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17970" windowHeight="6435" firstSheet="2" activeTab="2"/>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4" i="17" s="1"/>
  <c r="F36" i="17" s="1"/>
  <c r="F38" i="17" s="1"/>
  <c r="F40" i="17" s="1"/>
  <c r="F43" i="17" s="1"/>
  <c r="F45" i="17" s="1"/>
  <c r="F30" i="21"/>
  <c r="F34" i="21" s="1"/>
  <c r="F36" i="21" s="1"/>
  <c r="F38" i="21" s="1"/>
  <c r="F40" i="21" s="1"/>
  <c r="F43" i="21" s="1"/>
  <c r="F45" i="21" s="1"/>
  <c r="F30" i="25"/>
  <c r="F34" i="25" s="1"/>
  <c r="F36" i="25" s="1"/>
  <c r="F38" i="25" s="1"/>
  <c r="F40" i="25" s="1"/>
  <c r="F43" i="25" s="1"/>
  <c r="F45" i="25" s="1"/>
  <c r="I32" i="18"/>
  <c r="H32" i="25"/>
  <c r="I32" i="14"/>
  <c r="H32" i="14"/>
  <c r="F30" i="19"/>
  <c r="F34" i="19" s="1"/>
  <c r="F36" i="19" s="1"/>
  <c r="F38" i="19" s="1"/>
  <c r="F40" i="19" s="1"/>
  <c r="F43" i="19" s="1"/>
  <c r="F45" i="19" s="1"/>
  <c r="F30" i="23"/>
  <c r="F34" i="23" s="1"/>
  <c r="F36" i="23" s="1"/>
  <c r="F38" i="23" s="1"/>
  <c r="F40" i="23" s="1"/>
  <c r="F43" i="23" s="1"/>
  <c r="F45" i="23" s="1"/>
  <c r="I32" i="22"/>
  <c r="I32" i="27"/>
  <c r="I32" i="24"/>
  <c r="F30" i="20"/>
  <c r="H32" i="27"/>
  <c r="F30" i="24"/>
  <c r="F34" i="24" s="1"/>
  <c r="F36" i="24" s="1"/>
  <c r="F38" i="24" s="1"/>
  <c r="F40" i="24" s="1"/>
  <c r="F43" i="24" s="1"/>
  <c r="F45" i="24" s="1"/>
  <c r="H30" i="14"/>
  <c r="F30" i="14"/>
  <c r="F34" i="14" s="1"/>
  <c r="F30" i="27"/>
  <c r="F34" i="27" s="1"/>
  <c r="F36" i="27" s="1"/>
  <c r="F38" i="27" s="1"/>
  <c r="F40" i="27" s="1"/>
  <c r="F43" i="27" s="1"/>
  <c r="F45" i="27" s="1"/>
  <c r="I32" i="25"/>
  <c r="F30" i="22"/>
  <c r="F34" i="22" s="1"/>
  <c r="F36" i="22" s="1"/>
  <c r="F38" i="22" s="1"/>
  <c r="F40" i="22" s="1"/>
  <c r="F43" i="22" s="1"/>
  <c r="F45" i="22" s="1"/>
  <c r="F30" i="18"/>
  <c r="F34" i="18" s="1"/>
  <c r="F36" i="18" s="1"/>
  <c r="F38" i="18" s="1"/>
  <c r="F40" i="18" s="1"/>
  <c r="F43" i="18" s="1"/>
  <c r="F45" i="18" s="1"/>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20"/>
  <c r="F36" i="20" s="1"/>
  <c r="F38" i="20" s="1"/>
  <c r="F40" i="20" s="1"/>
  <c r="F43" i="20" s="1"/>
  <c r="F45" i="20"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D24" i="22"/>
  <c r="E13" i="13" s="1"/>
  <c r="D24" i="24"/>
  <c r="E25" i="24" s="1"/>
  <c r="D24" i="23"/>
  <c r="D24" i="19"/>
  <c r="D24" i="18"/>
  <c r="E9" i="13" s="1"/>
  <c r="D24" i="17"/>
  <c r="D24" i="20"/>
  <c r="D24" i="2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C24" i="24"/>
  <c r="C24" i="25"/>
  <c r="D25" i="25" s="1"/>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J5" i="13"/>
  <c r="I13" i="2"/>
  <c r="K5" i="13"/>
  <c r="J13" i="2"/>
  <c r="AJ5" i="13"/>
  <c r="AI13" i="2"/>
  <c r="AR5" i="13"/>
  <c r="AQ13" i="2"/>
  <c r="C13" i="2"/>
  <c r="AC5" i="13"/>
  <c r="AB13" i="2"/>
  <c r="AS5" i="13"/>
  <c r="AR13" i="2"/>
  <c r="I5" i="13"/>
  <c r="H13" i="2"/>
  <c r="R5" i="13"/>
  <c r="Q13" i="2"/>
  <c r="Z5" i="13"/>
  <c r="Y13" i="2"/>
  <c r="AH5" i="13"/>
  <c r="AG13" i="2"/>
  <c r="AP5" i="13"/>
  <c r="AO13" i="2"/>
  <c r="E12" i="13"/>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F8"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4" i="13"/>
  <c r="E16"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N35" i="1" s="1"/>
  <c r="AU15" i="1"/>
  <c r="AU19" i="1" s="1"/>
  <c r="AU22" i="1" s="1"/>
  <c r="AU24" i="1" s="1"/>
  <c r="AU26" i="1" s="1"/>
  <c r="AU28" i="1" s="1"/>
  <c r="AU31" i="1" s="1"/>
  <c r="AU33" i="1" s="1"/>
  <c r="AU35" i="1" s="1"/>
  <c r="O9" i="1"/>
  <c r="O35" i="1" s="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Y9" i="1"/>
  <c r="Y35" i="1" s="1"/>
  <c r="AG9" i="1"/>
  <c r="AG35" i="1" s="1"/>
  <c r="AO9" i="1"/>
  <c r="AR9" i="1"/>
  <c r="AJ9" i="1"/>
  <c r="AB9" i="1"/>
  <c r="T9" i="1"/>
  <c r="L9" i="1"/>
  <c r="AP9" i="1"/>
  <c r="AH9" i="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AH35" i="1" l="1"/>
  <c r="Q35" i="1"/>
  <c r="E25" i="20"/>
  <c r="E25" i="17"/>
  <c r="D25" i="22"/>
  <c r="K32" i="18"/>
  <c r="H24" i="18" s="1"/>
  <c r="J30" i="23"/>
  <c r="K32" i="19"/>
  <c r="H24" i="19" s="1"/>
  <c r="J32" i="17"/>
  <c r="G24" i="17" s="1"/>
  <c r="G25" i="17" s="1"/>
  <c r="G30" i="21"/>
  <c r="G34" i="21" s="1"/>
  <c r="G36" i="21" s="1"/>
  <c r="G38" i="21" s="1"/>
  <c r="G40" i="21" s="1"/>
  <c r="G43" i="21" s="1"/>
  <c r="G45" i="21" s="1"/>
  <c r="G47" i="21" s="1"/>
  <c r="J32" i="21"/>
  <c r="G24" i="21" s="1"/>
  <c r="G25" i="21" s="1"/>
  <c r="K32" i="14"/>
  <c r="H24" i="14" s="1"/>
  <c r="J32" i="23"/>
  <c r="G24" i="23" s="1"/>
  <c r="J32" i="18"/>
  <c r="G24" i="18" s="1"/>
  <c r="L32" i="21"/>
  <c r="K32" i="17"/>
  <c r="H24" i="17" s="1"/>
  <c r="G30" i="18"/>
  <c r="G34" i="18" s="1"/>
  <c r="G36" i="18" s="1"/>
  <c r="G38" i="18" s="1"/>
  <c r="G40" i="18" s="1"/>
  <c r="G43" i="18" s="1"/>
  <c r="G45" i="18" s="1"/>
  <c r="G47" i="18" s="1"/>
  <c r="H30" i="25"/>
  <c r="H34" i="25" s="1"/>
  <c r="H36" i="25" s="1"/>
  <c r="H38" i="25" s="1"/>
  <c r="H40" i="25" s="1"/>
  <c r="H43" i="25" s="1"/>
  <c r="H45" i="25" s="1"/>
  <c r="H47" i="25" s="1"/>
  <c r="H30" i="19"/>
  <c r="H34" i="19" s="1"/>
  <c r="H36" i="19" s="1"/>
  <c r="H38" i="19" s="1"/>
  <c r="H40" i="19" s="1"/>
  <c r="H43" i="19" s="1"/>
  <c r="H45" i="19" s="1"/>
  <c r="H47" i="19" s="1"/>
  <c r="H30" i="21"/>
  <c r="H34" i="21" s="1"/>
  <c r="H36" i="21" s="1"/>
  <c r="H38" i="21" s="1"/>
  <c r="H40" i="21" s="1"/>
  <c r="H43" i="21" s="1"/>
  <c r="H45" i="21" s="1"/>
  <c r="H47" i="21" s="1"/>
  <c r="G30" i="23"/>
  <c r="G34" i="23" s="1"/>
  <c r="G36" i="23" s="1"/>
  <c r="G38" i="23" s="1"/>
  <c r="G40" i="23" s="1"/>
  <c r="G43" i="23" s="1"/>
  <c r="G45" i="23" s="1"/>
  <c r="G47" i="23" s="1"/>
  <c r="G30" i="22"/>
  <c r="G34" i="22" s="1"/>
  <c r="G36" i="22" s="1"/>
  <c r="G38" i="22" s="1"/>
  <c r="G40" i="22" s="1"/>
  <c r="G43" i="22" s="1"/>
  <c r="G45" i="22" s="1"/>
  <c r="G47" i="22" s="1"/>
  <c r="K32" i="25"/>
  <c r="H24" i="25" s="1"/>
  <c r="H30" i="17"/>
  <c r="H34" i="17" s="1"/>
  <c r="H36" i="17" s="1"/>
  <c r="H38" i="17" s="1"/>
  <c r="H40" i="17" s="1"/>
  <c r="H43" i="17" s="1"/>
  <c r="H45" i="17" s="1"/>
  <c r="H47" i="17" s="1"/>
  <c r="G30" i="14"/>
  <c r="G34" i="14" s="1"/>
  <c r="L32" i="14"/>
  <c r="G30" i="20"/>
  <c r="G34" i="20" s="1"/>
  <c r="G36" i="20" s="1"/>
  <c r="G38" i="20" s="1"/>
  <c r="G40" i="20" s="1"/>
  <c r="G43" i="20" s="1"/>
  <c r="G45" i="20" s="1"/>
  <c r="G47" i="20" s="1"/>
  <c r="K32" i="27"/>
  <c r="H24" i="27" s="1"/>
  <c r="J32" i="14"/>
  <c r="G24" i="14" s="1"/>
  <c r="J32" i="24"/>
  <c r="G24" i="24" s="1"/>
  <c r="G30" i="17"/>
  <c r="G34" i="17" s="1"/>
  <c r="G36" i="17" s="1"/>
  <c r="G38" i="17" s="1"/>
  <c r="G40" i="17" s="1"/>
  <c r="G43" i="17" s="1"/>
  <c r="G45" i="17" s="1"/>
  <c r="G47" i="17" s="1"/>
  <c r="H30" i="18"/>
  <c r="H34" i="18" s="1"/>
  <c r="H36" i="18" s="1"/>
  <c r="H38" i="18" s="1"/>
  <c r="H40" i="18" s="1"/>
  <c r="H43" i="18" s="1"/>
  <c r="H45" i="18" s="1"/>
  <c r="H47" i="18" s="1"/>
  <c r="H30" i="24"/>
  <c r="H34" i="24" s="1"/>
  <c r="H36" i="24" s="1"/>
  <c r="H38" i="24" s="1"/>
  <c r="H40" i="24" s="1"/>
  <c r="H43" i="24" s="1"/>
  <c r="H45" i="24" s="1"/>
  <c r="H47" i="24" s="1"/>
  <c r="J32" i="22"/>
  <c r="G24" i="22" s="1"/>
  <c r="K32" i="24"/>
  <c r="H24" i="24" s="1"/>
  <c r="G30" i="25"/>
  <c r="G34" i="25" s="1"/>
  <c r="G36" i="25" s="1"/>
  <c r="G38" i="25" s="1"/>
  <c r="G40" i="25" s="1"/>
  <c r="G43" i="25" s="1"/>
  <c r="G45" i="25" s="1"/>
  <c r="G47" i="25" s="1"/>
  <c r="J32" i="27"/>
  <c r="G24" i="27" s="1"/>
  <c r="G25" i="27" s="1"/>
  <c r="J32" i="20"/>
  <c r="G24" i="20" s="1"/>
  <c r="H30" i="23"/>
  <c r="H34" i="23" s="1"/>
  <c r="H36" i="23" s="1"/>
  <c r="H38" i="23" s="1"/>
  <c r="H40" i="23" s="1"/>
  <c r="H43" i="23" s="1"/>
  <c r="H45" i="23" s="1"/>
  <c r="H47" i="23" s="1"/>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G24" i="19" s="1"/>
  <c r="G25" i="19" s="1"/>
  <c r="K32" i="23"/>
  <c r="H24" i="23" s="1"/>
  <c r="G30" i="24"/>
  <c r="G34" i="24" s="1"/>
  <c r="G36" i="24" s="1"/>
  <c r="G38" i="24" s="1"/>
  <c r="G40" i="24" s="1"/>
  <c r="G43" i="24" s="1"/>
  <c r="G45" i="24" s="1"/>
  <c r="G47" i="24" s="1"/>
  <c r="H30" i="22"/>
  <c r="H30" i="27"/>
  <c r="H34" i="27" s="1"/>
  <c r="H36" i="27" s="1"/>
  <c r="H38" i="27" s="1"/>
  <c r="H40" i="27" s="1"/>
  <c r="H43" i="27" s="1"/>
  <c r="H45" i="27" s="1"/>
  <c r="H47" i="27" s="1"/>
  <c r="J30" i="14"/>
  <c r="M32" i="14"/>
  <c r="J32" i="25"/>
  <c r="G24" i="25" s="1"/>
  <c r="G25" i="25" s="1"/>
  <c r="K32" i="21"/>
  <c r="H24" i="21" s="1"/>
  <c r="E8" i="13"/>
  <c r="E15" i="13"/>
  <c r="D9" i="13"/>
  <c r="E25" i="19"/>
  <c r="F25" i="23"/>
  <c r="F25" i="20"/>
  <c r="F11" i="13"/>
  <c r="D25" i="27"/>
  <c r="D6" i="13"/>
  <c r="F25" i="21"/>
  <c r="F12" i="13"/>
  <c r="D25" i="21"/>
  <c r="D12" i="13"/>
  <c r="E25" i="23"/>
  <c r="D25" i="20"/>
  <c r="H24" i="22"/>
  <c r="E25" i="18"/>
  <c r="F25" i="18"/>
  <c r="G12" i="13"/>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15" i="13"/>
  <c r="AI35" i="1"/>
  <c r="G10" i="13"/>
  <c r="F16" i="13"/>
  <c r="T35" i="1"/>
  <c r="AE35" i="1"/>
  <c r="AU13" i="14"/>
  <c r="W35" i="1"/>
  <c r="X35" i="1"/>
  <c r="AS35" i="1"/>
  <c r="AR35" i="1"/>
  <c r="AQ35" i="1"/>
  <c r="AP35" i="1"/>
  <c r="AN35" i="1"/>
  <c r="AD35" i="1"/>
  <c r="AC35" i="1"/>
  <c r="AB35" i="1"/>
  <c r="V35" i="1"/>
  <c r="E35" i="1"/>
  <c r="Z35" i="1"/>
  <c r="U35" i="1"/>
  <c r="P35" i="1"/>
  <c r="H35" i="1"/>
  <c r="H6" i="2"/>
  <c r="L28" i="1"/>
  <c r="L31" i="1" s="1"/>
  <c r="L33" i="1" s="1"/>
  <c r="L35" i="1" s="1"/>
  <c r="G35" i="1"/>
  <c r="M35" i="1"/>
  <c r="AK35" i="1"/>
  <c r="I35" i="1"/>
  <c r="J35" i="1"/>
  <c r="AT22" i="14"/>
  <c r="AJ35" i="1"/>
  <c r="AL35" i="1"/>
  <c r="AO35" i="1"/>
  <c r="F35" i="1"/>
  <c r="AT33" i="1"/>
  <c r="AT35" i="1" s="1"/>
  <c r="AM35" i="1"/>
  <c r="P20" i="14"/>
  <c r="K19" i="14"/>
  <c r="O20" i="14"/>
  <c r="J19" i="14"/>
  <c r="AT9" i="1"/>
  <c r="G49" i="20" l="1"/>
  <c r="H28" i="20" s="1"/>
  <c r="J26" i="20" s="1"/>
  <c r="L32" i="17"/>
  <c r="I24" i="17" s="1"/>
  <c r="I25" i="17" s="1"/>
  <c r="M32" i="22"/>
  <c r="M32" i="20"/>
  <c r="M32" i="24"/>
  <c r="I30" i="17"/>
  <c r="I34" i="17" s="1"/>
  <c r="I36" i="17" s="1"/>
  <c r="I38" i="17" s="1"/>
  <c r="I40" i="17" s="1"/>
  <c r="I43" i="17" s="1"/>
  <c r="I45" i="17" s="1"/>
  <c r="I47" i="17" s="1"/>
  <c r="I30" i="21"/>
  <c r="I34" i="21" s="1"/>
  <c r="I36" i="21" s="1"/>
  <c r="I38" i="21" s="1"/>
  <c r="I40" i="21" s="1"/>
  <c r="I43" i="21" s="1"/>
  <c r="I45" i="21" s="1"/>
  <c r="I47" i="21" s="1"/>
  <c r="I30" i="27"/>
  <c r="I34" i="27" s="1"/>
  <c r="I36" i="27" s="1"/>
  <c r="I38" i="27" s="1"/>
  <c r="I40" i="27" s="1"/>
  <c r="I43" i="27" s="1"/>
  <c r="I45" i="27" s="1"/>
  <c r="I47" i="27" s="1"/>
  <c r="M32" i="17"/>
  <c r="J30" i="20"/>
  <c r="J34" i="20" s="1"/>
  <c r="J36" i="20" s="1"/>
  <c r="J38" i="20" s="1"/>
  <c r="J40" i="20" s="1"/>
  <c r="J43" i="20" s="1"/>
  <c r="J45" i="20" s="1"/>
  <c r="L32" i="23"/>
  <c r="I24" i="23" s="1"/>
  <c r="I25" i="23" s="1"/>
  <c r="J30" i="19"/>
  <c r="J34" i="19" s="1"/>
  <c r="J36" i="19" s="1"/>
  <c r="J38" i="19" s="1"/>
  <c r="J40" i="19" s="1"/>
  <c r="J43" i="19" s="1"/>
  <c r="J45" i="19" s="1"/>
  <c r="M32" i="25"/>
  <c r="J30" i="25"/>
  <c r="J34" i="25" s="1"/>
  <c r="J36" i="25" s="1"/>
  <c r="J38" i="25" s="1"/>
  <c r="J40" i="25" s="1"/>
  <c r="J43" i="25" s="1"/>
  <c r="J45" i="25" s="1"/>
  <c r="O32" i="17"/>
  <c r="I30" i="23"/>
  <c r="I34" i="23" s="1"/>
  <c r="I36" i="23" s="1"/>
  <c r="I38" i="23" s="1"/>
  <c r="I40" i="23" s="1"/>
  <c r="I43" i="23" s="1"/>
  <c r="I45" i="23" s="1"/>
  <c r="I47" i="23" s="1"/>
  <c r="M32" i="21"/>
  <c r="M32" i="19"/>
  <c r="M32" i="18"/>
  <c r="J30" i="18"/>
  <c r="J34" i="18" s="1"/>
  <c r="J36" i="18" s="1"/>
  <c r="J38" i="18" s="1"/>
  <c r="J40" i="18" s="1"/>
  <c r="J43" i="18" s="1"/>
  <c r="J45" i="18" s="1"/>
  <c r="N32" i="18"/>
  <c r="J30" i="22"/>
  <c r="J34" i="22" s="1"/>
  <c r="J36" i="22" s="1"/>
  <c r="J38" i="22" s="1"/>
  <c r="J40" i="22" s="1"/>
  <c r="J43" i="22" s="1"/>
  <c r="J45" i="22" s="1"/>
  <c r="L32" i="18"/>
  <c r="I24" i="18" s="1"/>
  <c r="I25" i="18" s="1"/>
  <c r="J30" i="21"/>
  <c r="J34" i="21" s="1"/>
  <c r="J36" i="21" s="1"/>
  <c r="J38" i="21" s="1"/>
  <c r="J40" i="21" s="1"/>
  <c r="J43" i="21" s="1"/>
  <c r="J45" i="21" s="1"/>
  <c r="L32" i="19"/>
  <c r="I24" i="19" s="1"/>
  <c r="I25" i="19" s="1"/>
  <c r="L30" i="23"/>
  <c r="L32" i="24"/>
  <c r="I24" i="24" s="1"/>
  <c r="I25" i="24" s="1"/>
  <c r="I30" i="18"/>
  <c r="I34" i="18" s="1"/>
  <c r="I36" i="18" s="1"/>
  <c r="I38" i="18" s="1"/>
  <c r="I40" i="18" s="1"/>
  <c r="I43" i="18" s="1"/>
  <c r="I45" i="18" s="1"/>
  <c r="I47" i="18" s="1"/>
  <c r="K30" i="21"/>
  <c r="I30" i="19"/>
  <c r="I34" i="19" s="1"/>
  <c r="I36" i="19" s="1"/>
  <c r="I38" i="19" s="1"/>
  <c r="I40" i="19" s="1"/>
  <c r="I43" i="19" s="1"/>
  <c r="I45" i="19" s="1"/>
  <c r="I47" i="19" s="1"/>
  <c r="I30" i="24"/>
  <c r="I34" i="24" s="1"/>
  <c r="I36" i="24" s="1"/>
  <c r="I38" i="24" s="1"/>
  <c r="I40" i="24" s="1"/>
  <c r="I43" i="24" s="1"/>
  <c r="I45" i="24" s="1"/>
  <c r="I47" i="24" s="1"/>
  <c r="J30" i="27"/>
  <c r="J34" i="27" s="1"/>
  <c r="J36" i="27" s="1"/>
  <c r="J38" i="27" s="1"/>
  <c r="J40" i="27" s="1"/>
  <c r="J43" i="27" s="1"/>
  <c r="J45" i="27" s="1"/>
  <c r="K30" i="18"/>
  <c r="K34" i="18" s="1"/>
  <c r="K36" i="18" s="1"/>
  <c r="K38" i="18" s="1"/>
  <c r="K40" i="18" s="1"/>
  <c r="K43" i="18" s="1"/>
  <c r="K45" i="18" s="1"/>
  <c r="L32" i="20"/>
  <c r="I24" i="20" s="1"/>
  <c r="I25" i="20" s="1"/>
  <c r="J30" i="24"/>
  <c r="O32" i="23"/>
  <c r="M32" i="23"/>
  <c r="L32" i="27"/>
  <c r="I24" i="27" s="1"/>
  <c r="I25" i="27" s="1"/>
  <c r="I30" i="20"/>
  <c r="I34" i="20" s="1"/>
  <c r="I36" i="20" s="1"/>
  <c r="I38" i="20" s="1"/>
  <c r="I40" i="20" s="1"/>
  <c r="I43" i="20" s="1"/>
  <c r="I45" i="20" s="1"/>
  <c r="I47" i="20" s="1"/>
  <c r="I30" i="25"/>
  <c r="I34" i="25" s="1"/>
  <c r="I36" i="25" s="1"/>
  <c r="I38" i="25" s="1"/>
  <c r="I40" i="25" s="1"/>
  <c r="I43" i="25" s="1"/>
  <c r="I45" i="25" s="1"/>
  <c r="I47" i="25" s="1"/>
  <c r="L32" i="22"/>
  <c r="I24" i="22" s="1"/>
  <c r="I25" i="22" s="1"/>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G49" i="24"/>
  <c r="H28" i="24" s="1"/>
  <c r="J26" i="24" s="1"/>
  <c r="G25" i="24"/>
  <c r="H49" i="25"/>
  <c r="I28" i="25" s="1"/>
  <c r="G25" i="18"/>
  <c r="H49" i="17"/>
  <c r="I28" i="17" s="1"/>
  <c r="G49" i="25"/>
  <c r="H28" i="25" s="1"/>
  <c r="J26" i="25" s="1"/>
  <c r="H25" i="25"/>
  <c r="I24" i="21"/>
  <c r="I25" i="21" s="1"/>
  <c r="I24" i="25"/>
  <c r="I25" i="25"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G25" i="23"/>
  <c r="I6" i="13"/>
  <c r="H49" i="27"/>
  <c r="I28" i="27" s="1"/>
  <c r="H49" i="18"/>
  <c r="I28" i="18" s="1"/>
  <c r="H6" i="13"/>
  <c r="G49" i="27"/>
  <c r="H28" i="27" s="1"/>
  <c r="J26" i="27" s="1"/>
  <c r="H25" i="27"/>
  <c r="H49" i="20"/>
  <c r="I28"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J47" i="20" l="1"/>
  <c r="K26" i="20"/>
  <c r="K26" i="23"/>
  <c r="J24" i="20"/>
  <c r="J49" i="20" s="1"/>
  <c r="K28" i="20" s="1"/>
  <c r="J24" i="24"/>
  <c r="J49" i="24" s="1"/>
  <c r="K28" i="24" s="1"/>
  <c r="L30" i="21"/>
  <c r="L34" i="21" s="1"/>
  <c r="L36" i="21" s="1"/>
  <c r="L38" i="21" s="1"/>
  <c r="L40" i="21" s="1"/>
  <c r="L43" i="21" s="1"/>
  <c r="L45" i="21" s="1"/>
  <c r="K30" i="20"/>
  <c r="K34" i="20" s="1"/>
  <c r="K36" i="20" s="1"/>
  <c r="K38" i="20" s="1"/>
  <c r="K40" i="20" s="1"/>
  <c r="K43" i="20" s="1"/>
  <c r="K45" i="20" s="1"/>
  <c r="K30" i="25"/>
  <c r="K34" i="25" s="1"/>
  <c r="K36" i="25" s="1"/>
  <c r="K38" i="25" s="1"/>
  <c r="K40" i="25" s="1"/>
  <c r="K43" i="25" s="1"/>
  <c r="K45" i="25" s="1"/>
  <c r="K30" i="23"/>
  <c r="K34" i="23" s="1"/>
  <c r="K36" i="23" s="1"/>
  <c r="K38" i="23" s="1"/>
  <c r="K40" i="23" s="1"/>
  <c r="K43" i="23" s="1"/>
  <c r="K45" i="23" s="1"/>
  <c r="N32" i="24"/>
  <c r="Q32" i="14"/>
  <c r="N32" i="20"/>
  <c r="L30" i="24"/>
  <c r="L34" i="24" s="1"/>
  <c r="L36" i="24" s="1"/>
  <c r="L38" i="24" s="1"/>
  <c r="L40" i="24" s="1"/>
  <c r="L43" i="24" s="1"/>
  <c r="L45" i="24" s="1"/>
  <c r="O32" i="14"/>
  <c r="P32" i="20"/>
  <c r="M30" i="27"/>
  <c r="K30" i="24"/>
  <c r="K34" i="24" s="1"/>
  <c r="K36" i="24" s="1"/>
  <c r="K38" i="24" s="1"/>
  <c r="K40" i="24" s="1"/>
  <c r="K43" i="24" s="1"/>
  <c r="K45" i="24" s="1"/>
  <c r="Q32" i="27"/>
  <c r="P32" i="22"/>
  <c r="Q32" i="22"/>
  <c r="P32" i="27"/>
  <c r="N32" i="25"/>
  <c r="N30" i="17"/>
  <c r="P32" i="18"/>
  <c r="N30" i="22"/>
  <c r="Q32" i="17"/>
  <c r="O32" i="21"/>
  <c r="P32" i="25"/>
  <c r="L30" i="20"/>
  <c r="L34" i="20" s="1"/>
  <c r="L36" i="20" s="1"/>
  <c r="L38" i="20" s="1"/>
  <c r="L40" i="20" s="1"/>
  <c r="L43" i="20" s="1"/>
  <c r="L45" i="20" s="1"/>
  <c r="M30" i="21"/>
  <c r="Q32" i="21"/>
  <c r="M30" i="25"/>
  <c r="O32" i="20"/>
  <c r="Q32" i="18"/>
  <c r="O32" i="24"/>
  <c r="N32" i="19"/>
  <c r="L30" i="25"/>
  <c r="L34" i="25" s="1"/>
  <c r="L36" i="25" s="1"/>
  <c r="L38" i="25" s="1"/>
  <c r="L40" i="25" s="1"/>
  <c r="L43" i="25" s="1"/>
  <c r="L45" i="25" s="1"/>
  <c r="O32" i="19"/>
  <c r="Q32" i="19"/>
  <c r="N32" i="23"/>
  <c r="K30" i="27"/>
  <c r="K34" i="27" s="1"/>
  <c r="K36" i="27" s="1"/>
  <c r="K38" i="27" s="1"/>
  <c r="K40" i="27" s="1"/>
  <c r="K43" i="27" s="1"/>
  <c r="K45" i="27" s="1"/>
  <c r="L30" i="27"/>
  <c r="L34" i="27" s="1"/>
  <c r="L36" i="27" s="1"/>
  <c r="L38" i="27" s="1"/>
  <c r="L40" i="27" s="1"/>
  <c r="L43" i="27" s="1"/>
  <c r="L45" i="27" s="1"/>
  <c r="N30" i="21"/>
  <c r="K30" i="22"/>
  <c r="K34" i="22" s="1"/>
  <c r="K36" i="22" s="1"/>
  <c r="K38" i="22" s="1"/>
  <c r="K40" i="22" s="1"/>
  <c r="K43" i="22" s="1"/>
  <c r="K45" i="22" s="1"/>
  <c r="N32" i="22"/>
  <c r="N32" i="17"/>
  <c r="L30" i="14"/>
  <c r="L34" i="14" s="1"/>
  <c r="K30" i="17"/>
  <c r="K34" i="17" s="1"/>
  <c r="K36" i="17" s="1"/>
  <c r="K38" i="17" s="1"/>
  <c r="K40" i="17" s="1"/>
  <c r="K43" i="17" s="1"/>
  <c r="K45" i="17" s="1"/>
  <c r="N32" i="27"/>
  <c r="M30" i="19"/>
  <c r="L30" i="19"/>
  <c r="L34" i="19" s="1"/>
  <c r="L36" i="19" s="1"/>
  <c r="L38" i="19" s="1"/>
  <c r="L40" i="19" s="1"/>
  <c r="L43" i="19" s="1"/>
  <c r="L45" i="19" s="1"/>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34" i="19" s="1"/>
  <c r="K36" i="19" s="1"/>
  <c r="K38" i="19" s="1"/>
  <c r="K40" i="19" s="1"/>
  <c r="K43" i="19" s="1"/>
  <c r="K45" i="19" s="1"/>
  <c r="K26" i="19"/>
  <c r="O32" i="25"/>
  <c r="N30" i="19"/>
  <c r="K26" i="17"/>
  <c r="J26" i="22"/>
  <c r="J47" i="22" s="1"/>
  <c r="K26" i="25"/>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I49" i="19"/>
  <c r="J28" i="19" s="1"/>
  <c r="J24" i="23"/>
  <c r="J25" i="23" s="1"/>
  <c r="J47" i="24"/>
  <c r="I49" i="20"/>
  <c r="J28" i="20" s="1"/>
  <c r="L26" i="20" s="1"/>
  <c r="I49" i="18"/>
  <c r="J28" i="18" s="1"/>
  <c r="L34" i="23"/>
  <c r="L36" i="23" s="1"/>
  <c r="L38" i="23" s="1"/>
  <c r="L40" i="23" s="1"/>
  <c r="L43" i="23" s="1"/>
  <c r="L45" i="23" s="1"/>
  <c r="I49" i="23"/>
  <c r="J28" i="23" s="1"/>
  <c r="J47" i="27"/>
  <c r="K34" i="21"/>
  <c r="K36" i="21" s="1"/>
  <c r="K38" i="21" s="1"/>
  <c r="K40" i="21" s="1"/>
  <c r="K43" i="21" s="1"/>
  <c r="K45" i="21" s="1"/>
  <c r="J47" i="23"/>
  <c r="I49" i="24"/>
  <c r="J28" i="24" s="1"/>
  <c r="J24" i="19"/>
  <c r="J25" i="19" s="1"/>
  <c r="J47" i="19"/>
  <c r="J47" i="17"/>
  <c r="G49" i="14"/>
  <c r="H28" i="14" s="1"/>
  <c r="J26" i="14" s="1"/>
  <c r="H47" i="14"/>
  <c r="H49" i="14"/>
  <c r="H9" i="13"/>
  <c r="K34" i="14"/>
  <c r="I8" i="13"/>
  <c r="I12" i="13"/>
  <c r="I9" i="13"/>
  <c r="I15" i="13"/>
  <c r="I25" i="14"/>
  <c r="H7" i="13"/>
  <c r="J34" i="14"/>
  <c r="H11" i="13"/>
  <c r="H13" i="13"/>
  <c r="H10" i="13"/>
  <c r="I34" i="14"/>
  <c r="I11" i="13"/>
  <c r="L6" i="2"/>
  <c r="H14" i="13"/>
  <c r="J8" i="13"/>
  <c r="H8" i="13"/>
  <c r="H12" i="13"/>
  <c r="N19" i="14"/>
  <c r="S20" i="14"/>
  <c r="O19" i="14"/>
  <c r="T20" i="14"/>
  <c r="J25" i="20" l="1"/>
  <c r="K47" i="20"/>
  <c r="K24" i="20"/>
  <c r="K25" i="20" s="1"/>
  <c r="L26" i="23"/>
  <c r="L47" i="23" s="1"/>
  <c r="K47" i="23"/>
  <c r="K24" i="23"/>
  <c r="K49" i="23" s="1"/>
  <c r="L28" i="23" s="1"/>
  <c r="N34" i="21"/>
  <c r="N36" i="21" s="1"/>
  <c r="N38" i="21" s="1"/>
  <c r="N40" i="21" s="1"/>
  <c r="N43" i="21" s="1"/>
  <c r="N45" i="21" s="1"/>
  <c r="J25" i="24"/>
  <c r="N34" i="17"/>
  <c r="N36" i="17" s="1"/>
  <c r="N38" i="17" s="1"/>
  <c r="N40" i="17" s="1"/>
  <c r="N43" i="17" s="1"/>
  <c r="N45" i="17" s="1"/>
  <c r="K47" i="19"/>
  <c r="K24" i="17"/>
  <c r="K25" i="17" s="1"/>
  <c r="K24" i="19"/>
  <c r="K49" i="19" s="1"/>
  <c r="L28" i="19" s="1"/>
  <c r="L26" i="25"/>
  <c r="L47" i="25" s="1"/>
  <c r="L26" i="24"/>
  <c r="M26" i="24" s="1"/>
  <c r="S32" i="14"/>
  <c r="P30" i="27"/>
  <c r="Q32" i="23"/>
  <c r="Q32" i="24"/>
  <c r="N30" i="27"/>
  <c r="N34" i="27" s="1"/>
  <c r="N36" i="27" s="1"/>
  <c r="N38" i="27" s="1"/>
  <c r="N40" i="27" s="1"/>
  <c r="N43" i="27" s="1"/>
  <c r="N45" i="27" s="1"/>
  <c r="M30" i="23"/>
  <c r="M34" i="23" s="1"/>
  <c r="M36" i="23" s="1"/>
  <c r="M38" i="23" s="1"/>
  <c r="M40" i="23" s="1"/>
  <c r="M43" i="23" s="1"/>
  <c r="M45" i="23" s="1"/>
  <c r="S32" i="17"/>
  <c r="N30" i="18"/>
  <c r="N34" i="18" s="1"/>
  <c r="N36" i="18" s="1"/>
  <c r="N38" i="18" s="1"/>
  <c r="N40" i="18" s="1"/>
  <c r="N43" i="18" s="1"/>
  <c r="N45" i="18" s="1"/>
  <c r="P32" i="19"/>
  <c r="P32" i="23"/>
  <c r="P32" i="14"/>
  <c r="N30" i="25"/>
  <c r="N30" i="14"/>
  <c r="N34" i="14" s="1"/>
  <c r="J24" i="22"/>
  <c r="J25" i="22" s="1"/>
  <c r="M30" i="17"/>
  <c r="M34" i="17" s="1"/>
  <c r="M36" i="17" s="1"/>
  <c r="M38" i="17" s="1"/>
  <c r="M40" i="17" s="1"/>
  <c r="M43" i="17" s="1"/>
  <c r="M45" i="17" s="1"/>
  <c r="Q32" i="25"/>
  <c r="P30" i="25"/>
  <c r="M30" i="24"/>
  <c r="P32" i="21"/>
  <c r="R32" i="24"/>
  <c r="M30" i="20"/>
  <c r="M34" i="20" s="1"/>
  <c r="M36" i="20" s="1"/>
  <c r="M38" i="20" s="1"/>
  <c r="M40" i="20" s="1"/>
  <c r="M43" i="20" s="1"/>
  <c r="M45" i="20" s="1"/>
  <c r="P32" i="24"/>
  <c r="P30" i="14"/>
  <c r="S32" i="23"/>
  <c r="N30" i="20"/>
  <c r="N34" i="20" s="1"/>
  <c r="N36" i="20" s="1"/>
  <c r="N38" i="20" s="1"/>
  <c r="N40" i="20" s="1"/>
  <c r="N43" i="20" s="1"/>
  <c r="N45" i="20" s="1"/>
  <c r="M30" i="22"/>
  <c r="M34" i="22" s="1"/>
  <c r="M36" i="22" s="1"/>
  <c r="M38" i="22" s="1"/>
  <c r="M40" i="22" s="1"/>
  <c r="M43" i="22" s="1"/>
  <c r="M45" i="22" s="1"/>
  <c r="L26" i="17"/>
  <c r="L24" i="17" s="1"/>
  <c r="K47" i="24"/>
  <c r="K47" i="27"/>
  <c r="J24" i="21"/>
  <c r="J49" i="21" s="1"/>
  <c r="K28" i="21" s="1"/>
  <c r="L26" i="27"/>
  <c r="M26" i="20"/>
  <c r="M24" i="20" s="1"/>
  <c r="L47" i="20"/>
  <c r="J24" i="18"/>
  <c r="L26" i="19"/>
  <c r="L24" i="19" s="1"/>
  <c r="L49" i="19" s="1"/>
  <c r="M28" i="19" s="1"/>
  <c r="J25" i="25"/>
  <c r="K26" i="22"/>
  <c r="L26" i="22" s="1"/>
  <c r="K24" i="24"/>
  <c r="K25" i="24" s="1"/>
  <c r="L26" i="21"/>
  <c r="L47" i="21" s="1"/>
  <c r="L26" i="18"/>
  <c r="L24" i="18" s="1"/>
  <c r="K24" i="18"/>
  <c r="J47" i="18"/>
  <c r="J49" i="17"/>
  <c r="K28" i="17" s="1"/>
  <c r="J25" i="17"/>
  <c r="J47" i="21"/>
  <c r="K47" i="21"/>
  <c r="K24" i="25"/>
  <c r="K6" i="13"/>
  <c r="J49" i="27"/>
  <c r="K28" i="27" s="1"/>
  <c r="K24" i="27"/>
  <c r="K25" i="27" s="1"/>
  <c r="M34" i="19"/>
  <c r="M36" i="19" s="1"/>
  <c r="M38" i="19" s="1"/>
  <c r="M40" i="19" s="1"/>
  <c r="M43" i="19" s="1"/>
  <c r="M45" i="19" s="1"/>
  <c r="N34" i="19"/>
  <c r="N36" i="19" s="1"/>
  <c r="N38" i="19" s="1"/>
  <c r="N40" i="19" s="1"/>
  <c r="N43" i="19" s="1"/>
  <c r="N45" i="19" s="1"/>
  <c r="M34" i="21"/>
  <c r="M36" i="21" s="1"/>
  <c r="M38" i="21" s="1"/>
  <c r="M40" i="21" s="1"/>
  <c r="M43" i="21" s="1"/>
  <c r="M45" i="21" s="1"/>
  <c r="N34" i="22"/>
  <c r="N36" i="22" s="1"/>
  <c r="N38" i="22" s="1"/>
  <c r="N40" i="22" s="1"/>
  <c r="N43" i="22" s="1"/>
  <c r="N45" i="22" s="1"/>
  <c r="M34" i="27"/>
  <c r="M36" i="27" s="1"/>
  <c r="M38" i="27" s="1"/>
  <c r="M40" i="27" s="1"/>
  <c r="M43" i="27" s="1"/>
  <c r="M45" i="27" s="1"/>
  <c r="K47" i="25"/>
  <c r="K47" i="17"/>
  <c r="M34" i="25"/>
  <c r="M36" i="25" s="1"/>
  <c r="M38" i="25" s="1"/>
  <c r="M40" i="25" s="1"/>
  <c r="M43" i="25" s="1"/>
  <c r="M45" i="25" s="1"/>
  <c r="N34" i="23"/>
  <c r="N36" i="23" s="1"/>
  <c r="N38" i="23" s="1"/>
  <c r="N40" i="23" s="1"/>
  <c r="N43" i="23" s="1"/>
  <c r="N45" i="23" s="1"/>
  <c r="J49" i="19"/>
  <c r="K28" i="19" s="1"/>
  <c r="J49" i="23"/>
  <c r="K28" i="23" s="1"/>
  <c r="L24" i="20"/>
  <c r="K24" i="2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M34" i="14"/>
  <c r="J15" i="13"/>
  <c r="J10" i="13"/>
  <c r="J13" i="13"/>
  <c r="J9" i="13"/>
  <c r="J7" i="13"/>
  <c r="J11" i="13"/>
  <c r="J16" i="13"/>
  <c r="I13" i="13"/>
  <c r="N6" i="2"/>
  <c r="P19" i="14"/>
  <c r="U20" i="14"/>
  <c r="Q19" i="14"/>
  <c r="V20" i="14"/>
  <c r="K25" i="23" l="1"/>
  <c r="K49" i="20"/>
  <c r="L28" i="20" s="1"/>
  <c r="N26" i="20" s="1"/>
  <c r="L25" i="20"/>
  <c r="L24" i="23"/>
  <c r="L49" i="23" s="1"/>
  <c r="M28" i="23" s="1"/>
  <c r="K49" i="17"/>
  <c r="L28" i="17" s="1"/>
  <c r="M26" i="23"/>
  <c r="N26" i="23" s="1"/>
  <c r="K25" i="19"/>
  <c r="L24" i="24"/>
  <c r="L49" i="24" s="1"/>
  <c r="M28" i="24" s="1"/>
  <c r="L24" i="25"/>
  <c r="L25" i="25" s="1"/>
  <c r="M26" i="25"/>
  <c r="M24" i="25" s="1"/>
  <c r="M49" i="25" s="1"/>
  <c r="N28" i="25" s="1"/>
  <c r="M24" i="24"/>
  <c r="J49" i="22"/>
  <c r="K28" i="22" s="1"/>
  <c r="M26" i="22" s="1"/>
  <c r="M47" i="22" s="1"/>
  <c r="K25" i="21"/>
  <c r="L47" i="24"/>
  <c r="L49" i="17"/>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O34" i="14" s="1"/>
  <c r="P30" i="24"/>
  <c r="R32" i="14"/>
  <c r="R32" i="17"/>
  <c r="R32" i="21"/>
  <c r="S32" i="24"/>
  <c r="S32" i="25"/>
  <c r="O30" i="24"/>
  <c r="O34" i="24" s="1"/>
  <c r="O36" i="24" s="1"/>
  <c r="O38" i="24" s="1"/>
  <c r="O40" i="24" s="1"/>
  <c r="O43" i="24" s="1"/>
  <c r="O45" i="24" s="1"/>
  <c r="O30" i="21"/>
  <c r="O30" i="18"/>
  <c r="O34" i="18" s="1"/>
  <c r="O36" i="18" s="1"/>
  <c r="O38" i="18" s="1"/>
  <c r="O40" i="18" s="1"/>
  <c r="O43" i="18" s="1"/>
  <c r="O45" i="18" s="1"/>
  <c r="S32" i="27"/>
  <c r="R32" i="22"/>
  <c r="O30" i="22"/>
  <c r="O34" i="22" s="1"/>
  <c r="O36" i="22" s="1"/>
  <c r="O38" i="22" s="1"/>
  <c r="O40" i="22" s="1"/>
  <c r="O43" i="22" s="1"/>
  <c r="O45" i="22" s="1"/>
  <c r="O30" i="27"/>
  <c r="P30" i="21"/>
  <c r="R32" i="20"/>
  <c r="M26" i="17"/>
  <c r="M24" i="17" s="1"/>
  <c r="M25" i="17" s="1"/>
  <c r="R32" i="18"/>
  <c r="J25" i="21"/>
  <c r="M26" i="27"/>
  <c r="M24" i="27" s="1"/>
  <c r="K49" i="24"/>
  <c r="L28" i="24" s="1"/>
  <c r="N26" i="24" s="1"/>
  <c r="N24" i="24" s="1"/>
  <c r="J25" i="18"/>
  <c r="J49" i="18"/>
  <c r="K28" i="18" s="1"/>
  <c r="M26" i="18" s="1"/>
  <c r="K25" i="18"/>
  <c r="K49" i="18"/>
  <c r="L28" i="18" s="1"/>
  <c r="L25" i="18"/>
  <c r="K47" i="22"/>
  <c r="L24" i="22"/>
  <c r="L49" i="22" s="1"/>
  <c r="M28" i="22" s="1"/>
  <c r="L25" i="19"/>
  <c r="K24" i="22"/>
  <c r="L47" i="18"/>
  <c r="M26" i="21"/>
  <c r="L24" i="21"/>
  <c r="M26" i="19"/>
  <c r="N26" i="19" s="1"/>
  <c r="O26" i="19" s="1"/>
  <c r="M47" i="20"/>
  <c r="L47" i="22"/>
  <c r="L24" i="27"/>
  <c r="L25" i="27" s="1"/>
  <c r="L6" i="13"/>
  <c r="K49" i="27"/>
  <c r="L28" i="27" s="1"/>
  <c r="P34" i="27"/>
  <c r="P36" i="27" s="1"/>
  <c r="P38" i="27" s="1"/>
  <c r="P40" i="27" s="1"/>
  <c r="P43" i="27" s="1"/>
  <c r="P45" i="27" s="1"/>
  <c r="L49" i="20"/>
  <c r="M28" i="20" s="1"/>
  <c r="M25" i="20"/>
  <c r="L49" i="18"/>
  <c r="M28" i="18" s="1"/>
  <c r="K49" i="21"/>
  <c r="L28" i="21" s="1"/>
  <c r="L47" i="27"/>
  <c r="M49" i="20"/>
  <c r="N28" i="20" s="1"/>
  <c r="K25" i="25"/>
  <c r="K49" i="25"/>
  <c r="L28" i="25" s="1"/>
  <c r="K7" i="13"/>
  <c r="I47" i="14"/>
  <c r="I49" i="14"/>
  <c r="J49" i="14"/>
  <c r="K28" i="14" s="1"/>
  <c r="M36" i="14"/>
  <c r="M38" i="14" s="1"/>
  <c r="M40" i="14" s="1"/>
  <c r="M43" i="14" s="1"/>
  <c r="M45" i="14" s="1"/>
  <c r="N36" i="14"/>
  <c r="N38" i="14" s="1"/>
  <c r="N40" i="14" s="1"/>
  <c r="N43" i="14" s="1"/>
  <c r="N45" i="14" s="1"/>
  <c r="P34" i="14"/>
  <c r="I28" i="14"/>
  <c r="K26" i="14" s="1"/>
  <c r="P6" i="2"/>
  <c r="K12" i="13"/>
  <c r="K8" i="13"/>
  <c r="W20" i="14"/>
  <c r="R19" i="14"/>
  <c r="X20" i="14"/>
  <c r="S19" i="14"/>
  <c r="L25" i="24" l="1"/>
  <c r="L25" i="23"/>
  <c r="M25" i="24"/>
  <c r="O26" i="23"/>
  <c r="N26" i="25"/>
  <c r="M47" i="23"/>
  <c r="M24" i="23"/>
  <c r="M25" i="23" s="1"/>
  <c r="L49" i="25"/>
  <c r="M28" i="25" s="1"/>
  <c r="M25" i="25"/>
  <c r="M47" i="17"/>
  <c r="M47" i="25"/>
  <c r="L25" i="22"/>
  <c r="N26" i="27"/>
  <c r="O26" i="24"/>
  <c r="O24" i="24" s="1"/>
  <c r="N26" i="17"/>
  <c r="N24" i="17" s="1"/>
  <c r="N49" i="17" s="1"/>
  <c r="O28" i="17" s="1"/>
  <c r="V32" i="19"/>
  <c r="U32" i="14"/>
  <c r="W32" i="25"/>
  <c r="V32" i="21"/>
  <c r="V32" i="27"/>
  <c r="R30" i="25"/>
  <c r="R30" i="14"/>
  <c r="R34" i="14" s="1"/>
  <c r="T32" i="19"/>
  <c r="T30" i="19"/>
  <c r="Q30" i="19"/>
  <c r="Q34" i="19" s="1"/>
  <c r="Q36" i="19" s="1"/>
  <c r="Q38" i="19" s="1"/>
  <c r="Q40" i="19" s="1"/>
  <c r="Q43" i="19" s="1"/>
  <c r="Q45" i="19" s="1"/>
  <c r="Q30" i="25"/>
  <c r="N26" i="21"/>
  <c r="N24" i="21" s="1"/>
  <c r="N49" i="21" s="1"/>
  <c r="O28" i="21" s="1"/>
  <c r="M24" i="22"/>
  <c r="M49" i="22" s="1"/>
  <c r="N28" i="22" s="1"/>
  <c r="N24" i="19"/>
  <c r="N49" i="19" s="1"/>
  <c r="O28" i="19" s="1"/>
  <c r="N47" i="19"/>
  <c r="M24" i="19"/>
  <c r="M25" i="19" s="1"/>
  <c r="M47" i="19"/>
  <c r="N26" i="18"/>
  <c r="M47" i="18"/>
  <c r="M24" i="18"/>
  <c r="M25" i="18" s="1"/>
  <c r="L49" i="21"/>
  <c r="M28" i="21" s="1"/>
  <c r="L25" i="21"/>
  <c r="K49" i="22"/>
  <c r="L28" i="22" s="1"/>
  <c r="N26" i="22" s="1"/>
  <c r="N47" i="22" s="1"/>
  <c r="K25" i="22"/>
  <c r="M49" i="17"/>
  <c r="N28" i="17" s="1"/>
  <c r="M24" i="21"/>
  <c r="M49" i="21" s="1"/>
  <c r="N28" i="21" s="1"/>
  <c r="M47" i="21"/>
  <c r="O26" i="20"/>
  <c r="P26" i="20" s="1"/>
  <c r="N47" i="20"/>
  <c r="M47" i="27"/>
  <c r="N24" i="23"/>
  <c r="N47" i="23"/>
  <c r="N6" i="13"/>
  <c r="M49" i="27"/>
  <c r="N28" i="27" s="1"/>
  <c r="N24" i="20"/>
  <c r="M6" i="13"/>
  <c r="L49" i="27"/>
  <c r="M28" i="27" s="1"/>
  <c r="M25" i="27"/>
  <c r="N25" i="24"/>
  <c r="P36" i="14"/>
  <c r="P38" i="14" s="1"/>
  <c r="P40" i="14" s="1"/>
  <c r="P43" i="14" s="1"/>
  <c r="P45" i="14" s="1"/>
  <c r="K15" i="13"/>
  <c r="K14" i="13"/>
  <c r="O36" i="14"/>
  <c r="O38" i="14" s="1"/>
  <c r="O40" i="14" s="1"/>
  <c r="O43" i="14" s="1"/>
  <c r="O45" i="14" s="1"/>
  <c r="K9" i="13"/>
  <c r="K16" i="13"/>
  <c r="J28" i="14"/>
  <c r="L26" i="14" s="1"/>
  <c r="M26" i="14" s="1"/>
  <c r="R6" i="2"/>
  <c r="K11" i="13"/>
  <c r="K10" i="13"/>
  <c r="K13" i="13"/>
  <c r="L14" i="13"/>
  <c r="Z20" i="14"/>
  <c r="U19" i="14"/>
  <c r="Y20" i="14"/>
  <c r="T19" i="14"/>
  <c r="O26" i="17" l="1"/>
  <c r="P26" i="17" s="1"/>
  <c r="Q26" i="17" s="1"/>
  <c r="O26" i="25"/>
  <c r="P26" i="25" s="1"/>
  <c r="P24" i="25" s="1"/>
  <c r="N24" i="25"/>
  <c r="N25" i="25" s="1"/>
  <c r="M49" i="23"/>
  <c r="N28" i="23" s="1"/>
  <c r="P26" i="23" s="1"/>
  <c r="P24" i="23" s="1"/>
  <c r="O47" i="24"/>
  <c r="O26" i="27"/>
  <c r="P26" i="27" s="1"/>
  <c r="N47" i="17"/>
  <c r="N47" i="21"/>
  <c r="N25" i="17"/>
  <c r="O26" i="21"/>
  <c r="P26" i="21" s="1"/>
  <c r="Q26" i="21" s="1"/>
  <c r="N25" i="21"/>
  <c r="M25" i="22"/>
  <c r="M49" i="18"/>
  <c r="N28" i="18" s="1"/>
  <c r="N25" i="19"/>
  <c r="M49" i="19"/>
  <c r="N28" i="19" s="1"/>
  <c r="P26" i="19" s="1"/>
  <c r="Q26" i="19" s="1"/>
  <c r="Q24" i="19" s="1"/>
  <c r="Q49" i="19" s="1"/>
  <c r="R28" i="19" s="1"/>
  <c r="O24" i="20"/>
  <c r="O26" i="18"/>
  <c r="N24" i="18"/>
  <c r="N49" i="18" s="1"/>
  <c r="O28" i="18" s="1"/>
  <c r="N47" i="18"/>
  <c r="O26" i="22"/>
  <c r="N24" i="22"/>
  <c r="P24" i="20"/>
  <c r="P49" i="20" s="1"/>
  <c r="Q28" i="20" s="1"/>
  <c r="M25" i="21"/>
  <c r="O47" i="20"/>
  <c r="N49" i="20"/>
  <c r="O28" i="20" s="1"/>
  <c r="Q26" i="20" s="1"/>
  <c r="N25" i="20"/>
  <c r="P47" i="20"/>
  <c r="N25" i="23"/>
  <c r="N49" i="23"/>
  <c r="O28" i="23" s="1"/>
  <c r="N47" i="27"/>
  <c r="N24" i="27"/>
  <c r="N25" i="27" s="1"/>
  <c r="O25" i="24"/>
  <c r="O49" i="24"/>
  <c r="P28" i="24" s="1"/>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O24" i="17" l="1"/>
  <c r="O25" i="17" s="1"/>
  <c r="O24" i="21"/>
  <c r="O25" i="21" s="1"/>
  <c r="Q26" i="23"/>
  <c r="Q47" i="19"/>
  <c r="N25" i="18"/>
  <c r="P24" i="19"/>
  <c r="Q25" i="19" s="1"/>
  <c r="O49" i="20"/>
  <c r="P28" i="20" s="1"/>
  <c r="R26" i="20" s="1"/>
  <c r="S26" i="20" s="1"/>
  <c r="P25" i="20"/>
  <c r="N25" i="22"/>
  <c r="N49" i="22"/>
  <c r="O28" i="22" s="1"/>
  <c r="P26" i="22"/>
  <c r="O47" i="22"/>
  <c r="O24" i="22"/>
  <c r="P26" i="18"/>
  <c r="O24" i="18"/>
  <c r="O47" i="18"/>
  <c r="P24" i="17"/>
  <c r="O25" i="20"/>
  <c r="O6" i="13"/>
  <c r="N49" i="27"/>
  <c r="O28" i="27" s="1"/>
  <c r="Q26" i="27" s="1"/>
  <c r="L24" i="14"/>
  <c r="M14" i="13"/>
  <c r="M12" i="13"/>
  <c r="M15" i="13"/>
  <c r="M16" i="13"/>
  <c r="M9" i="13"/>
  <c r="K25" i="14"/>
  <c r="L28" i="14" s="1"/>
  <c r="N26" i="14" s="1"/>
  <c r="L7" i="13"/>
  <c r="L47" i="14"/>
  <c r="M10" i="13"/>
  <c r="N13" i="13"/>
  <c r="V6" i="2"/>
  <c r="Y19" i="14"/>
  <c r="AD20" i="14"/>
  <c r="X19" i="14"/>
  <c r="AC20" i="14"/>
  <c r="P25" i="17" l="1"/>
  <c r="Q26" i="22"/>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AV32" i="19"/>
  <c r="Y30" i="27"/>
  <c r="AD32" i="17"/>
  <c r="AW30" i="27"/>
  <c r="S32" i="21"/>
  <c r="P24" i="21" s="1"/>
  <c r="AE30" i="21"/>
  <c r="AJ32" i="24"/>
  <c r="AK30" i="27"/>
  <c r="Y32" i="19"/>
  <c r="AL32" i="20"/>
  <c r="AE32" i="18"/>
  <c r="AA30" i="14"/>
  <c r="T30" i="14"/>
  <c r="AT32" i="21"/>
  <c r="AS32" i="24"/>
  <c r="AU32" i="25"/>
  <c r="AA32" i="17"/>
  <c r="AZ30" i="19"/>
  <c r="AG30" i="23"/>
  <c r="AM32" i="25"/>
  <c r="AV32" i="18"/>
  <c r="AX32" i="24"/>
  <c r="AH32" i="27"/>
  <c r="AU30" i="27"/>
  <c r="AL30" i="24"/>
  <c r="AZ32" i="21"/>
  <c r="AE30" i="14"/>
  <c r="AE30" i="22"/>
  <c r="AJ32" i="14"/>
  <c r="AJ30" i="23"/>
  <c r="Y30" i="20"/>
  <c r="AM30" i="17"/>
  <c r="AF30" i="21"/>
  <c r="AP30" i="21"/>
  <c r="S30" i="24"/>
  <c r="S34" i="24" s="1"/>
  <c r="S36" i="24" s="1"/>
  <c r="S38" i="24" s="1"/>
  <c r="S40" i="24" s="1"/>
  <c r="S43" i="24" s="1"/>
  <c r="S45" i="24" s="1"/>
  <c r="Y32" i="25"/>
  <c r="AJ30" i="22"/>
  <c r="AT32" i="22"/>
  <c r="AU32" i="17"/>
  <c r="AG32" i="17"/>
  <c r="AW30" i="22"/>
  <c r="V30" i="22"/>
  <c r="U32" i="24"/>
  <c r="AM30" i="20"/>
  <c r="AI30" i="25"/>
  <c r="Z30" i="21"/>
  <c r="AT32" i="14"/>
  <c r="S30" i="18"/>
  <c r="S34" i="18" s="1"/>
  <c r="S36" i="18" s="1"/>
  <c r="S38" i="18" s="1"/>
  <c r="S40" i="18" s="1"/>
  <c r="S43" i="18" s="1"/>
  <c r="S45" i="18" s="1"/>
  <c r="AM32" i="23"/>
  <c r="AC30" i="14"/>
  <c r="T30" i="23"/>
  <c r="AT32" i="27"/>
  <c r="AP30" i="23"/>
  <c r="AA32" i="21"/>
  <c r="AU30" i="21"/>
  <c r="AC32" i="21"/>
  <c r="AS32" i="21"/>
  <c r="W30" i="17"/>
  <c r="P30" i="23"/>
  <c r="P34" i="23" s="1"/>
  <c r="P36" i="23" s="1"/>
  <c r="P38" i="23" s="1"/>
  <c r="P40" i="23" s="1"/>
  <c r="P43" i="23" s="1"/>
  <c r="P45" i="23" s="1"/>
  <c r="AX30" i="27"/>
  <c r="AZ30" i="21"/>
  <c r="AC30" i="17"/>
  <c r="AL32" i="22"/>
  <c r="AV30" i="14"/>
  <c r="AT32" i="20"/>
  <c r="X32" i="25"/>
  <c r="AV30" i="25"/>
  <c r="Z32" i="23"/>
  <c r="AO30" i="17"/>
  <c r="Y32" i="18"/>
  <c r="AN30" i="25"/>
  <c r="X30" i="24"/>
  <c r="AY32" i="17"/>
  <c r="Y32" i="23"/>
  <c r="AI32" i="21"/>
  <c r="AS32" i="25"/>
  <c r="AS32" i="20"/>
  <c r="AV30" i="18"/>
  <c r="AC30" i="23"/>
  <c r="AJ30" i="25"/>
  <c r="R30" i="24"/>
  <c r="R34" i="24" s="1"/>
  <c r="R36" i="24" s="1"/>
  <c r="R38" i="24" s="1"/>
  <c r="R40" i="24" s="1"/>
  <c r="R43" i="24" s="1"/>
  <c r="R45" i="24" s="1"/>
  <c r="AZ32" i="24"/>
  <c r="AY30" i="14"/>
  <c r="T30" i="25"/>
  <c r="AM32" i="17"/>
  <c r="R32" i="19"/>
  <c r="O24" i="19" s="1"/>
  <c r="AX32" i="27"/>
  <c r="AJ32" i="25"/>
  <c r="W30" i="22"/>
  <c r="AX32" i="17"/>
  <c r="AN32" i="14"/>
  <c r="AJ32" i="20"/>
  <c r="O30" i="23"/>
  <c r="AU32" i="21"/>
  <c r="AI32" i="18"/>
  <c r="AN30" i="24"/>
  <c r="AI32" i="17"/>
  <c r="U32" i="23"/>
  <c r="AF30" i="24"/>
  <c r="AL32" i="23"/>
  <c r="AE32" i="24"/>
  <c r="AN30" i="23"/>
  <c r="AX30" i="25"/>
  <c r="AS32" i="22"/>
  <c r="R30" i="20"/>
  <c r="R34" i="20" s="1"/>
  <c r="R36" i="20" s="1"/>
  <c r="R38" i="20" s="1"/>
  <c r="R40" i="20" s="1"/>
  <c r="R43" i="20" s="1"/>
  <c r="R45" i="20" s="1"/>
  <c r="AN30" i="19"/>
  <c r="AH32" i="21"/>
  <c r="X30" i="23"/>
  <c r="AI32" i="24"/>
  <c r="Q30" i="21"/>
  <c r="Q34" i="21" s="1"/>
  <c r="Q36" i="21" s="1"/>
  <c r="Q38" i="21" s="1"/>
  <c r="Q40" i="21" s="1"/>
  <c r="Q43" i="21" s="1"/>
  <c r="Q45" i="21" s="1"/>
  <c r="T30" i="20"/>
  <c r="Z30" i="14"/>
  <c r="Z30" i="19"/>
  <c r="Y30" i="21"/>
  <c r="AW30" i="20"/>
  <c r="R30" i="22"/>
  <c r="AA32" i="24"/>
  <c r="AS30" i="23"/>
  <c r="AQ30" i="23"/>
  <c r="AR30" i="19"/>
  <c r="AZ32" i="25"/>
  <c r="AZ30" i="14"/>
  <c r="AN32" i="21"/>
  <c r="AW32" i="22"/>
  <c r="AI30" i="17"/>
  <c r="AX30" i="24"/>
  <c r="AC32" i="18"/>
  <c r="W32" i="23"/>
  <c r="AR32" i="27"/>
  <c r="AL32" i="21"/>
  <c r="Q30" i="17"/>
  <c r="Q34" i="17" s="1"/>
  <c r="Q36" i="17" s="1"/>
  <c r="Q38" i="17" s="1"/>
  <c r="Q40" i="17" s="1"/>
  <c r="Q43" i="17" s="1"/>
  <c r="Q45" i="17" s="1"/>
  <c r="Q47" i="17" s="1"/>
  <c r="AB30" i="19"/>
  <c r="AR30" i="17"/>
  <c r="AU32" i="27"/>
  <c r="AY30" i="25"/>
  <c r="AB30" i="27"/>
  <c r="AT30" i="17"/>
  <c r="AY30" i="24"/>
  <c r="AT30" i="20"/>
  <c r="AN32" i="27"/>
  <c r="X32" i="20"/>
  <c r="AW32" i="14"/>
  <c r="X32" i="27"/>
  <c r="AE30" i="25"/>
  <c r="AV32" i="14"/>
  <c r="AR30" i="14"/>
  <c r="AH30" i="22"/>
  <c r="AY30" i="21"/>
  <c r="AI30" i="20"/>
  <c r="AQ32" i="17"/>
  <c r="AP32" i="27"/>
  <c r="Z32" i="21"/>
  <c r="AW32" i="27"/>
  <c r="AP32" i="17"/>
  <c r="AA30" i="25"/>
  <c r="AU30" i="18"/>
  <c r="AN32" i="23"/>
  <c r="AN32" i="25"/>
  <c r="AZ30" i="27"/>
  <c r="AI30" i="27"/>
  <c r="AV30" i="23"/>
  <c r="AU32" i="20"/>
  <c r="Q30" i="22"/>
  <c r="Q34" i="22" s="1"/>
  <c r="Q36" i="22" s="1"/>
  <c r="Q38" i="22" s="1"/>
  <c r="Q40" i="22" s="1"/>
  <c r="Q43" i="22" s="1"/>
  <c r="Q45" i="22" s="1"/>
  <c r="Q47" i="22" s="1"/>
  <c r="S30" i="19"/>
  <c r="V30" i="24"/>
  <c r="T32" i="25"/>
  <c r="AJ30" i="21"/>
  <c r="AH30" i="18"/>
  <c r="Y32" i="17"/>
  <c r="AO30" i="24"/>
  <c r="AA30" i="24"/>
  <c r="AA34" i="24" s="1"/>
  <c r="AA36" i="24" s="1"/>
  <c r="AA38" i="24" s="1"/>
  <c r="AA40" i="24" s="1"/>
  <c r="AA43" i="24" s="1"/>
  <c r="AA45" i="24" s="1"/>
  <c r="T30" i="27"/>
  <c r="AK32" i="22"/>
  <c r="AW30" i="21"/>
  <c r="AB32" i="25"/>
  <c r="AK30" i="14"/>
  <c r="AB30" i="17"/>
  <c r="AM32" i="24"/>
  <c r="AZ32" i="22"/>
  <c r="AF30" i="17"/>
  <c r="AQ30" i="14"/>
  <c r="AJ30" i="20"/>
  <c r="Y32" i="21"/>
  <c r="AH30" i="14"/>
  <c r="AS32" i="23"/>
  <c r="AW30" i="23"/>
  <c r="AS30" i="14"/>
  <c r="Z32" i="17"/>
  <c r="AZ30" i="23"/>
  <c r="AY32" i="14"/>
  <c r="AJ32" i="18"/>
  <c r="U30" i="20"/>
  <c r="AZ32" i="19"/>
  <c r="AC32" i="23"/>
  <c r="AC34" i="23" s="1"/>
  <c r="AC36" i="23" s="1"/>
  <c r="AC38" i="23" s="1"/>
  <c r="AC40" i="23" s="1"/>
  <c r="AC43" i="23" s="1"/>
  <c r="AC45" i="23" s="1"/>
  <c r="AR30" i="18"/>
  <c r="AQ30" i="22"/>
  <c r="AD32" i="24"/>
  <c r="AS32" i="17"/>
  <c r="AO30" i="14"/>
  <c r="AE32" i="20"/>
  <c r="AW32" i="18"/>
  <c r="AF32" i="17"/>
  <c r="AF34" i="17" s="1"/>
  <c r="AF36" i="17" s="1"/>
  <c r="AF38" i="17" s="1"/>
  <c r="AF40" i="17" s="1"/>
  <c r="AF43" i="17" s="1"/>
  <c r="AF45" i="17" s="1"/>
  <c r="AM32" i="22"/>
  <c r="AG30" i="27"/>
  <c r="W32" i="24"/>
  <c r="AR32" i="20"/>
  <c r="W32" i="18"/>
  <c r="V32" i="24"/>
  <c r="AV30" i="22"/>
  <c r="S30" i="17"/>
  <c r="S34" i="17" s="1"/>
  <c r="S36" i="17" s="1"/>
  <c r="S38" i="17" s="1"/>
  <c r="S40" i="17" s="1"/>
  <c r="S43" i="17" s="1"/>
  <c r="S45" i="17" s="1"/>
  <c r="R30" i="21"/>
  <c r="R34" i="21" s="1"/>
  <c r="R36" i="21" s="1"/>
  <c r="R38" i="21" s="1"/>
  <c r="R40" i="21" s="1"/>
  <c r="R43" i="21" s="1"/>
  <c r="R45" i="21" s="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P32" i="14"/>
  <c r="W32" i="21"/>
  <c r="AY32" i="24"/>
  <c r="AL30" i="20"/>
  <c r="W32" i="20"/>
  <c r="AZ30" i="18"/>
  <c r="AS30" i="17"/>
  <c r="AT30" i="27"/>
  <c r="AG30" i="14"/>
  <c r="AG32" i="25"/>
  <c r="T30" i="21"/>
  <c r="AI30" i="24"/>
  <c r="U32" i="25"/>
  <c r="X30" i="20"/>
  <c r="X34" i="20" s="1"/>
  <c r="X36" i="20" s="1"/>
  <c r="X38" i="20" s="1"/>
  <c r="X40" i="20" s="1"/>
  <c r="X43" i="20" s="1"/>
  <c r="X45" i="20" s="1"/>
  <c r="AS32" i="14"/>
  <c r="AS30" i="24"/>
  <c r="AN30" i="22"/>
  <c r="U30" i="14"/>
  <c r="U34" i="14" s="1"/>
  <c r="U36" i="14" s="1"/>
  <c r="U38" i="14" s="1"/>
  <c r="U40" i="14" s="1"/>
  <c r="U43" i="14" s="1"/>
  <c r="U45" i="14" s="1"/>
  <c r="AN30" i="27"/>
  <c r="AN34" i="27" s="1"/>
  <c r="AN36" i="27" s="1"/>
  <c r="AN38" i="27" s="1"/>
  <c r="AN40" i="27" s="1"/>
  <c r="AN43" i="27" s="1"/>
  <c r="AN45" i="27" s="1"/>
  <c r="AK30" i="17"/>
  <c r="AU32" i="18"/>
  <c r="Q30" i="18"/>
  <c r="Q34" i="18" s="1"/>
  <c r="Q36" i="18" s="1"/>
  <c r="Q38" i="18" s="1"/>
  <c r="Q40" i="18" s="1"/>
  <c r="Q43" i="18" s="1"/>
  <c r="Q45" i="18" s="1"/>
  <c r="Q47" i="18" s="1"/>
  <c r="AD32" i="22"/>
  <c r="X32" i="18"/>
  <c r="X32" i="19"/>
  <c r="AH32" i="22"/>
  <c r="AD30" i="23"/>
  <c r="AI30" i="21"/>
  <c r="AI34" i="21" s="1"/>
  <c r="AI36" i="21" s="1"/>
  <c r="AI38" i="21" s="1"/>
  <c r="AI40" i="21" s="1"/>
  <c r="AI43" i="21" s="1"/>
  <c r="AI45" i="21" s="1"/>
  <c r="AA32" i="23"/>
  <c r="AD30" i="21"/>
  <c r="AL32" i="14"/>
  <c r="AG32" i="27"/>
  <c r="AA30" i="22"/>
  <c r="AS32" i="18"/>
  <c r="AP30" i="25"/>
  <c r="Z32" i="20"/>
  <c r="X32" i="14"/>
  <c r="S30" i="25"/>
  <c r="S34" i="25" s="1"/>
  <c r="S36" i="25" s="1"/>
  <c r="S38" i="25" s="1"/>
  <c r="S40" i="25" s="1"/>
  <c r="S43" i="25" s="1"/>
  <c r="S45" i="25" s="1"/>
  <c r="U30" i="21"/>
  <c r="AR32" i="22"/>
  <c r="AT32" i="23"/>
  <c r="AA32" i="14"/>
  <c r="AD30" i="22"/>
  <c r="AT30" i="23"/>
  <c r="Y32" i="22"/>
  <c r="X32" i="22"/>
  <c r="AU30" i="19"/>
  <c r="AG32" i="14"/>
  <c r="AO32" i="17"/>
  <c r="AX30" i="18"/>
  <c r="AV32" i="17"/>
  <c r="AX32" i="19"/>
  <c r="AS30" i="20"/>
  <c r="AN30" i="14"/>
  <c r="Y30" i="23"/>
  <c r="AA30" i="17"/>
  <c r="AN30" i="18"/>
  <c r="W30" i="14"/>
  <c r="AF32" i="18"/>
  <c r="AO32" i="14"/>
  <c r="Q30" i="27"/>
  <c r="Q34" i="27" s="1"/>
  <c r="Q36" i="27" s="1"/>
  <c r="Q38" i="27" s="1"/>
  <c r="Q40" i="27" s="1"/>
  <c r="Q43" i="27" s="1"/>
  <c r="Q45" i="27" s="1"/>
  <c r="AC32" i="20"/>
  <c r="T32" i="20"/>
  <c r="Q24" i="20" s="1"/>
  <c r="AO30" i="19"/>
  <c r="AW32" i="24"/>
  <c r="AY30" i="27"/>
  <c r="T32" i="27"/>
  <c r="Q24" i="27" s="1"/>
  <c r="AC30" i="19"/>
  <c r="AU30" i="17"/>
  <c r="AL32" i="25"/>
  <c r="V30" i="21"/>
  <c r="AN30" i="17"/>
  <c r="AO30" i="22"/>
  <c r="AV32" i="25"/>
  <c r="AR32" i="14"/>
  <c r="X30" i="18"/>
  <c r="AQ32" i="18"/>
  <c r="AY32" i="23"/>
  <c r="T30" i="24"/>
  <c r="AW32" i="19"/>
  <c r="AL32" i="19"/>
  <c r="AI30" i="23"/>
  <c r="AC32" i="14"/>
  <c r="AX32" i="23"/>
  <c r="U32" i="17"/>
  <c r="AU30" i="14"/>
  <c r="AW30" i="17"/>
  <c r="AC30" i="27"/>
  <c r="X32" i="21"/>
  <c r="AG30" i="21"/>
  <c r="AE32" i="17"/>
  <c r="X32" i="23"/>
  <c r="X34" i="23" s="1"/>
  <c r="X36" i="23" s="1"/>
  <c r="X38" i="23" s="1"/>
  <c r="X40" i="23" s="1"/>
  <c r="X43" i="23" s="1"/>
  <c r="X45" i="23" s="1"/>
  <c r="R30" i="19"/>
  <c r="AM30" i="23"/>
  <c r="AY30" i="18"/>
  <c r="X30" i="17"/>
  <c r="AG30" i="25"/>
  <c r="T30" i="22"/>
  <c r="AD32" i="23"/>
  <c r="V32" i="17"/>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R30" i="23"/>
  <c r="R34" i="23" s="1"/>
  <c r="R36" i="23" s="1"/>
  <c r="R38" i="23" s="1"/>
  <c r="R40" i="23" s="1"/>
  <c r="R43" i="23" s="1"/>
  <c r="R45" i="23" s="1"/>
  <c r="AB30" i="18"/>
  <c r="AZ32" i="23"/>
  <c r="AQ30" i="27"/>
  <c r="AM30" i="14"/>
  <c r="AS30" i="18"/>
  <c r="AN32" i="17"/>
  <c r="Q30" i="23"/>
  <c r="Q34" i="23" s="1"/>
  <c r="Q36" i="23" s="1"/>
  <c r="Q38" i="23" s="1"/>
  <c r="Q40" i="23" s="1"/>
  <c r="Q43" i="23" s="1"/>
  <c r="Q45" i="23" s="1"/>
  <c r="Q47" i="23" s="1"/>
  <c r="T30" i="17"/>
  <c r="U32" i="22"/>
  <c r="R24" i="22" s="1"/>
  <c r="AD30" i="19"/>
  <c r="U32" i="27"/>
  <c r="W32" i="22"/>
  <c r="AL30" i="23"/>
  <c r="AL30" i="14"/>
  <c r="AO30" i="18"/>
  <c r="Y30" i="19"/>
  <c r="U30" i="23"/>
  <c r="AO30" i="21"/>
  <c r="AW30" i="14"/>
  <c r="AK32" i="21"/>
  <c r="AL30" i="27"/>
  <c r="Y30" i="18"/>
  <c r="Y34" i="18" s="1"/>
  <c r="Y36" i="18" s="1"/>
  <c r="Y38" i="18" s="1"/>
  <c r="Y40" i="18" s="1"/>
  <c r="Y43" i="18" s="1"/>
  <c r="Y45" i="18" s="1"/>
  <c r="AC30" i="21"/>
  <c r="W32" i="17"/>
  <c r="AB30" i="24"/>
  <c r="AO32" i="23"/>
  <c r="AG32" i="18"/>
  <c r="AR32" i="21"/>
  <c r="R30" i="27"/>
  <c r="U30" i="18"/>
  <c r="T32" i="14"/>
  <c r="Q24" i="14" s="1"/>
  <c r="AN30" i="20"/>
  <c r="X30" i="19"/>
  <c r="AT32" i="17"/>
  <c r="AM32" i="20"/>
  <c r="AX32" i="25"/>
  <c r="AJ30" i="18"/>
  <c r="AB32" i="21"/>
  <c r="AL30" i="19"/>
  <c r="AP30" i="19"/>
  <c r="AL30" i="25"/>
  <c r="AN32" i="19"/>
  <c r="AA30" i="21"/>
  <c r="AA34" i="21" s="1"/>
  <c r="AA36" i="21" s="1"/>
  <c r="AA38" i="21" s="1"/>
  <c r="AA40" i="21" s="1"/>
  <c r="AA43" i="21" s="1"/>
  <c r="AA45" i="21" s="1"/>
  <c r="AU30" i="22"/>
  <c r="AY32" i="25"/>
  <c r="U32" i="20"/>
  <c r="R24" i="20" s="1"/>
  <c r="AR32" i="18"/>
  <c r="W30" i="23"/>
  <c r="W34" i="23" s="1"/>
  <c r="W36" i="23" s="1"/>
  <c r="W38" i="23" s="1"/>
  <c r="W40" i="23" s="1"/>
  <c r="W43" i="23" s="1"/>
  <c r="W45" i="23" s="1"/>
  <c r="AU30" i="25"/>
  <c r="AJ32" i="19"/>
  <c r="AV30" i="24"/>
  <c r="AY32" i="20"/>
  <c r="T32" i="22"/>
  <c r="Q24" i="22" s="1"/>
  <c r="AJ32" i="22"/>
  <c r="T32" i="23"/>
  <c r="Q24" i="23" s="1"/>
  <c r="V32" i="14"/>
  <c r="AQ32" i="14"/>
  <c r="AJ32" i="17"/>
  <c r="AF30" i="27"/>
  <c r="AK32" i="18"/>
  <c r="AY30" i="19"/>
  <c r="AM32" i="27"/>
  <c r="AV32" i="20"/>
  <c r="AG30" i="24"/>
  <c r="AH30" i="25"/>
  <c r="AD32" i="20"/>
  <c r="AE30" i="23"/>
  <c r="AP30" i="18"/>
  <c r="AB30" i="25"/>
  <c r="AT30" i="25"/>
  <c r="AC30" i="20"/>
  <c r="AZ30" i="25"/>
  <c r="AY32" i="18"/>
  <c r="AA30" i="20"/>
  <c r="AT32" i="19"/>
  <c r="AI32" i="23"/>
  <c r="AL30" i="18"/>
  <c r="AW30" i="18"/>
  <c r="AJ32" i="21"/>
  <c r="AH30" i="23"/>
  <c r="V32" i="23"/>
  <c r="AO30" i="25"/>
  <c r="AF32" i="19"/>
  <c r="AK32" i="23"/>
  <c r="R30" i="18"/>
  <c r="R34" i="18" s="1"/>
  <c r="R36" i="18" s="1"/>
  <c r="R38" i="18" s="1"/>
  <c r="R40" i="18" s="1"/>
  <c r="R43" i="18" s="1"/>
  <c r="R45" i="18" s="1"/>
  <c r="AS30" i="27"/>
  <c r="AD32" i="27"/>
  <c r="V32" i="20"/>
  <c r="S24" i="20" s="1"/>
  <c r="AD30" i="18"/>
  <c r="AD30" i="25"/>
  <c r="Q30" i="20"/>
  <c r="Q34" i="20" s="1"/>
  <c r="Q36" i="20" s="1"/>
  <c r="Q38" i="20" s="1"/>
  <c r="Q40" i="20" s="1"/>
  <c r="Q43" i="20" s="1"/>
  <c r="Q45" i="20" s="1"/>
  <c r="Q47" i="20" s="1"/>
  <c r="AO32" i="20"/>
  <c r="AZ30" i="17"/>
  <c r="V30" i="19"/>
  <c r="V34" i="19" s="1"/>
  <c r="V36" i="19" s="1"/>
  <c r="V38" i="19" s="1"/>
  <c r="V40" i="19" s="1"/>
  <c r="V43" i="19" s="1"/>
  <c r="V45" i="19" s="1"/>
  <c r="AX32" i="22"/>
  <c r="AB32" i="24"/>
  <c r="AB32" i="22"/>
  <c r="AR30" i="22"/>
  <c r="AR34" i="22" s="1"/>
  <c r="AR36" i="22" s="1"/>
  <c r="AR38" i="22" s="1"/>
  <c r="AR40" i="22" s="1"/>
  <c r="AR43" i="22" s="1"/>
  <c r="AR45" i="22" s="1"/>
  <c r="AE32" i="25"/>
  <c r="Z32" i="19"/>
  <c r="AX32" i="18"/>
  <c r="X30" i="22"/>
  <c r="AH30" i="19"/>
  <c r="AT30" i="24"/>
  <c r="AH30" i="21"/>
  <c r="AC30" i="25"/>
  <c r="Y30" i="24"/>
  <c r="AI32" i="27"/>
  <c r="AE30" i="17"/>
  <c r="AQ30" i="18"/>
  <c r="W30" i="19"/>
  <c r="AQ32" i="21"/>
  <c r="AU32" i="22"/>
  <c r="AZ30" i="20"/>
  <c r="AQ32" i="22"/>
  <c r="AQ34" i="22" s="1"/>
  <c r="AQ36" i="22" s="1"/>
  <c r="AQ38" i="22" s="1"/>
  <c r="AQ40" i="22" s="1"/>
  <c r="AQ43" i="22" s="1"/>
  <c r="AQ45" i="22" s="1"/>
  <c r="AG32" i="24"/>
  <c r="AZ32" i="18"/>
  <c r="AH30" i="27"/>
  <c r="AA32" i="25"/>
  <c r="AW30" i="25"/>
  <c r="Z32" i="18"/>
  <c r="U32" i="21"/>
  <c r="U34" i="21" s="1"/>
  <c r="U36" i="21" s="1"/>
  <c r="U38" i="21" s="1"/>
  <c r="U40" i="21" s="1"/>
  <c r="U43" i="21" s="1"/>
  <c r="U45" i="21" s="1"/>
  <c r="AN32" i="20"/>
  <c r="AG30" i="22"/>
  <c r="AO32" i="22"/>
  <c r="AP32" i="20"/>
  <c r="W32" i="14"/>
  <c r="Z32" i="14"/>
  <c r="AK32" i="19"/>
  <c r="AM32" i="14"/>
  <c r="Y30" i="14"/>
  <c r="Q30" i="14"/>
  <c r="Q34" i="14" s="1"/>
  <c r="Q36" i="14" s="1"/>
  <c r="Q38" i="14" s="1"/>
  <c r="Q40" i="14" s="1"/>
  <c r="Q43" i="14" s="1"/>
  <c r="Q45" i="14" s="1"/>
  <c r="AB32" i="23"/>
  <c r="AV32" i="24"/>
  <c r="AS32" i="27"/>
  <c r="AC30" i="22"/>
  <c r="AM30" i="27"/>
  <c r="AU30" i="20"/>
  <c r="AU30" i="23"/>
  <c r="AU34" i="23" s="1"/>
  <c r="AU36" i="23" s="1"/>
  <c r="AU38" i="23" s="1"/>
  <c r="AU40" i="23" s="1"/>
  <c r="AU43" i="23" s="1"/>
  <c r="AU45" i="23" s="1"/>
  <c r="V32" i="25"/>
  <c r="AE30" i="24"/>
  <c r="AH30" i="24"/>
  <c r="Z30" i="18"/>
  <c r="Z32" i="24"/>
  <c r="X30" i="27"/>
  <c r="R30" i="17"/>
  <c r="R34" i="17" s="1"/>
  <c r="R36" i="17" s="1"/>
  <c r="R38" i="17" s="1"/>
  <c r="R40" i="17" s="1"/>
  <c r="R43" i="17" s="1"/>
  <c r="R45" i="17" s="1"/>
  <c r="AR32" i="23"/>
  <c r="AP30" i="17"/>
  <c r="AB30" i="21"/>
  <c r="AR32" i="25"/>
  <c r="AO30" i="23"/>
  <c r="AQ32" i="20"/>
  <c r="W30" i="27"/>
  <c r="AC32" i="17"/>
  <c r="W30" i="25"/>
  <c r="AA32" i="27"/>
  <c r="AQ32" i="27"/>
  <c r="AL30" i="17"/>
  <c r="AO32" i="18"/>
  <c r="AR30" i="20"/>
  <c r="AX32" i="21"/>
  <c r="T32" i="17"/>
  <c r="Q24" i="17" s="1"/>
  <c r="AS30" i="25"/>
  <c r="AS34" i="25" s="1"/>
  <c r="AS36" i="25" s="1"/>
  <c r="AS38" i="25" s="1"/>
  <c r="AS40" i="25" s="1"/>
  <c r="AS43" i="25" s="1"/>
  <c r="AS45" i="25" s="1"/>
  <c r="AB32" i="14"/>
  <c r="AS30" i="19"/>
  <c r="AW32" i="20"/>
  <c r="T30" i="18"/>
  <c r="AD30" i="17"/>
  <c r="AS30" i="21"/>
  <c r="AK30" i="24"/>
  <c r="AF30" i="20"/>
  <c r="AB32" i="27"/>
  <c r="T32" i="24"/>
  <c r="AB32" i="20"/>
  <c r="AF30" i="18"/>
  <c r="AT32" i="25"/>
  <c r="AT30" i="18"/>
  <c r="AT30" i="21"/>
  <c r="AT34" i="21" s="1"/>
  <c r="AT36" i="21" s="1"/>
  <c r="AT38" i="21" s="1"/>
  <c r="AT40" i="21" s="1"/>
  <c r="AT43" i="21" s="1"/>
  <c r="AT45" i="21" s="1"/>
  <c r="W30" i="21"/>
  <c r="U32" i="18"/>
  <c r="R24" i="18" s="1"/>
  <c r="AF30" i="14"/>
  <c r="AA30" i="18"/>
  <c r="AC32" i="24"/>
  <c r="AM30" i="18"/>
  <c r="AK30" i="23"/>
  <c r="AM30" i="21"/>
  <c r="AQ32" i="24"/>
  <c r="AR30" i="24"/>
  <c r="AC30" i="18"/>
  <c r="AX30" i="21"/>
  <c r="AV32" i="22"/>
  <c r="AH32" i="17"/>
  <c r="AR32" i="19"/>
  <c r="AF30" i="22"/>
  <c r="AG30" i="19"/>
  <c r="AV30" i="27"/>
  <c r="AB30" i="23"/>
  <c r="AV32" i="21"/>
  <c r="S30" i="27"/>
  <c r="S34" i="27" s="1"/>
  <c r="S36" i="27" s="1"/>
  <c r="S38" i="27" s="1"/>
  <c r="S40" i="27" s="1"/>
  <c r="S43" i="27" s="1"/>
  <c r="S45" i="27" s="1"/>
  <c r="AE32" i="27"/>
  <c r="AY30" i="23"/>
  <c r="AD30" i="27"/>
  <c r="AD34" i="27" s="1"/>
  <c r="AD36" i="27" s="1"/>
  <c r="AD38" i="27" s="1"/>
  <c r="AD40" i="27" s="1"/>
  <c r="AD43" i="27" s="1"/>
  <c r="AD45" i="27" s="1"/>
  <c r="AH32" i="14"/>
  <c r="X30" i="14"/>
  <c r="X34" i="14" s="1"/>
  <c r="X36" i="14" s="1"/>
  <c r="X38" i="14" s="1"/>
  <c r="X40" i="14" s="1"/>
  <c r="X43" i="14" s="1"/>
  <c r="X45" i="14" s="1"/>
  <c r="AG32" i="23"/>
  <c r="T32" i="18"/>
  <c r="AJ30" i="19"/>
  <c r="AE30" i="27"/>
  <c r="AV32" i="23"/>
  <c r="AO32" i="27"/>
  <c r="AJ30" i="24"/>
  <c r="AE32" i="21"/>
  <c r="AH32" i="25"/>
  <c r="V30" i="14"/>
  <c r="AP32" i="21"/>
  <c r="AB30" i="20"/>
  <c r="Z30" i="27"/>
  <c r="AG32" i="22"/>
  <c r="AG34" i="22" s="1"/>
  <c r="AG36" i="22" s="1"/>
  <c r="AG38" i="22" s="1"/>
  <c r="AG40" i="22" s="1"/>
  <c r="AG43" i="22" s="1"/>
  <c r="AG45" i="22" s="1"/>
  <c r="AG30" i="18"/>
  <c r="T32" i="21"/>
  <c r="Q24" i="21" s="1"/>
  <c r="AP32" i="19"/>
  <c r="Z30" i="17"/>
  <c r="Z34" i="17" s="1"/>
  <c r="Z36" i="17" s="1"/>
  <c r="Z38" i="17" s="1"/>
  <c r="Z40" i="17" s="1"/>
  <c r="Z43" i="17" s="1"/>
  <c r="Z45" i="17" s="1"/>
  <c r="Y32" i="14"/>
  <c r="Y30" i="22"/>
  <c r="AY32" i="22"/>
  <c r="S30" i="14"/>
  <c r="S34" i="14" s="1"/>
  <c r="S36" i="14" s="1"/>
  <c r="S38" i="14" s="1"/>
  <c r="S40" i="14" s="1"/>
  <c r="S43" i="14" s="1"/>
  <c r="S45" i="14" s="1"/>
  <c r="AN32" i="18"/>
  <c r="AL32" i="18"/>
  <c r="AD32" i="21"/>
  <c r="AD34" i="21" s="1"/>
  <c r="AD36" i="21" s="1"/>
  <c r="AD38" i="21" s="1"/>
  <c r="AD40" i="21" s="1"/>
  <c r="AD43" i="21" s="1"/>
  <c r="AD45" i="21" s="1"/>
  <c r="AF32" i="24"/>
  <c r="AY30" i="17"/>
  <c r="U32" i="19"/>
  <c r="AW30" i="19"/>
  <c r="AR32" i="24"/>
  <c r="AR34" i="24" s="1"/>
  <c r="AR36" i="24" s="1"/>
  <c r="AR38" i="24" s="1"/>
  <c r="AR40" i="24" s="1"/>
  <c r="AR43" i="24" s="1"/>
  <c r="AR45" i="24" s="1"/>
  <c r="AI32" i="25"/>
  <c r="AI34" i="25" s="1"/>
  <c r="AI36" i="25" s="1"/>
  <c r="AI38" i="25" s="1"/>
  <c r="AI40" i="25" s="1"/>
  <c r="AI43" i="25" s="1"/>
  <c r="AI45" i="25" s="1"/>
  <c r="AI30" i="22"/>
  <c r="AH32" i="19"/>
  <c r="Y32" i="24"/>
  <c r="AQ30" i="24"/>
  <c r="W32" i="27"/>
  <c r="U30" i="22"/>
  <c r="U34" i="22" s="1"/>
  <c r="U36" i="22" s="1"/>
  <c r="U38" i="22" s="1"/>
  <c r="U40" i="22" s="1"/>
  <c r="U43" i="22" s="1"/>
  <c r="U45" i="22" s="1"/>
  <c r="V32" i="18"/>
  <c r="V34" i="18" s="1"/>
  <c r="V36" i="18" s="1"/>
  <c r="V38" i="18" s="1"/>
  <c r="V40" i="18" s="1"/>
  <c r="V43" i="18" s="1"/>
  <c r="V45" i="18" s="1"/>
  <c r="AK32" i="25"/>
  <c r="AL32" i="24"/>
  <c r="AN32" i="24"/>
  <c r="AQ32" i="19"/>
  <c r="AK30" i="19"/>
  <c r="AH32" i="24"/>
  <c r="AB30" i="14"/>
  <c r="Z32" i="22"/>
  <c r="AX30" i="19"/>
  <c r="AX34" i="19" s="1"/>
  <c r="AX36" i="19" s="1"/>
  <c r="AX38" i="19" s="1"/>
  <c r="AX40" i="19" s="1"/>
  <c r="AX43" i="19" s="1"/>
  <c r="AX45" i="19" s="1"/>
  <c r="AF32" i="27"/>
  <c r="W30" i="20"/>
  <c r="AG30" i="20"/>
  <c r="AY30" i="22"/>
  <c r="S30" i="21"/>
  <c r="AK30" i="20"/>
  <c r="AK32" i="24"/>
  <c r="AI32" i="20"/>
  <c r="AW32" i="17"/>
  <c r="AD30" i="14"/>
  <c r="AJ30" i="17"/>
  <c r="AA32" i="22"/>
  <c r="X32" i="17"/>
  <c r="X32" i="24"/>
  <c r="AU32" i="19"/>
  <c r="AU34" i="19" s="1"/>
  <c r="AU36" i="19" s="1"/>
  <c r="AU38" i="19" s="1"/>
  <c r="AU40" i="19" s="1"/>
  <c r="AU43" i="19" s="1"/>
  <c r="AU45" i="19" s="1"/>
  <c r="AX30" i="23"/>
  <c r="AX34" i="23" s="1"/>
  <c r="AX36" i="23" s="1"/>
  <c r="AX38" i="23" s="1"/>
  <c r="AX40" i="23" s="1"/>
  <c r="AX43" i="23" s="1"/>
  <c r="AX45" i="23" s="1"/>
  <c r="U30" i="25"/>
  <c r="AK30" i="18"/>
  <c r="AX30" i="17"/>
  <c r="AN30" i="21"/>
  <c r="AC32" i="22"/>
  <c r="AT30" i="14"/>
  <c r="AA30" i="23"/>
  <c r="AA34" i="23" s="1"/>
  <c r="AA36" i="23" s="1"/>
  <c r="AA38" i="23" s="1"/>
  <c r="AA40" i="23" s="1"/>
  <c r="AA43" i="23" s="1"/>
  <c r="AA45" i="23" s="1"/>
  <c r="AV30" i="20"/>
  <c r="Z32" i="25"/>
  <c r="AR30" i="23"/>
  <c r="AK32" i="27"/>
  <c r="AF32" i="22"/>
  <c r="AI32" i="22"/>
  <c r="AE32" i="14"/>
  <c r="AU30" i="24"/>
  <c r="AK30" i="21"/>
  <c r="AW32" i="21"/>
  <c r="AY32" i="21"/>
  <c r="V30" i="27"/>
  <c r="V34" i="27" s="1"/>
  <c r="V36" i="27" s="1"/>
  <c r="V38" i="27" s="1"/>
  <c r="V40" i="27" s="1"/>
  <c r="V43" i="27" s="1"/>
  <c r="V45" i="27" s="1"/>
  <c r="AP30" i="20"/>
  <c r="AC30" i="24"/>
  <c r="AX30" i="14"/>
  <c r="U30" i="17"/>
  <c r="U34" i="17" s="1"/>
  <c r="U36" i="17" s="1"/>
  <c r="U38" i="17" s="1"/>
  <c r="U40" i="17" s="1"/>
  <c r="U43" i="17" s="1"/>
  <c r="U45" i="17" s="1"/>
  <c r="AM30" i="19"/>
  <c r="AF32" i="14"/>
  <c r="AP30" i="24"/>
  <c r="AX32" i="14"/>
  <c r="AU32" i="24"/>
  <c r="AO30" i="20"/>
  <c r="AJ30" i="27"/>
  <c r="AN32" i="22"/>
  <c r="AQ30" i="21"/>
  <c r="AU32" i="23"/>
  <c r="AL32" i="17"/>
  <c r="AH32" i="20"/>
  <c r="AA30" i="27"/>
  <c r="AA32" i="19"/>
  <c r="Z32" i="27"/>
  <c r="AZ32" i="27"/>
  <c r="AA32" i="18"/>
  <c r="AE32" i="23"/>
  <c r="AD30" i="24"/>
  <c r="Y32" i="20"/>
  <c r="AI30" i="14"/>
  <c r="AR30" i="25"/>
  <c r="AY30" i="20"/>
  <c r="AY34" i="20" s="1"/>
  <c r="AY36" i="20" s="1"/>
  <c r="AY38" i="20" s="1"/>
  <c r="AY40" i="20" s="1"/>
  <c r="AY43" i="20" s="1"/>
  <c r="AY45" i="20" s="1"/>
  <c r="AO32" i="21"/>
  <c r="AM30" i="25"/>
  <c r="AM34" i="25" s="1"/>
  <c r="AM36" i="25" s="1"/>
  <c r="AM38" i="25" s="1"/>
  <c r="AM40" i="25" s="1"/>
  <c r="AM43" i="25" s="1"/>
  <c r="AM45" i="25" s="1"/>
  <c r="AR30" i="21"/>
  <c r="AQ32" i="23"/>
  <c r="AZ30" i="22"/>
  <c r="AM32" i="21"/>
  <c r="V30" i="20"/>
  <c r="V34" i="20" s="1"/>
  <c r="V36" i="20" s="1"/>
  <c r="V38" i="20" s="1"/>
  <c r="V40" i="20" s="1"/>
  <c r="V43" i="20" s="1"/>
  <c r="V45" i="20" s="1"/>
  <c r="V30" i="25"/>
  <c r="AD32" i="14"/>
  <c r="AT30" i="19"/>
  <c r="AT34" i="19" s="1"/>
  <c r="AT36" i="19" s="1"/>
  <c r="AT38" i="19" s="1"/>
  <c r="AT40" i="19" s="1"/>
  <c r="AT43" i="19" s="1"/>
  <c r="AT45" i="19" s="1"/>
  <c r="AL30" i="22"/>
  <c r="AZ32" i="20"/>
  <c r="AI32" i="19"/>
  <c r="S30" i="23"/>
  <c r="S34" i="23" s="1"/>
  <c r="S36" i="23" s="1"/>
  <c r="S38" i="23" s="1"/>
  <c r="S40" i="23" s="1"/>
  <c r="S43" i="23" s="1"/>
  <c r="S45" i="23" s="1"/>
  <c r="AW32" i="23"/>
  <c r="AX32" i="20"/>
  <c r="AD30" i="20"/>
  <c r="AE30" i="19"/>
  <c r="AZ30" i="24"/>
  <c r="X30" i="21"/>
  <c r="AM30" i="24"/>
  <c r="AM32" i="18"/>
  <c r="AS32" i="19"/>
  <c r="AM32" i="19"/>
  <c r="AK32" i="20"/>
  <c r="AJ32" i="23"/>
  <c r="AQ30" i="25"/>
  <c r="AO30" i="27"/>
  <c r="AA32" i="20"/>
  <c r="AD32" i="19"/>
  <c r="AJ30" i="14"/>
  <c r="AB32" i="19"/>
  <c r="AB34" i="19" s="1"/>
  <c r="AB36" i="19" s="1"/>
  <c r="AB38" i="19" s="1"/>
  <c r="AB40" i="19" s="1"/>
  <c r="AB43" i="19" s="1"/>
  <c r="AB45" i="19" s="1"/>
  <c r="AC32" i="27"/>
  <c r="Z30" i="22"/>
  <c r="AV32" i="27"/>
  <c r="W30" i="18"/>
  <c r="AT32" i="24"/>
  <c r="AF30" i="25"/>
  <c r="Y30" i="17"/>
  <c r="AW30" i="24"/>
  <c r="Y32" i="27"/>
  <c r="AM30" i="22"/>
  <c r="AM34" i="22" s="1"/>
  <c r="AM36" i="22" s="1"/>
  <c r="AM38" i="22" s="1"/>
  <c r="AM40" i="22" s="1"/>
  <c r="AM43" i="22" s="1"/>
  <c r="AM45" i="22" s="1"/>
  <c r="S30" i="22"/>
  <c r="AJ32" i="27"/>
  <c r="Y30" i="25"/>
  <c r="AQ30" i="19"/>
  <c r="W32" i="19"/>
  <c r="AP32" i="22"/>
  <c r="AV30" i="17"/>
  <c r="AY32" i="19"/>
  <c r="U30" i="27"/>
  <c r="AR30" i="27"/>
  <c r="AC32" i="25"/>
  <c r="AK30" i="25"/>
  <c r="AQ30" i="20"/>
  <c r="AP32" i="23"/>
  <c r="AG32" i="20"/>
  <c r="AG34" i="20" s="1"/>
  <c r="AG36" i="20" s="1"/>
  <c r="AG38" i="20" s="1"/>
  <c r="AG40" i="20" s="1"/>
  <c r="AG43" i="20" s="1"/>
  <c r="AG45" i="20" s="1"/>
  <c r="AH30" i="17"/>
  <c r="AU32" i="14"/>
  <c r="AO32" i="19"/>
  <c r="AI30" i="18"/>
  <c r="AK32" i="14"/>
  <c r="AE32" i="22"/>
  <c r="AK32" i="17"/>
  <c r="AB32" i="18"/>
  <c r="AP30" i="22"/>
  <c r="AX30" i="20"/>
  <c r="AG30" i="17"/>
  <c r="AI32" i="14"/>
  <c r="AF30" i="19"/>
  <c r="AD32" i="18"/>
  <c r="AO32" i="24"/>
  <c r="AI30" i="19"/>
  <c r="AS30" i="22"/>
  <c r="AV30" i="19"/>
  <c r="O34" i="23"/>
  <c r="O36" i="23" s="1"/>
  <c r="O38" i="23" s="1"/>
  <c r="O40" i="23" s="1"/>
  <c r="O43" i="23" s="1"/>
  <c r="O45" i="23" s="1"/>
  <c r="O47" i="23" s="1"/>
  <c r="N34" i="25"/>
  <c r="N36" i="25" s="1"/>
  <c r="N38" i="25" s="1"/>
  <c r="N40" i="25" s="1"/>
  <c r="N43" i="25" s="1"/>
  <c r="N45" i="25" s="1"/>
  <c r="BB30" i="25"/>
  <c r="BC30" i="23"/>
  <c r="P34" i="17"/>
  <c r="P36" i="17" s="1"/>
  <c r="P38" i="17" s="1"/>
  <c r="P40" i="17" s="1"/>
  <c r="P43" i="17" s="1"/>
  <c r="P45" i="17" s="1"/>
  <c r="T34" i="19"/>
  <c r="T36" i="19" s="1"/>
  <c r="T38" i="19" s="1"/>
  <c r="T40" i="19" s="1"/>
  <c r="T43" i="19" s="1"/>
  <c r="T45" i="19" s="1"/>
  <c r="BE26" i="27"/>
  <c r="N34" i="24"/>
  <c r="N36" i="24" s="1"/>
  <c r="N38" i="24" s="1"/>
  <c r="N40" i="24" s="1"/>
  <c r="N43" i="24" s="1"/>
  <c r="N45" i="24" s="1"/>
  <c r="O34" i="21"/>
  <c r="O36" i="21" s="1"/>
  <c r="O38" i="21" s="1"/>
  <c r="O40" i="21" s="1"/>
  <c r="O43" i="21" s="1"/>
  <c r="O45" i="21" s="1"/>
  <c r="BB26" i="18"/>
  <c r="M34" i="24"/>
  <c r="M36" i="24" s="1"/>
  <c r="M38" i="24" s="1"/>
  <c r="M40" i="24" s="1"/>
  <c r="M43" i="24" s="1"/>
  <c r="M45" i="24" s="1"/>
  <c r="BD30" i="25"/>
  <c r="BD30" i="21"/>
  <c r="P34" i="19"/>
  <c r="P36" i="19" s="1"/>
  <c r="P38" i="19" s="1"/>
  <c r="P40" i="19" s="1"/>
  <c r="P43" i="19" s="1"/>
  <c r="P45" i="19" s="1"/>
  <c r="P34" i="18"/>
  <c r="P36" i="18" s="1"/>
  <c r="P38" i="18" s="1"/>
  <c r="P40" i="18" s="1"/>
  <c r="P43" i="18" s="1"/>
  <c r="P45" i="18" s="1"/>
  <c r="BE26" i="24"/>
  <c r="BD30" i="23"/>
  <c r="BD26" i="22"/>
  <c r="O24" i="23"/>
  <c r="BD26" i="19"/>
  <c r="P34" i="24"/>
  <c r="P36" i="24" s="1"/>
  <c r="P38" i="24" s="1"/>
  <c r="P40" i="24" s="1"/>
  <c r="P43" i="24" s="1"/>
  <c r="P45" i="24" s="1"/>
  <c r="R34" i="22"/>
  <c r="R36" i="22" s="1"/>
  <c r="R38" i="22" s="1"/>
  <c r="R40" i="22" s="1"/>
  <c r="R43" i="22" s="1"/>
  <c r="R45" i="22" s="1"/>
  <c r="BE26" i="19"/>
  <c r="BC26" i="23"/>
  <c r="BD30" i="19"/>
  <c r="O34" i="25"/>
  <c r="O36" i="25" s="1"/>
  <c r="O38" i="25" s="1"/>
  <c r="O40" i="25" s="1"/>
  <c r="O43" i="25" s="1"/>
  <c r="O45" i="25" s="1"/>
  <c r="O47" i="25" s="1"/>
  <c r="BD26" i="27"/>
  <c r="O34" i="19"/>
  <c r="O36" i="19" s="1"/>
  <c r="O38" i="19" s="1"/>
  <c r="O40" i="19" s="1"/>
  <c r="O43" i="19" s="1"/>
  <c r="O45" i="19" s="1"/>
  <c r="O47" i="19" s="1"/>
  <c r="BC32" i="19"/>
  <c r="BE26" i="20"/>
  <c r="BD32" i="24"/>
  <c r="Q34" i="25"/>
  <c r="Q36" i="25" s="1"/>
  <c r="Q38" i="25" s="1"/>
  <c r="Q40" i="25" s="1"/>
  <c r="Q43" i="25" s="1"/>
  <c r="Q45" i="25" s="1"/>
  <c r="P34" i="22"/>
  <c r="P36" i="22" s="1"/>
  <c r="P38" i="22" s="1"/>
  <c r="P40" i="22" s="1"/>
  <c r="P43" i="22" s="1"/>
  <c r="P45" i="22" s="1"/>
  <c r="O34" i="27"/>
  <c r="O36" i="27" s="1"/>
  <c r="O38" i="27" s="1"/>
  <c r="O40" i="27" s="1"/>
  <c r="O43" i="27" s="1"/>
  <c r="O45" i="27" s="1"/>
  <c r="BC30" i="17"/>
  <c r="BB30" i="27"/>
  <c r="BD30" i="17"/>
  <c r="Q24" i="18"/>
  <c r="Q25" i="18" s="1"/>
  <c r="BD30" i="24"/>
  <c r="AU34" i="18"/>
  <c r="AU36" i="18" s="1"/>
  <c r="AU38" i="18" s="1"/>
  <c r="AU40" i="18" s="1"/>
  <c r="AU43" i="18" s="1"/>
  <c r="AU45" i="18" s="1"/>
  <c r="BB30" i="18"/>
  <c r="BD30" i="27"/>
  <c r="BC32" i="24"/>
  <c r="BE26" i="23"/>
  <c r="BD32" i="20"/>
  <c r="BE26" i="25"/>
  <c r="BB26" i="22"/>
  <c r="P34" i="21"/>
  <c r="P36" i="21" s="1"/>
  <c r="P38" i="21" s="1"/>
  <c r="P40" i="21" s="1"/>
  <c r="P43" i="21" s="1"/>
  <c r="P45" i="21" s="1"/>
  <c r="BE26" i="17"/>
  <c r="BE26" i="18"/>
  <c r="BC26" i="25"/>
  <c r="O34" i="17"/>
  <c r="O36" i="17" s="1"/>
  <c r="O38" i="17" s="1"/>
  <c r="O40" i="17" s="1"/>
  <c r="O43" i="17" s="1"/>
  <c r="O45" i="17" s="1"/>
  <c r="BB30" i="22"/>
  <c r="S34" i="22"/>
  <c r="S36" i="22" s="1"/>
  <c r="S38" i="22" s="1"/>
  <c r="S40" i="22" s="1"/>
  <c r="S43" i="22" s="1"/>
  <c r="S45" i="22" s="1"/>
  <c r="O24" i="25"/>
  <c r="O25" i="25" s="1"/>
  <c r="BC32" i="27"/>
  <c r="BB30" i="24"/>
  <c r="P34" i="25"/>
  <c r="P36" i="25" s="1"/>
  <c r="P38" i="25" s="1"/>
  <c r="P40" i="25" s="1"/>
  <c r="P43" i="25" s="1"/>
  <c r="P45" i="25" s="1"/>
  <c r="BC32" i="23"/>
  <c r="BB30" i="21"/>
  <c r="S34" i="19"/>
  <c r="S36" i="19" s="1"/>
  <c r="S38" i="19" s="1"/>
  <c r="S40" i="19" s="1"/>
  <c r="S43" i="19" s="1"/>
  <c r="S45" i="19" s="1"/>
  <c r="BD26" i="18"/>
  <c r="AR34" i="21"/>
  <c r="AR36" i="21" s="1"/>
  <c r="AR38" i="21" s="1"/>
  <c r="AR40" i="21" s="1"/>
  <c r="AR43" i="21" s="1"/>
  <c r="AR45" i="21" s="1"/>
  <c r="BD26" i="20"/>
  <c r="BD32" i="27"/>
  <c r="BC26" i="21"/>
  <c r="BC32" i="17"/>
  <c r="BD32" i="23"/>
  <c r="BB32" i="22"/>
  <c r="BC30" i="27"/>
  <c r="BB26" i="20"/>
  <c r="BE26" i="22"/>
  <c r="BB32" i="18"/>
  <c r="BC30" i="25"/>
  <c r="BB26" i="24"/>
  <c r="BC26" i="19"/>
  <c r="BD32" i="18"/>
  <c r="BC32" i="22"/>
  <c r="BC26" i="22"/>
  <c r="BC30" i="22"/>
  <c r="BD26" i="24"/>
  <c r="BC32" i="20"/>
  <c r="BC26" i="24"/>
  <c r="BB32" i="17"/>
  <c r="BB30" i="17"/>
  <c r="BB26" i="21"/>
  <c r="BB32" i="21"/>
  <c r="BB26" i="25"/>
  <c r="BB26" i="23"/>
  <c r="BB32" i="25"/>
  <c r="BC30" i="18"/>
  <c r="BC32" i="21"/>
  <c r="BB30" i="19"/>
  <c r="BD30" i="18"/>
  <c r="BC26" i="17"/>
  <c r="BC26" i="27"/>
  <c r="BB32" i="24"/>
  <c r="BD26" i="21"/>
  <c r="BC30" i="20"/>
  <c r="BD32" i="25"/>
  <c r="BC30" i="24"/>
  <c r="BE26" i="21"/>
  <c r="BD26" i="17"/>
  <c r="BB26" i="17"/>
  <c r="BB32" i="20"/>
  <c r="BC32" i="18"/>
  <c r="BD30" i="22"/>
  <c r="BC26" i="18"/>
  <c r="BD30" i="20"/>
  <c r="U34" i="25"/>
  <c r="U36" i="25" s="1"/>
  <c r="U38" i="25" s="1"/>
  <c r="U40" i="25" s="1"/>
  <c r="U43" i="25" s="1"/>
  <c r="U45" i="25" s="1"/>
  <c r="BB30" i="23"/>
  <c r="BD26" i="23"/>
  <c r="BC32" i="25"/>
  <c r="BC30" i="19"/>
  <c r="BB32" i="19"/>
  <c r="BB30" i="20"/>
  <c r="BD32" i="17"/>
  <c r="BC30" i="21"/>
  <c r="BD32" i="19"/>
  <c r="BD32" i="22"/>
  <c r="BD32" i="21"/>
  <c r="BB26" i="27"/>
  <c r="BB32" i="23"/>
  <c r="BD26" i="25"/>
  <c r="BB32" i="27"/>
  <c r="BB26" i="19"/>
  <c r="BC26" i="20"/>
  <c r="BC26" i="14"/>
  <c r="BB26" i="14"/>
  <c r="BD26" i="14"/>
  <c r="BE26" i="14"/>
  <c r="P25" i="14"/>
  <c r="Q47" i="14"/>
  <c r="Q7" i="13"/>
  <c r="P28" i="14"/>
  <c r="R26" i="14" s="1"/>
  <c r="AU6" i="2"/>
  <c r="AW6" i="2" s="1"/>
  <c r="AY6" i="2" s="1"/>
  <c r="BD30" i="14"/>
  <c r="BC30" i="14"/>
  <c r="BB30" i="14"/>
  <c r="AH19" i="14"/>
  <c r="AM20" i="14"/>
  <c r="AN20" i="14"/>
  <c r="AI19" i="14"/>
  <c r="AS34" i="23" l="1"/>
  <c r="AS36" i="23" s="1"/>
  <c r="AS38" i="23" s="1"/>
  <c r="AS40" i="23" s="1"/>
  <c r="AS43" i="23" s="1"/>
  <c r="AS45" i="23" s="1"/>
  <c r="AC34" i="25"/>
  <c r="AC36" i="25" s="1"/>
  <c r="AC38" i="25" s="1"/>
  <c r="AC40" i="25" s="1"/>
  <c r="AC43" i="25" s="1"/>
  <c r="AC45" i="25" s="1"/>
  <c r="AJ34" i="17"/>
  <c r="AJ36" i="17" s="1"/>
  <c r="AJ38" i="17" s="1"/>
  <c r="AJ40" i="17" s="1"/>
  <c r="AJ43" i="17" s="1"/>
  <c r="AJ45" i="17" s="1"/>
  <c r="AD34" i="19"/>
  <c r="AD36" i="19" s="1"/>
  <c r="AD38" i="19" s="1"/>
  <c r="AD40" i="19" s="1"/>
  <c r="AD43" i="19" s="1"/>
  <c r="AD45" i="19" s="1"/>
  <c r="AF34" i="18"/>
  <c r="AF36" i="18" s="1"/>
  <c r="AF38" i="18" s="1"/>
  <c r="AF40" i="18" s="1"/>
  <c r="AF43" i="18" s="1"/>
  <c r="AF45" i="18" s="1"/>
  <c r="AD34" i="22"/>
  <c r="AD36" i="22" s="1"/>
  <c r="AD38" i="22" s="1"/>
  <c r="AD40" i="22" s="1"/>
  <c r="AD43" i="22" s="1"/>
  <c r="AD45" i="22" s="1"/>
  <c r="T34" i="21"/>
  <c r="T36" i="21" s="1"/>
  <c r="T38" i="21" s="1"/>
  <c r="T40" i="21" s="1"/>
  <c r="T43" i="21" s="1"/>
  <c r="T45" i="21" s="1"/>
  <c r="AP34" i="17"/>
  <c r="AP36" i="17" s="1"/>
  <c r="AP38" i="17" s="1"/>
  <c r="AP40" i="17" s="1"/>
  <c r="AP43" i="17" s="1"/>
  <c r="AP45" i="17" s="1"/>
  <c r="AX34" i="17"/>
  <c r="AX36" i="17" s="1"/>
  <c r="AX38" i="17" s="1"/>
  <c r="AX40" i="17" s="1"/>
  <c r="AX43" i="17" s="1"/>
  <c r="AX45" i="17" s="1"/>
  <c r="AZ34" i="24"/>
  <c r="AZ36" i="24" s="1"/>
  <c r="AZ38" i="24" s="1"/>
  <c r="AZ40" i="24" s="1"/>
  <c r="AZ43" i="24" s="1"/>
  <c r="AZ45" i="24" s="1"/>
  <c r="Y34" i="23"/>
  <c r="Y36" i="23" s="1"/>
  <c r="Y38" i="23" s="1"/>
  <c r="Y40" i="23" s="1"/>
  <c r="Y43" i="23" s="1"/>
  <c r="Y45" i="23" s="1"/>
  <c r="AZ34" i="19"/>
  <c r="AZ36" i="19" s="1"/>
  <c r="AZ38" i="19" s="1"/>
  <c r="AZ40" i="19" s="1"/>
  <c r="AZ43" i="19" s="1"/>
  <c r="AZ45" i="19" s="1"/>
  <c r="AB34" i="22"/>
  <c r="AB36" i="22" s="1"/>
  <c r="AB38" i="22" s="1"/>
  <c r="AB40" i="22" s="1"/>
  <c r="AB43" i="22" s="1"/>
  <c r="AB45" i="22" s="1"/>
  <c r="AQ34" i="18"/>
  <c r="AQ36" i="18" s="1"/>
  <c r="AQ38" i="18" s="1"/>
  <c r="AQ40" i="18" s="1"/>
  <c r="AQ43" i="18" s="1"/>
  <c r="AQ45" i="18" s="1"/>
  <c r="V34" i="22"/>
  <c r="V36" i="22" s="1"/>
  <c r="V38" i="22" s="1"/>
  <c r="V40" i="22" s="1"/>
  <c r="V43" i="22" s="1"/>
  <c r="V45" i="22" s="1"/>
  <c r="AZ34" i="21"/>
  <c r="AZ36" i="21" s="1"/>
  <c r="AZ38" i="21" s="1"/>
  <c r="AZ40" i="21" s="1"/>
  <c r="AZ43" i="21" s="1"/>
  <c r="AZ45" i="21" s="1"/>
  <c r="AP34" i="23"/>
  <c r="AP36" i="23" s="1"/>
  <c r="AP38" i="23" s="1"/>
  <c r="AP40" i="23" s="1"/>
  <c r="AP43" i="23" s="1"/>
  <c r="AP45" i="23" s="1"/>
  <c r="AE34" i="17"/>
  <c r="AE36" i="17" s="1"/>
  <c r="AE38" i="17" s="1"/>
  <c r="AE40" i="17" s="1"/>
  <c r="AE43" i="17" s="1"/>
  <c r="AE45" i="17" s="1"/>
  <c r="AS34" i="22"/>
  <c r="AS36" i="22" s="1"/>
  <c r="AS38" i="22" s="1"/>
  <c r="AS40" i="22" s="1"/>
  <c r="AS43" i="22" s="1"/>
  <c r="AS45" i="22" s="1"/>
  <c r="AV34" i="20"/>
  <c r="AV36" i="20" s="1"/>
  <c r="AV38" i="20" s="1"/>
  <c r="AV40" i="20" s="1"/>
  <c r="AV43" i="20" s="1"/>
  <c r="AV45" i="20" s="1"/>
  <c r="U34" i="27"/>
  <c r="U36" i="27" s="1"/>
  <c r="U38" i="27" s="1"/>
  <c r="U40" i="27" s="1"/>
  <c r="U43" i="27" s="1"/>
  <c r="U45" i="27" s="1"/>
  <c r="AQ34" i="27"/>
  <c r="AQ36" i="27" s="1"/>
  <c r="AQ38" i="27" s="1"/>
  <c r="AQ40" i="27" s="1"/>
  <c r="AQ43" i="27" s="1"/>
  <c r="AQ45" i="27" s="1"/>
  <c r="V34" i="17"/>
  <c r="V36" i="17" s="1"/>
  <c r="V38" i="17" s="1"/>
  <c r="V40" i="17" s="1"/>
  <c r="V43" i="17" s="1"/>
  <c r="V45" i="17" s="1"/>
  <c r="AW34" i="20"/>
  <c r="AW36" i="20" s="1"/>
  <c r="AW38" i="20" s="1"/>
  <c r="AW40" i="20" s="1"/>
  <c r="AW43" i="20" s="1"/>
  <c r="AW45" i="20" s="1"/>
  <c r="T34" i="23"/>
  <c r="T36" i="23" s="1"/>
  <c r="T38" i="23" s="1"/>
  <c r="T40" i="23" s="1"/>
  <c r="T43" i="23" s="1"/>
  <c r="T45" i="23" s="1"/>
  <c r="U34" i="24"/>
  <c r="U36" i="24" s="1"/>
  <c r="U38" i="24" s="1"/>
  <c r="U40" i="24" s="1"/>
  <c r="U43" i="24" s="1"/>
  <c r="U45" i="24" s="1"/>
  <c r="AG34" i="23"/>
  <c r="AG36" i="23" s="1"/>
  <c r="AG38" i="23" s="1"/>
  <c r="AG40" i="23" s="1"/>
  <c r="AG43" i="23" s="1"/>
  <c r="AG45" i="23" s="1"/>
  <c r="AD34" i="17"/>
  <c r="AD36" i="17" s="1"/>
  <c r="AD38" i="17" s="1"/>
  <c r="AD40" i="17" s="1"/>
  <c r="AD43" i="17" s="1"/>
  <c r="AD45" i="17" s="1"/>
  <c r="AB34" i="14"/>
  <c r="AB36" i="14" s="1"/>
  <c r="AB38" i="14" s="1"/>
  <c r="AB40" i="14" s="1"/>
  <c r="AB43" i="14" s="1"/>
  <c r="AB45" i="14" s="1"/>
  <c r="AJ34" i="20"/>
  <c r="AJ36" i="20" s="1"/>
  <c r="AJ38" i="20" s="1"/>
  <c r="AJ40" i="20" s="1"/>
  <c r="AJ43" i="20" s="1"/>
  <c r="AJ45" i="20" s="1"/>
  <c r="T34" i="25"/>
  <c r="T36" i="25" s="1"/>
  <c r="T38" i="25" s="1"/>
  <c r="T40" i="25" s="1"/>
  <c r="T43" i="25" s="1"/>
  <c r="T45" i="25" s="1"/>
  <c r="AO34" i="20"/>
  <c r="AO36" i="20" s="1"/>
  <c r="AO38" i="20" s="1"/>
  <c r="AO40" i="20" s="1"/>
  <c r="AO43" i="20" s="1"/>
  <c r="AO45" i="20" s="1"/>
  <c r="AA34" i="19"/>
  <c r="AA36" i="19" s="1"/>
  <c r="AA38" i="19" s="1"/>
  <c r="AA40" i="19" s="1"/>
  <c r="AA43" i="19" s="1"/>
  <c r="AA45" i="19" s="1"/>
  <c r="Y34" i="22"/>
  <c r="Y36" i="22" s="1"/>
  <c r="Y38" i="22" s="1"/>
  <c r="Y40" i="22" s="1"/>
  <c r="Y43" i="22" s="1"/>
  <c r="Y45" i="22" s="1"/>
  <c r="AK34" i="18"/>
  <c r="AK36" i="18" s="1"/>
  <c r="AK38" i="18" s="1"/>
  <c r="AK40" i="18" s="1"/>
  <c r="AK43" i="18" s="1"/>
  <c r="AK45" i="18" s="1"/>
  <c r="W34" i="20"/>
  <c r="W36" i="20" s="1"/>
  <c r="W38" i="20" s="1"/>
  <c r="W40" i="20" s="1"/>
  <c r="W43" i="20" s="1"/>
  <c r="W45" i="20" s="1"/>
  <c r="AL34" i="27"/>
  <c r="AL36" i="27" s="1"/>
  <c r="AL38" i="27" s="1"/>
  <c r="AL40" i="27" s="1"/>
  <c r="AL43" i="27" s="1"/>
  <c r="AL45" i="27" s="1"/>
  <c r="AU34" i="17"/>
  <c r="AU36" i="17" s="1"/>
  <c r="AU38" i="17" s="1"/>
  <c r="AU40" i="17" s="1"/>
  <c r="AU43" i="17" s="1"/>
  <c r="AU45" i="17" s="1"/>
  <c r="U34" i="18"/>
  <c r="U36" i="18" s="1"/>
  <c r="U38" i="18" s="1"/>
  <c r="U40" i="18" s="1"/>
  <c r="U43" i="18" s="1"/>
  <c r="U45" i="18" s="1"/>
  <c r="AE34" i="27"/>
  <c r="AE36" i="27" s="1"/>
  <c r="AE38" i="27" s="1"/>
  <c r="AE40" i="27" s="1"/>
  <c r="AE43" i="27" s="1"/>
  <c r="AE45" i="27" s="1"/>
  <c r="AC34" i="18"/>
  <c r="AC36" i="18" s="1"/>
  <c r="AC38" i="18" s="1"/>
  <c r="AC40" i="18" s="1"/>
  <c r="AC43" i="18" s="1"/>
  <c r="AC45" i="18" s="1"/>
  <c r="AJ34" i="18"/>
  <c r="AJ36" i="18" s="1"/>
  <c r="AJ38" i="18" s="1"/>
  <c r="AJ40" i="18" s="1"/>
  <c r="AJ43" i="18" s="1"/>
  <c r="AJ45" i="18" s="1"/>
  <c r="AF34" i="14"/>
  <c r="AF36" i="14" s="1"/>
  <c r="AF38" i="14" s="1"/>
  <c r="AF40" i="14" s="1"/>
  <c r="AF43" i="14" s="1"/>
  <c r="AF45" i="14" s="1"/>
  <c r="Z34" i="25"/>
  <c r="Z36" i="25" s="1"/>
  <c r="Z38" i="25" s="1"/>
  <c r="Z40" i="25" s="1"/>
  <c r="Z43" i="25" s="1"/>
  <c r="Z45" i="25" s="1"/>
  <c r="AY34" i="23"/>
  <c r="AY36" i="23" s="1"/>
  <c r="AY38" i="23" s="1"/>
  <c r="AY40" i="23" s="1"/>
  <c r="AY43" i="23" s="1"/>
  <c r="AY45" i="23" s="1"/>
  <c r="AA34" i="22"/>
  <c r="AA36" i="22" s="1"/>
  <c r="AA38" i="22" s="1"/>
  <c r="AA40" i="22" s="1"/>
  <c r="AA43" i="22" s="1"/>
  <c r="AA45" i="22" s="1"/>
  <c r="S34" i="21"/>
  <c r="S36" i="21" s="1"/>
  <c r="S38" i="21" s="1"/>
  <c r="S40" i="21" s="1"/>
  <c r="S43" i="21" s="1"/>
  <c r="S45" i="21" s="1"/>
  <c r="AL34" i="25"/>
  <c r="AL36" i="25" s="1"/>
  <c r="AL38" i="25" s="1"/>
  <c r="AL40" i="25" s="1"/>
  <c r="AL43" i="25" s="1"/>
  <c r="AL45" i="25" s="1"/>
  <c r="AC34" i="20"/>
  <c r="AC36" i="20" s="1"/>
  <c r="AC38" i="20" s="1"/>
  <c r="AC40" i="20" s="1"/>
  <c r="AC43" i="20" s="1"/>
  <c r="AC45" i="20" s="1"/>
  <c r="AX34" i="27"/>
  <c r="AX36" i="27" s="1"/>
  <c r="AX38" i="27" s="1"/>
  <c r="AX40" i="27" s="1"/>
  <c r="AX43" i="27" s="1"/>
  <c r="AX45" i="27" s="1"/>
  <c r="AK34" i="22"/>
  <c r="AK36" i="22" s="1"/>
  <c r="AK38" i="22" s="1"/>
  <c r="AK40" i="22" s="1"/>
  <c r="AK43" i="22" s="1"/>
  <c r="AK45" i="22" s="1"/>
  <c r="AG34" i="24"/>
  <c r="AG36" i="24" s="1"/>
  <c r="AG38" i="24" s="1"/>
  <c r="AG40" i="24" s="1"/>
  <c r="AG43" i="24" s="1"/>
  <c r="AG45" i="24" s="1"/>
  <c r="AP34" i="19"/>
  <c r="AP36" i="19" s="1"/>
  <c r="AP38" i="19" s="1"/>
  <c r="AP40" i="19" s="1"/>
  <c r="AP43" i="19" s="1"/>
  <c r="AP45" i="19" s="1"/>
  <c r="AI34" i="27"/>
  <c r="AI36" i="27" s="1"/>
  <c r="AI38" i="27" s="1"/>
  <c r="AI40" i="27" s="1"/>
  <c r="AI43" i="27" s="1"/>
  <c r="AI45" i="27" s="1"/>
  <c r="AX34" i="20"/>
  <c r="AX36" i="20" s="1"/>
  <c r="AX38" i="20" s="1"/>
  <c r="AX40" i="20" s="1"/>
  <c r="AX43" i="20" s="1"/>
  <c r="AX45" i="20" s="1"/>
  <c r="AT34" i="18"/>
  <c r="AT36" i="18" s="1"/>
  <c r="AT38" i="18" s="1"/>
  <c r="AT40" i="18" s="1"/>
  <c r="AT43" i="18" s="1"/>
  <c r="AT45" i="18" s="1"/>
  <c r="AX34" i="21"/>
  <c r="AX36" i="21" s="1"/>
  <c r="AX38" i="21" s="1"/>
  <c r="AX40" i="21" s="1"/>
  <c r="AX43" i="21" s="1"/>
  <c r="AX45" i="21" s="1"/>
  <c r="AK34" i="19"/>
  <c r="AK36" i="19" s="1"/>
  <c r="AK38" i="19" s="1"/>
  <c r="AK40" i="19" s="1"/>
  <c r="AK43" i="19" s="1"/>
  <c r="AK45" i="19" s="1"/>
  <c r="AB34" i="24"/>
  <c r="AB36" i="24" s="1"/>
  <c r="AB38" i="24" s="1"/>
  <c r="AB40" i="24" s="1"/>
  <c r="AB43" i="24" s="1"/>
  <c r="AB45" i="24" s="1"/>
  <c r="AG34" i="21"/>
  <c r="AG36" i="21" s="1"/>
  <c r="AG38" i="21" s="1"/>
  <c r="AG40" i="21" s="1"/>
  <c r="AG43" i="21" s="1"/>
  <c r="AG45" i="21" s="1"/>
  <c r="AI34" i="23"/>
  <c r="AI36" i="23" s="1"/>
  <c r="AI38" i="23" s="1"/>
  <c r="AI40" i="23" s="1"/>
  <c r="AI43" i="23" s="1"/>
  <c r="AI45" i="23" s="1"/>
  <c r="W34" i="14"/>
  <c r="W36" i="14" s="1"/>
  <c r="W38" i="14" s="1"/>
  <c r="W40" i="14" s="1"/>
  <c r="W43" i="14" s="1"/>
  <c r="W45" i="14" s="1"/>
  <c r="W34" i="22"/>
  <c r="W36" i="22" s="1"/>
  <c r="W38" i="22" s="1"/>
  <c r="W40" i="22" s="1"/>
  <c r="W43" i="22" s="1"/>
  <c r="W45" i="22" s="1"/>
  <c r="AV34" i="19"/>
  <c r="AV36" i="19" s="1"/>
  <c r="AV38" i="19" s="1"/>
  <c r="AV40" i="19" s="1"/>
  <c r="AV43" i="19" s="1"/>
  <c r="AV45" i="19" s="1"/>
  <c r="AG34" i="14"/>
  <c r="AG36" i="14" s="1"/>
  <c r="AG38" i="14" s="1"/>
  <c r="AG40" i="14" s="1"/>
  <c r="AG43" i="14" s="1"/>
  <c r="AG45" i="14" s="1"/>
  <c r="AF34" i="21"/>
  <c r="AF36" i="21" s="1"/>
  <c r="AF38" i="21" s="1"/>
  <c r="AF40" i="21" s="1"/>
  <c r="AF43" i="21" s="1"/>
  <c r="AF45" i="21" s="1"/>
  <c r="BC34" i="21"/>
  <c r="BC36" i="21" s="1"/>
  <c r="BC38" i="21" s="1"/>
  <c r="BC40" i="21" s="1"/>
  <c r="BC43" i="21" s="1"/>
  <c r="BC45" i="21" s="1"/>
  <c r="BC49" i="21" s="1"/>
  <c r="AB34" i="21"/>
  <c r="AB36" i="21" s="1"/>
  <c r="AB38" i="21" s="1"/>
  <c r="AB40" i="21" s="1"/>
  <c r="AB43" i="21" s="1"/>
  <c r="AB45" i="21" s="1"/>
  <c r="AT34" i="22"/>
  <c r="AT36" i="22" s="1"/>
  <c r="AT38" i="22" s="1"/>
  <c r="AT40" i="22" s="1"/>
  <c r="AT43" i="22" s="1"/>
  <c r="AT45" i="22" s="1"/>
  <c r="AE34" i="21"/>
  <c r="AE36" i="21" s="1"/>
  <c r="AE38" i="21" s="1"/>
  <c r="AE40" i="21" s="1"/>
  <c r="AE43" i="21" s="1"/>
  <c r="AE45" i="21" s="1"/>
  <c r="BD24" i="18"/>
  <c r="R34" i="19"/>
  <c r="R36" i="19" s="1"/>
  <c r="R38" i="19" s="1"/>
  <c r="R40" i="19" s="1"/>
  <c r="R43" i="19" s="1"/>
  <c r="R45" i="19" s="1"/>
  <c r="S25" i="20"/>
  <c r="AW34" i="18"/>
  <c r="AW36" i="18" s="1"/>
  <c r="AW38" i="18" s="1"/>
  <c r="AW40" i="18" s="1"/>
  <c r="AW43" i="18" s="1"/>
  <c r="AW45" i="18" s="1"/>
  <c r="BD24" i="19"/>
  <c r="BD34" i="19"/>
  <c r="BD36" i="19" s="1"/>
  <c r="BD38" i="19" s="1"/>
  <c r="BD40" i="19" s="1"/>
  <c r="BD43" i="19" s="1"/>
  <c r="BD45" i="19" s="1"/>
  <c r="BD49" i="19" s="1"/>
  <c r="AM34" i="18"/>
  <c r="AM36" i="18" s="1"/>
  <c r="AM38" i="18" s="1"/>
  <c r="AM40" i="18" s="1"/>
  <c r="AM43" i="18" s="1"/>
  <c r="AM45" i="18" s="1"/>
  <c r="X34" i="21"/>
  <c r="X36" i="21" s="1"/>
  <c r="X38" i="21" s="1"/>
  <c r="X40" i="21" s="1"/>
  <c r="X43" i="21" s="1"/>
  <c r="X45" i="21" s="1"/>
  <c r="AN34" i="24"/>
  <c r="AN36" i="24" s="1"/>
  <c r="AN38" i="24" s="1"/>
  <c r="AN40" i="24" s="1"/>
  <c r="AN43" i="24" s="1"/>
  <c r="AN45" i="24" s="1"/>
  <c r="AG34" i="17"/>
  <c r="AG36" i="17" s="1"/>
  <c r="AG38" i="17" s="1"/>
  <c r="AG40" i="17" s="1"/>
  <c r="AG43" i="17" s="1"/>
  <c r="AG45" i="17" s="1"/>
  <c r="AM34" i="17"/>
  <c r="AM36" i="17" s="1"/>
  <c r="AM38" i="17" s="1"/>
  <c r="AM40" i="17" s="1"/>
  <c r="AM43" i="17" s="1"/>
  <c r="AM45" i="17" s="1"/>
  <c r="AW34" i="21"/>
  <c r="AW36" i="21" s="1"/>
  <c r="AW38" i="21" s="1"/>
  <c r="AW40" i="21" s="1"/>
  <c r="AW43" i="21" s="1"/>
  <c r="AW45" i="21" s="1"/>
  <c r="Z34" i="21"/>
  <c r="Z36" i="21" s="1"/>
  <c r="Z38" i="21" s="1"/>
  <c r="Z40" i="21" s="1"/>
  <c r="Z43" i="21" s="1"/>
  <c r="Z45" i="21" s="1"/>
  <c r="AY34" i="27"/>
  <c r="AY36" i="27" s="1"/>
  <c r="AY38" i="27" s="1"/>
  <c r="AY40" i="27" s="1"/>
  <c r="AY43" i="27" s="1"/>
  <c r="AY45" i="27" s="1"/>
  <c r="AK34" i="24"/>
  <c r="AK36" i="24" s="1"/>
  <c r="AK38" i="24" s="1"/>
  <c r="AK40" i="24" s="1"/>
  <c r="AK43" i="24" s="1"/>
  <c r="AK45" i="24" s="1"/>
  <c r="AD34" i="23"/>
  <c r="AD36" i="23" s="1"/>
  <c r="AD38" i="23" s="1"/>
  <c r="AD40" i="23" s="1"/>
  <c r="AD43" i="23" s="1"/>
  <c r="AD45" i="23" s="1"/>
  <c r="AW34" i="25"/>
  <c r="AW36" i="25" s="1"/>
  <c r="AW38" i="25" s="1"/>
  <c r="AW40" i="25" s="1"/>
  <c r="AW43" i="25" s="1"/>
  <c r="AW45" i="25" s="1"/>
  <c r="AN34" i="20"/>
  <c r="AN36" i="20" s="1"/>
  <c r="AN38" i="20" s="1"/>
  <c r="AN40" i="20" s="1"/>
  <c r="AN43" i="20" s="1"/>
  <c r="AN45" i="20" s="1"/>
  <c r="Y34" i="19"/>
  <c r="Y36" i="19" s="1"/>
  <c r="Y38" i="19" s="1"/>
  <c r="Y40" i="19" s="1"/>
  <c r="Y43" i="19" s="1"/>
  <c r="Y45" i="19" s="1"/>
  <c r="T34" i="17"/>
  <c r="T36" i="17" s="1"/>
  <c r="T38" i="17" s="1"/>
  <c r="T40" i="17" s="1"/>
  <c r="T43" i="17" s="1"/>
  <c r="T45" i="17" s="1"/>
  <c r="AN34" i="18"/>
  <c r="AN36" i="18" s="1"/>
  <c r="AN38" i="18" s="1"/>
  <c r="AN40" i="18" s="1"/>
  <c r="AN43" i="18" s="1"/>
  <c r="AN45" i="18" s="1"/>
  <c r="U34" i="20"/>
  <c r="U36" i="20" s="1"/>
  <c r="U38" i="20" s="1"/>
  <c r="U40" i="20" s="1"/>
  <c r="U43" i="20" s="1"/>
  <c r="U45" i="20" s="1"/>
  <c r="AR34" i="19"/>
  <c r="AR36" i="19" s="1"/>
  <c r="AR38" i="19" s="1"/>
  <c r="AR40" i="19" s="1"/>
  <c r="AR43" i="19" s="1"/>
  <c r="AR45" i="19" s="1"/>
  <c r="X34" i="24"/>
  <c r="X36" i="24" s="1"/>
  <c r="X38" i="24" s="1"/>
  <c r="X40" i="24" s="1"/>
  <c r="X43" i="24" s="1"/>
  <c r="X45" i="24" s="1"/>
  <c r="U34" i="19"/>
  <c r="U36" i="19" s="1"/>
  <c r="U38" i="19" s="1"/>
  <c r="U40" i="19" s="1"/>
  <c r="U43" i="19" s="1"/>
  <c r="U45" i="19" s="1"/>
  <c r="AF34" i="25"/>
  <c r="AF36" i="25" s="1"/>
  <c r="AF38" i="25" s="1"/>
  <c r="AF40" i="25" s="1"/>
  <c r="AF43" i="25" s="1"/>
  <c r="AF45" i="25" s="1"/>
  <c r="AP34" i="20"/>
  <c r="AP36" i="20" s="1"/>
  <c r="AP38" i="20" s="1"/>
  <c r="AP40" i="20" s="1"/>
  <c r="AP43" i="20" s="1"/>
  <c r="AP45" i="20" s="1"/>
  <c r="Q49" i="14"/>
  <c r="AH34" i="20"/>
  <c r="AH36" i="20" s="1"/>
  <c r="AH38" i="20" s="1"/>
  <c r="AH40" i="20" s="1"/>
  <c r="AH43" i="20" s="1"/>
  <c r="AH45" i="20" s="1"/>
  <c r="X34" i="17"/>
  <c r="X36" i="17" s="1"/>
  <c r="X38" i="17" s="1"/>
  <c r="X40" i="17" s="1"/>
  <c r="X43" i="17" s="1"/>
  <c r="X45" i="17" s="1"/>
  <c r="AA34" i="17"/>
  <c r="AA36" i="17" s="1"/>
  <c r="AA38" i="17" s="1"/>
  <c r="AA40" i="17" s="1"/>
  <c r="AA43" i="17" s="1"/>
  <c r="AA45" i="17" s="1"/>
  <c r="AC34" i="19"/>
  <c r="AC36" i="19" s="1"/>
  <c r="AC38" i="19" s="1"/>
  <c r="AC40" i="19" s="1"/>
  <c r="AC43" i="19" s="1"/>
  <c r="AC45" i="19" s="1"/>
  <c r="AJ34" i="21"/>
  <c r="AJ36" i="21" s="1"/>
  <c r="AJ38" i="21" s="1"/>
  <c r="AJ40" i="21" s="1"/>
  <c r="AJ43" i="21" s="1"/>
  <c r="AJ45" i="21" s="1"/>
  <c r="AZ34" i="27"/>
  <c r="AZ36" i="27" s="1"/>
  <c r="AZ38" i="27" s="1"/>
  <c r="AZ40" i="27" s="1"/>
  <c r="AZ43" i="27" s="1"/>
  <c r="AZ45" i="27" s="1"/>
  <c r="AY34" i="25"/>
  <c r="AY36" i="25" s="1"/>
  <c r="AY38" i="25" s="1"/>
  <c r="AY40" i="25" s="1"/>
  <c r="AY43" i="25" s="1"/>
  <c r="AY45" i="25" s="1"/>
  <c r="T34" i="20"/>
  <c r="T36" i="20" s="1"/>
  <c r="T38" i="20" s="1"/>
  <c r="T40" i="20" s="1"/>
  <c r="T43" i="20" s="1"/>
  <c r="T45" i="20" s="1"/>
  <c r="AX34" i="25"/>
  <c r="AX36" i="25" s="1"/>
  <c r="AX38" i="25" s="1"/>
  <c r="AX40" i="25" s="1"/>
  <c r="AX43" i="25" s="1"/>
  <c r="AX45" i="25" s="1"/>
  <c r="AL34" i="20"/>
  <c r="AL36" i="20" s="1"/>
  <c r="AL38" i="20" s="1"/>
  <c r="AL40" i="20" s="1"/>
  <c r="AL43" i="20" s="1"/>
  <c r="AL45" i="20" s="1"/>
  <c r="AK34" i="17"/>
  <c r="AK36" i="17" s="1"/>
  <c r="AK38" i="17" s="1"/>
  <c r="AK40" i="17" s="1"/>
  <c r="AK43" i="17" s="1"/>
  <c r="AK45" i="17" s="1"/>
  <c r="AE34" i="14"/>
  <c r="AE36" i="14" s="1"/>
  <c r="AE38" i="14" s="1"/>
  <c r="AE40" i="14" s="1"/>
  <c r="AE43" i="14" s="1"/>
  <c r="AE45" i="14" s="1"/>
  <c r="AC34" i="22"/>
  <c r="AC36" i="22" s="1"/>
  <c r="AC38" i="22" s="1"/>
  <c r="AC40" i="22" s="1"/>
  <c r="AC43" i="22" s="1"/>
  <c r="AC45" i="22" s="1"/>
  <c r="BD34" i="23"/>
  <c r="BD36" i="23" s="1"/>
  <c r="BD38" i="23" s="1"/>
  <c r="BD40" i="23" s="1"/>
  <c r="BD43" i="23" s="1"/>
  <c r="BD45" i="23" s="1"/>
  <c r="BD49" i="23" s="1"/>
  <c r="AY34" i="24"/>
  <c r="AY36" i="24" s="1"/>
  <c r="AY38" i="24" s="1"/>
  <c r="AY40" i="24" s="1"/>
  <c r="AY43" i="24" s="1"/>
  <c r="AY45" i="24" s="1"/>
  <c r="Y34" i="27"/>
  <c r="Y36" i="27" s="1"/>
  <c r="Y38" i="27" s="1"/>
  <c r="Y40" i="27" s="1"/>
  <c r="Y43" i="27" s="1"/>
  <c r="Y45" i="27" s="1"/>
  <c r="AM34" i="19"/>
  <c r="AM36" i="19" s="1"/>
  <c r="AM38" i="19" s="1"/>
  <c r="AM40" i="19" s="1"/>
  <c r="AM43" i="19" s="1"/>
  <c r="AM45" i="19" s="1"/>
  <c r="AB34" i="18"/>
  <c r="AB36" i="18" s="1"/>
  <c r="AB38" i="18" s="1"/>
  <c r="AB40" i="18" s="1"/>
  <c r="AB43" i="18" s="1"/>
  <c r="AB45" i="18" s="1"/>
  <c r="AH34" i="17"/>
  <c r="AH36" i="17" s="1"/>
  <c r="AH38" i="17" s="1"/>
  <c r="AH40" i="17" s="1"/>
  <c r="AH43" i="17" s="1"/>
  <c r="AH45" i="17" s="1"/>
  <c r="BD34" i="25"/>
  <c r="BD36" i="25" s="1"/>
  <c r="BD38" i="25" s="1"/>
  <c r="BD40" i="25" s="1"/>
  <c r="BD43" i="25" s="1"/>
  <c r="BD45" i="25" s="1"/>
  <c r="BD49" i="25" s="1"/>
  <c r="BD34" i="2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Q28" i="14"/>
  <c r="S26" i="14" s="1"/>
  <c r="BD24" i="14"/>
  <c r="AI34" i="14"/>
  <c r="AP20" i="14"/>
  <c r="AK19" i="14"/>
  <c r="AO20" i="14"/>
  <c r="AJ19" i="14"/>
  <c r="AH34" i="14"/>
  <c r="U26" i="20" l="1"/>
  <c r="V26" i="20" s="1"/>
  <c r="R47" i="17"/>
  <c r="T47" i="20"/>
  <c r="S26" i="18"/>
  <c r="T26" i="18" s="1"/>
  <c r="U26" i="18" s="1"/>
  <c r="P26" i="24"/>
  <c r="Q26" i="24" s="1"/>
  <c r="R26" i="24" s="1"/>
  <c r="R26" i="19"/>
  <c r="S26" i="19" s="1"/>
  <c r="T26" i="19" s="1"/>
  <c r="Q26" i="25"/>
  <c r="R26" i="25" s="1"/>
  <c r="S26" i="25" s="1"/>
  <c r="S26" i="17"/>
  <c r="T26" i="17" s="1"/>
  <c r="R26" i="21"/>
  <c r="S26" i="21" s="1"/>
  <c r="T26" i="21" s="1"/>
  <c r="S26" i="22"/>
  <c r="T26" i="22" s="1"/>
  <c r="U26" i="22" s="1"/>
  <c r="T24" i="20"/>
  <c r="T25" i="20" s="1"/>
  <c r="R26" i="23"/>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U24" i="20" l="1"/>
  <c r="U25" i="20" s="1"/>
  <c r="S47" i="18"/>
  <c r="R47" i="21"/>
  <c r="S24" i="17"/>
  <c r="S25" i="17" s="1"/>
  <c r="T47" i="18"/>
  <c r="T47" i="22"/>
  <c r="Q24" i="25"/>
  <c r="Q25" i="25" s="1"/>
  <c r="Q47" i="25"/>
  <c r="S24" i="18"/>
  <c r="R47" i="19"/>
  <c r="S24" i="22"/>
  <c r="S47" i="22"/>
  <c r="P24" i="24"/>
  <c r="R24" i="21"/>
  <c r="R24" i="19"/>
  <c r="T49" i="20"/>
  <c r="U28" i="20" s="1"/>
  <c r="W26" i="20" s="1"/>
  <c r="S26" i="23"/>
  <c r="T26" i="23" s="1"/>
  <c r="T47" i="23" s="1"/>
  <c r="R24" i="23"/>
  <c r="U26" i="17"/>
  <c r="P47" i="24"/>
  <c r="R47" i="23"/>
  <c r="S47" i="17"/>
  <c r="U47" i="20"/>
  <c r="R24" i="27"/>
  <c r="R25" i="27" s="1"/>
  <c r="R47" i="27"/>
  <c r="T47" i="21"/>
  <c r="T24" i="21"/>
  <c r="Q47" i="24"/>
  <c r="Q24" i="24"/>
  <c r="R24" i="25"/>
  <c r="T24" i="22"/>
  <c r="R47" i="25"/>
  <c r="S47" i="19"/>
  <c r="S24" i="19"/>
  <c r="S49" i="19" s="1"/>
  <c r="T28" i="19" s="1"/>
  <c r="S24" i="21"/>
  <c r="S47" i="21"/>
  <c r="T24" i="18"/>
  <c r="S24" i="27"/>
  <c r="S47" i="27"/>
  <c r="T47" i="17"/>
  <c r="T24" i="17"/>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U49" i="20" l="1"/>
  <c r="V28" i="20" s="1"/>
  <c r="X26" i="20" s="1"/>
  <c r="T25" i="17"/>
  <c r="S24" i="23"/>
  <c r="S49" i="23" s="1"/>
  <c r="T28" i="23" s="1"/>
  <c r="S49" i="17"/>
  <c r="T28" i="17" s="1"/>
  <c r="V26" i="17" s="1"/>
  <c r="T24" i="23"/>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T49" i="17"/>
  <c r="U28" i="17" s="1"/>
  <c r="S25" i="21"/>
  <c r="S49" i="21"/>
  <c r="T28" i="21" s="1"/>
  <c r="S24" i="25"/>
  <c r="S25" i="25" s="1"/>
  <c r="S47" i="25"/>
  <c r="U47" i="17"/>
  <c r="U24" i="17"/>
  <c r="U25" i="17" s="1"/>
  <c r="Q25" i="24"/>
  <c r="Q49" i="24"/>
  <c r="R28" i="24" s="1"/>
  <c r="T49" i="18"/>
  <c r="U28" i="18" s="1"/>
  <c r="U24" i="18"/>
  <c r="U25" i="18" s="1"/>
  <c r="U47" i="18"/>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X24" i="20" l="1"/>
  <c r="X49" i="20" s="1"/>
  <c r="Y28" i="20" s="1"/>
  <c r="X47" i="20"/>
  <c r="S25" i="23"/>
  <c r="T25" i="23"/>
  <c r="W26" i="17"/>
  <c r="T49" i="23"/>
  <c r="U28" i="23" s="1"/>
  <c r="U26" i="25"/>
  <c r="V26" i="23"/>
  <c r="T26" i="24"/>
  <c r="T24" i="24" s="1"/>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U47" i="19"/>
  <c r="U24" i="19"/>
  <c r="U25" i="19" s="1"/>
  <c r="S49" i="25"/>
  <c r="T28" i="25" s="1"/>
  <c r="U6" i="13"/>
  <c r="T49" i="27"/>
  <c r="U28" i="27" s="1"/>
  <c r="T47" i="25"/>
  <c r="T24" i="25"/>
  <c r="T25" i="25" s="1"/>
  <c r="R25" i="24"/>
  <c r="R49" i="24"/>
  <c r="S28" i="24" s="1"/>
  <c r="U47" i="27"/>
  <c r="U24" i="27"/>
  <c r="U25" i="27" s="1"/>
  <c r="U49" i="18"/>
  <c r="V28" i="18" s="1"/>
  <c r="V47" i="22"/>
  <c r="V24" i="22"/>
  <c r="V25" i="22" s="1"/>
  <c r="V24" i="18"/>
  <c r="V25" i="18" s="1"/>
  <c r="V47" i="18"/>
  <c r="U49" i="17"/>
  <c r="V28" i="17" s="1"/>
  <c r="U49" i="22"/>
  <c r="V28" i="22"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X25" i="20" l="1"/>
  <c r="S49" i="24"/>
  <c r="T28" i="24" s="1"/>
  <c r="V24" i="21"/>
  <c r="V49" i="21" s="1"/>
  <c r="W28" i="21" s="1"/>
  <c r="W26" i="23"/>
  <c r="W24" i="23" s="1"/>
  <c r="V47" i="21"/>
  <c r="X26" i="17"/>
  <c r="T47" i="24"/>
  <c r="V26" i="25"/>
  <c r="V24" i="23"/>
  <c r="V49" i="23" s="1"/>
  <c r="W28" i="23" s="1"/>
  <c r="X26" i="18"/>
  <c r="V47" i="23"/>
  <c r="T25" i="24"/>
  <c r="U26" i="24"/>
  <c r="U24" i="24" s="1"/>
  <c r="U25" i="24" s="1"/>
  <c r="X26" i="22"/>
  <c r="U49" i="21"/>
  <c r="V28" i="21" s="1"/>
  <c r="X26" i="21" s="1"/>
  <c r="U49" i="23"/>
  <c r="V28" i="23" s="1"/>
  <c r="Y26" i="20"/>
  <c r="Y24" i="20" s="1"/>
  <c r="W26" i="27"/>
  <c r="W24" i="17"/>
  <c r="W25" i="17" s="1"/>
  <c r="W47" i="17"/>
  <c r="T49" i="25"/>
  <c r="U28" i="25" s="1"/>
  <c r="V49" i="18"/>
  <c r="W28" i="18" s="1"/>
  <c r="W24" i="18"/>
  <c r="W25" i="18" s="1"/>
  <c r="W47" i="18"/>
  <c r="V49" i="22"/>
  <c r="W28" i="22" s="1"/>
  <c r="U49" i="27"/>
  <c r="V28" i="27" s="1"/>
  <c r="V6" i="13"/>
  <c r="V24" i="27"/>
  <c r="V25" i="27" s="1"/>
  <c r="V47" i="27"/>
  <c r="U47" i="25"/>
  <c r="U24" i="25"/>
  <c r="U25" i="25" s="1"/>
  <c r="T49" i="24"/>
  <c r="U28" i="24" s="1"/>
  <c r="V47" i="19"/>
  <c r="V24" i="19"/>
  <c r="V25" i="19" s="1"/>
  <c r="W47" i="22"/>
  <c r="W24" i="22"/>
  <c r="W25" i="22" s="1"/>
  <c r="W24" i="21"/>
  <c r="W47" i="21"/>
  <c r="U49" i="19"/>
  <c r="V28" i="19" s="1"/>
  <c r="X26" i="19" s="1"/>
  <c r="V49" i="17"/>
  <c r="W28" i="17" s="1"/>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W26" i="25" l="1"/>
  <c r="V25" i="21"/>
  <c r="X26" i="23"/>
  <c r="Y26" i="23" s="1"/>
  <c r="W47" i="23"/>
  <c r="W25" i="21"/>
  <c r="Y26" i="17"/>
  <c r="W25" i="23"/>
  <c r="X26" i="27"/>
  <c r="V25" i="23"/>
  <c r="Y26" i="21"/>
  <c r="Y24" i="21" s="1"/>
  <c r="U47" i="24"/>
  <c r="Y26" i="22"/>
  <c r="V26" i="24"/>
  <c r="W26" i="24" s="1"/>
  <c r="Y26" i="18"/>
  <c r="Y25" i="20"/>
  <c r="Y49" i="20"/>
  <c r="Z28" i="20" s="1"/>
  <c r="Z26" i="20"/>
  <c r="Y47" i="20"/>
  <c r="V24" i="25"/>
  <c r="V25" i="25" s="1"/>
  <c r="V47" i="25"/>
  <c r="W49" i="17"/>
  <c r="X28" i="17" s="1"/>
  <c r="U49" i="25"/>
  <c r="V28" i="25" s="1"/>
  <c r="X26" i="25" s="1"/>
  <c r="X24" i="22"/>
  <c r="X25" i="22" s="1"/>
  <c r="X47" i="22"/>
  <c r="V49" i="19"/>
  <c r="W28" i="19" s="1"/>
  <c r="Y26" i="19" s="1"/>
  <c r="W6" i="13"/>
  <c r="V49" i="27"/>
  <c r="W28" i="27" s="1"/>
  <c r="W49" i="18"/>
  <c r="X28" i="18" s="1"/>
  <c r="X24" i="17"/>
  <c r="X25" i="17" s="1"/>
  <c r="X47" i="17"/>
  <c r="W49" i="22"/>
  <c r="X28" i="22" s="1"/>
  <c r="W49" i="23"/>
  <c r="X28" i="23" s="1"/>
  <c r="W49" i="21"/>
  <c r="X28" i="21" s="1"/>
  <c r="W24" i="27"/>
  <c r="W25" i="27" s="1"/>
  <c r="W47" i="27"/>
  <c r="X24" i="18"/>
  <c r="X25" i="18" s="1"/>
  <c r="X47" i="18"/>
  <c r="X24" i="21"/>
  <c r="X25" i="21" s="1"/>
  <c r="X47" i="21"/>
  <c r="W24" i="19"/>
  <c r="W25" i="19" s="1"/>
  <c r="W47" i="19"/>
  <c r="U49" i="24"/>
  <c r="V28" i="24" s="1"/>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X24" i="23" l="1"/>
  <c r="X25" i="23" s="1"/>
  <c r="X47" i="23"/>
  <c r="Y47" i="21"/>
  <c r="Y26" i="27"/>
  <c r="Z26" i="17"/>
  <c r="Z26" i="21"/>
  <c r="Z24" i="21" s="1"/>
  <c r="Z25" i="21" s="1"/>
  <c r="V47" i="24"/>
  <c r="V24" i="24"/>
  <c r="V25" i="24" s="1"/>
  <c r="Z26" i="18"/>
  <c r="Z26" i="22"/>
  <c r="X26" i="24"/>
  <c r="Z26" i="23"/>
  <c r="AA26" i="20"/>
  <c r="Z47" i="20"/>
  <c r="Z24" i="20"/>
  <c r="Y47" i="23"/>
  <c r="Y24" i="23"/>
  <c r="Y25" i="23" s="1"/>
  <c r="X49" i="21"/>
  <c r="Y28" i="21" s="1"/>
  <c r="Y25" i="21"/>
  <c r="X49" i="17"/>
  <c r="Y28" i="17" s="1"/>
  <c r="X24" i="19"/>
  <c r="X25" i="19" s="1"/>
  <c r="X47" i="19"/>
  <c r="Y24" i="18"/>
  <c r="Y25" i="18" s="1"/>
  <c r="Y47" i="18"/>
  <c r="Y24" i="17"/>
  <c r="Y25" i="17" s="1"/>
  <c r="Y47" i="17"/>
  <c r="V49" i="25"/>
  <c r="W28" i="25" s="1"/>
  <c r="Y26" i="25" s="1"/>
  <c r="X49" i="18"/>
  <c r="Y28" i="18" s="1"/>
  <c r="Y47" i="22"/>
  <c r="Y24" i="22"/>
  <c r="Y25" i="22" s="1"/>
  <c r="W24" i="25"/>
  <c r="W25" i="25" s="1"/>
  <c r="W47" i="25"/>
  <c r="W24" i="24"/>
  <c r="W47" i="24"/>
  <c r="X49" i="22"/>
  <c r="Y28" i="22" s="1"/>
  <c r="X24" i="27"/>
  <c r="X25" i="27" s="1"/>
  <c r="X47" i="27"/>
  <c r="W49" i="19"/>
  <c r="X28" i="19" s="1"/>
  <c r="Z26" i="19" s="1"/>
  <c r="X6" i="13"/>
  <c r="W49" i="27"/>
  <c r="X28" i="27" s="1"/>
  <c r="X49" i="23"/>
  <c r="Y28" i="23"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W25" i="24" l="1"/>
  <c r="AA26" i="21"/>
  <c r="AB26" i="21" s="1"/>
  <c r="Z26" i="27"/>
  <c r="AA26" i="17"/>
  <c r="V49" i="24"/>
  <c r="W28" i="24" s="1"/>
  <c r="Y26" i="24" s="1"/>
  <c r="W15" i="13"/>
  <c r="AA26" i="18"/>
  <c r="AA26" i="22"/>
  <c r="Z47" i="21"/>
  <c r="AA26" i="23"/>
  <c r="Z25" i="20"/>
  <c r="Z49" i="20"/>
  <c r="AA28" i="20" s="1"/>
  <c r="AB26" i="20"/>
  <c r="AA47" i="20"/>
  <c r="AA24" i="20"/>
  <c r="AA25" i="20" s="1"/>
  <c r="Z24" i="22"/>
  <c r="Z25" i="22" s="1"/>
  <c r="Z47" i="22"/>
  <c r="Y49" i="18"/>
  <c r="Z28" i="18" s="1"/>
  <c r="W49" i="24"/>
  <c r="X28" i="24" s="1"/>
  <c r="Y24" i="25"/>
  <c r="Y47" i="25"/>
  <c r="X24" i="24"/>
  <c r="X25" i="24" s="1"/>
  <c r="X47" i="24"/>
  <c r="Y49" i="17"/>
  <c r="Z28" i="17" s="1"/>
  <c r="Z49" i="21"/>
  <c r="AA28" i="21" s="1"/>
  <c r="Y24" i="27"/>
  <c r="Y25" i="27" s="1"/>
  <c r="Y47" i="27"/>
  <c r="W49" i="25"/>
  <c r="X28" i="25" s="1"/>
  <c r="Z26" i="25" s="1"/>
  <c r="Z47" i="17"/>
  <c r="Z24" i="17"/>
  <c r="Z25" i="17" s="1"/>
  <c r="Y49" i="23"/>
  <c r="Z28" i="23" s="1"/>
  <c r="Y6" i="13"/>
  <c r="X49" i="27"/>
  <c r="Y28" i="27" s="1"/>
  <c r="X47" i="25"/>
  <c r="X24" i="25"/>
  <c r="X25" i="25" s="1"/>
  <c r="Y47" i="19"/>
  <c r="Y24" i="19"/>
  <c r="Y25" i="19" s="1"/>
  <c r="Y49" i="22"/>
  <c r="Z28"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AB26" i="23" l="1"/>
  <c r="AA24" i="21"/>
  <c r="AA25" i="21" s="1"/>
  <c r="AA47" i="21"/>
  <c r="AA26" i="27"/>
  <c r="AB26" i="17"/>
  <c r="AB26" i="18"/>
  <c r="AB26" i="22"/>
  <c r="Z26" i="24"/>
  <c r="Z24" i="24" s="1"/>
  <c r="AC26" i="21"/>
  <c r="AC26" i="20"/>
  <c r="AB24" i="20"/>
  <c r="AB47" i="20"/>
  <c r="AA49" i="20"/>
  <c r="AB28" i="20" s="1"/>
  <c r="Z47" i="25"/>
  <c r="Z24" i="25"/>
  <c r="Z25" i="25" s="1"/>
  <c r="AA24" i="18"/>
  <c r="AA25" i="18" s="1"/>
  <c r="AA47" i="18"/>
  <c r="Y49" i="19"/>
  <c r="Z28" i="19" s="1"/>
  <c r="AB26" i="19" s="1"/>
  <c r="Y49" i="27"/>
  <c r="Z28" i="27" s="1"/>
  <c r="Z6" i="13"/>
  <c r="X49" i="24"/>
  <c r="Y28" i="24" s="1"/>
  <c r="Z24" i="19"/>
  <c r="Z25" i="19" s="1"/>
  <c r="Z47" i="19"/>
  <c r="Z24" i="27"/>
  <c r="Z25" i="27" s="1"/>
  <c r="Z47" i="27"/>
  <c r="Z49" i="23"/>
  <c r="AA28" i="23" s="1"/>
  <c r="AA47" i="17"/>
  <c r="AA24" i="17"/>
  <c r="AA25" i="17" s="1"/>
  <c r="AA47" i="23"/>
  <c r="AA24" i="23"/>
  <c r="AA25" i="23" s="1"/>
  <c r="Y24" i="24"/>
  <c r="Y25" i="24" s="1"/>
  <c r="Y47" i="24"/>
  <c r="Z49" i="22"/>
  <c r="AA28" i="22" s="1"/>
  <c r="AB24" i="21"/>
  <c r="AB25" i="21" s="1"/>
  <c r="AB47" i="21"/>
  <c r="Z49" i="17"/>
  <c r="AA28" i="17" s="1"/>
  <c r="Z49" i="18"/>
  <c r="AA28" i="18" s="1"/>
  <c r="X49" i="25"/>
  <c r="Y28" i="25" s="1"/>
  <c r="AA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C26" i="23" l="1"/>
  <c r="AC26" i="17"/>
  <c r="AB26" i="27"/>
  <c r="AC26" i="18"/>
  <c r="AC24" i="18" s="1"/>
  <c r="AA49" i="21"/>
  <c r="AB28" i="21" s="1"/>
  <c r="AD26" i="21" s="1"/>
  <c r="AA26" i="24"/>
  <c r="AA47" i="24" s="1"/>
  <c r="AC26" i="22"/>
  <c r="Z47" i="24"/>
  <c r="AB26" i="25"/>
  <c r="AB49" i="20"/>
  <c r="AC28" i="20" s="1"/>
  <c r="AD26" i="20"/>
  <c r="AC24" i="20"/>
  <c r="AC25" i="20" s="1"/>
  <c r="AC47" i="20"/>
  <c r="AB26" i="14"/>
  <c r="AB24" i="14" s="1"/>
  <c r="AB25" i="20"/>
  <c r="AA24" i="25"/>
  <c r="AA25" i="25" s="1"/>
  <c r="AA47" i="25"/>
  <c r="AC24" i="21"/>
  <c r="AC25" i="21" s="1"/>
  <c r="AC47" i="21"/>
  <c r="AB24" i="17"/>
  <c r="AB25" i="17" s="1"/>
  <c r="AB47" i="17"/>
  <c r="Z49" i="24"/>
  <c r="AA28" i="24" s="1"/>
  <c r="AB24" i="18"/>
  <c r="AB25" i="18" s="1"/>
  <c r="AB47" i="18"/>
  <c r="Y49" i="24"/>
  <c r="Z28" i="24" s="1"/>
  <c r="Z25" i="24"/>
  <c r="Z49" i="25"/>
  <c r="AA28" i="25" s="1"/>
  <c r="AA49" i="17"/>
  <c r="AB28" i="17" s="1"/>
  <c r="AB49" i="21"/>
  <c r="AC28" i="21" s="1"/>
  <c r="Z49" i="19"/>
  <c r="AA28" i="19" s="1"/>
  <c r="AC26" i="19" s="1"/>
  <c r="AB24" i="22"/>
  <c r="AB25" i="22" s="1"/>
  <c r="AB47" i="22"/>
  <c r="AA47" i="19"/>
  <c r="AA24" i="19"/>
  <c r="AA25" i="19" s="1"/>
  <c r="AA49" i="18"/>
  <c r="AB28" i="18" s="1"/>
  <c r="AA49" i="23"/>
  <c r="AB28" i="23" s="1"/>
  <c r="AA47" i="27"/>
  <c r="AA24" i="27"/>
  <c r="AA25" i="27" s="1"/>
  <c r="AB24" i="23"/>
  <c r="AB25" i="23" s="1"/>
  <c r="AB47" i="23"/>
  <c r="AA49" i="22"/>
  <c r="AB28" i="22" s="1"/>
  <c r="AA6" i="13"/>
  <c r="Z49" i="27"/>
  <c r="AA28" i="27" s="1"/>
  <c r="AC26" i="27" s="1"/>
  <c r="AA7" i="13"/>
  <c r="Z25" i="14"/>
  <c r="AZ36" i="14"/>
  <c r="AZ38" i="14" s="1"/>
  <c r="AZ40" i="14" s="1"/>
  <c r="AZ43" i="14" s="1"/>
  <c r="AZ45" i="14" s="1"/>
  <c r="X11" i="13"/>
  <c r="AA8" i="13"/>
  <c r="X12" i="13"/>
  <c r="Y10" i="13"/>
  <c r="Z10" i="13"/>
  <c r="AB8" i="13"/>
  <c r="AA28" i="14"/>
  <c r="Y15" i="13"/>
  <c r="AD26" i="23" l="1"/>
  <c r="AC47" i="18"/>
  <c r="AD26" i="17"/>
  <c r="AD26" i="18"/>
  <c r="AD24" i="18" s="1"/>
  <c r="AD25" i="18" s="1"/>
  <c r="AB26" i="24"/>
  <c r="AB47" i="24" s="1"/>
  <c r="AA24" i="24"/>
  <c r="AA25" i="24" s="1"/>
  <c r="AE26" i="21"/>
  <c r="AD26" i="22"/>
  <c r="AC26" i="25"/>
  <c r="AC26" i="14"/>
  <c r="AE26" i="20"/>
  <c r="AD24" i="20"/>
  <c r="AD25" i="20" s="1"/>
  <c r="AD47" i="20"/>
  <c r="AC49" i="20"/>
  <c r="AD28" i="20" s="1"/>
  <c r="AC47" i="19"/>
  <c r="AC24" i="19"/>
  <c r="AC49" i="21"/>
  <c r="AD28" i="21" s="1"/>
  <c r="AA49" i="19"/>
  <c r="AB28" i="19" s="1"/>
  <c r="AD26" i="19" s="1"/>
  <c r="AD47" i="21"/>
  <c r="AD24" i="21"/>
  <c r="AD25" i="21" s="1"/>
  <c r="AB47" i="27"/>
  <c r="AB24" i="27"/>
  <c r="AB25" i="27" s="1"/>
  <c r="AB49" i="18"/>
  <c r="AC28" i="18" s="1"/>
  <c r="AC25" i="18"/>
  <c r="AA49" i="25"/>
  <c r="AB28" i="25" s="1"/>
  <c r="AB49" i="22"/>
  <c r="AC28" i="22" s="1"/>
  <c r="AC49" i="18"/>
  <c r="AD28" i="18" s="1"/>
  <c r="AB49" i="17"/>
  <c r="AC28" i="17" s="1"/>
  <c r="AB49" i="23"/>
  <c r="AC28" i="23" s="1"/>
  <c r="AC24" i="23"/>
  <c r="AC25" i="23" s="1"/>
  <c r="AC47" i="23"/>
  <c r="AB6" i="13"/>
  <c r="AA49" i="27"/>
  <c r="AB28" i="27" s="1"/>
  <c r="AD26" i="27" s="1"/>
  <c r="AB24" i="19"/>
  <c r="AB25" i="19" s="1"/>
  <c r="AB47" i="19"/>
  <c r="AB24" i="25"/>
  <c r="AB25" i="25" s="1"/>
  <c r="AB47" i="25"/>
  <c r="AC24" i="22"/>
  <c r="AC25" i="22" s="1"/>
  <c r="AC47" i="22"/>
  <c r="AC47" i="17"/>
  <c r="AC24" i="17"/>
  <c r="AC25" i="17" s="1"/>
  <c r="AA47" i="14"/>
  <c r="AA24" i="14"/>
  <c r="Y14" i="13"/>
  <c r="AA13" i="13"/>
  <c r="Y11" i="13"/>
  <c r="AC8" i="13"/>
  <c r="Y12" i="13"/>
  <c r="Y16" i="13"/>
  <c r="AB49" i="14"/>
  <c r="AB47" i="14"/>
  <c r="AA9" i="13"/>
  <c r="AE26" i="23" l="1"/>
  <c r="AE26" i="17"/>
  <c r="AB24" i="24"/>
  <c r="AB25" i="24" s="1"/>
  <c r="AC26" i="24"/>
  <c r="AC24" i="24" s="1"/>
  <c r="AE26" i="18"/>
  <c r="AE47" i="18" s="1"/>
  <c r="AD47" i="18"/>
  <c r="AA49" i="24"/>
  <c r="AB28" i="24" s="1"/>
  <c r="AF26" i="21"/>
  <c r="AE26" i="22"/>
  <c r="AD26" i="25"/>
  <c r="AD49" i="20"/>
  <c r="AE28" i="20" s="1"/>
  <c r="AF26" i="20"/>
  <c r="AE24" i="20"/>
  <c r="AE47" i="20"/>
  <c r="AC49" i="17"/>
  <c r="AD28" i="17" s="1"/>
  <c r="AF26" i="17" s="1"/>
  <c r="AD24" i="17"/>
  <c r="AD25" i="17" s="1"/>
  <c r="AD47" i="17"/>
  <c r="AD49" i="18"/>
  <c r="AE28" i="18" s="1"/>
  <c r="AB49" i="27"/>
  <c r="AC28" i="27" s="1"/>
  <c r="AE26" i="27" s="1"/>
  <c r="AC6" i="13"/>
  <c r="AD47" i="22"/>
  <c r="AD24" i="22"/>
  <c r="AD25" i="22" s="1"/>
  <c r="AC47" i="27"/>
  <c r="AC24" i="27"/>
  <c r="AC25" i="27" s="1"/>
  <c r="AB49" i="19"/>
  <c r="AC28" i="19" s="1"/>
  <c r="AE26" i="19" s="1"/>
  <c r="AC25" i="19"/>
  <c r="AC49" i="23"/>
  <c r="AD28" i="23" s="1"/>
  <c r="AF26" i="23" s="1"/>
  <c r="AD47" i="19"/>
  <c r="AD24" i="19"/>
  <c r="AD25" i="19" s="1"/>
  <c r="AC49" i="22"/>
  <c r="AD28" i="22" s="1"/>
  <c r="AC49" i="19"/>
  <c r="AD28" i="19" s="1"/>
  <c r="AC47" i="25"/>
  <c r="AC24" i="25"/>
  <c r="AC25" i="25" s="1"/>
  <c r="AE24" i="21"/>
  <c r="AE25" i="21" s="1"/>
  <c r="AE47" i="21"/>
  <c r="AD24" i="23"/>
  <c r="AD25" i="23" s="1"/>
  <c r="AD47" i="23"/>
  <c r="AB49" i="25"/>
  <c r="AC28" i="25" s="1"/>
  <c r="AD49" i="21"/>
  <c r="AE28" i="21" s="1"/>
  <c r="AC47" i="14"/>
  <c r="AC24" i="14"/>
  <c r="AC49" i="14" s="1"/>
  <c r="AB7" i="13"/>
  <c r="AA49" i="14"/>
  <c r="Z12" i="13"/>
  <c r="Z14" i="13"/>
  <c r="AA12" i="13"/>
  <c r="AA10" i="13"/>
  <c r="Z11" i="13"/>
  <c r="AB10" i="13"/>
  <c r="Z16" i="13"/>
  <c r="AA16" i="13"/>
  <c r="AB25" i="14"/>
  <c r="AA25" i="14"/>
  <c r="AB9" i="13"/>
  <c r="AC13" i="13"/>
  <c r="AB13" i="13"/>
  <c r="AC7" i="13"/>
  <c r="Z15" i="13"/>
  <c r="AC25" i="24" l="1"/>
  <c r="AB49" i="24"/>
  <c r="AC28" i="24" s="1"/>
  <c r="AC47" i="24"/>
  <c r="AD26" i="24"/>
  <c r="AF26" i="18"/>
  <c r="AG26" i="18" s="1"/>
  <c r="AG26" i="21"/>
  <c r="AE24" i="18"/>
  <c r="AE25" i="18" s="1"/>
  <c r="AE26" i="25"/>
  <c r="AF26" i="22"/>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E47" i="22"/>
  <c r="AE24" i="22"/>
  <c r="AE25" i="22" s="1"/>
  <c r="AD49" i="17"/>
  <c r="AE28" i="17" s="1"/>
  <c r="AG26" i="17" s="1"/>
  <c r="AD49" i="23"/>
  <c r="AE28" i="23" s="1"/>
  <c r="AG26" i="23" s="1"/>
  <c r="AC49" i="24"/>
  <c r="AD28" i="24" s="1"/>
  <c r="AE49" i="21"/>
  <c r="AF28" i="21" s="1"/>
  <c r="AD47" i="27"/>
  <c r="AD24" i="27"/>
  <c r="AD25" i="27" s="1"/>
  <c r="AC49" i="25"/>
  <c r="AD28" i="25" s="1"/>
  <c r="AA11" i="13"/>
  <c r="AB14" i="13"/>
  <c r="AD8" i="13"/>
  <c r="AA14" i="13"/>
  <c r="AC25" i="14"/>
  <c r="AB28" i="14"/>
  <c r="AD26" i="14" s="1"/>
  <c r="AE8" i="13"/>
  <c r="AC9" i="13"/>
  <c r="AB11" i="13"/>
  <c r="AD7" i="13"/>
  <c r="AA15" i="13"/>
  <c r="AB16" i="13"/>
  <c r="AE26" i="24" l="1"/>
  <c r="AE24" i="24" s="1"/>
  <c r="AD24" i="24"/>
  <c r="AD25" i="24" s="1"/>
  <c r="AD47" i="24"/>
  <c r="AH26" i="21"/>
  <c r="AF47" i="18"/>
  <c r="AF24" i="18"/>
  <c r="AF49" i="18" s="1"/>
  <c r="AG28" i="18" s="1"/>
  <c r="AE49" i="18"/>
  <c r="AF28" i="18" s="1"/>
  <c r="AH26" i="18" s="1"/>
  <c r="AG26" i="22"/>
  <c r="AF26" i="24"/>
  <c r="AF26" i="25"/>
  <c r="AG26" i="19"/>
  <c r="AF49" i="20"/>
  <c r="AG28" i="20" s="1"/>
  <c r="AH26" i="20"/>
  <c r="AG47" i="20"/>
  <c r="AG24" i="20"/>
  <c r="AE47" i="27"/>
  <c r="AE24" i="27"/>
  <c r="AE25" i="27" s="1"/>
  <c r="AF24" i="23"/>
  <c r="AF25" i="23" s="1"/>
  <c r="AF47" i="23"/>
  <c r="AE49" i="22"/>
  <c r="AF28" i="22" s="1"/>
  <c r="AE49" i="23"/>
  <c r="AF28" i="23" s="1"/>
  <c r="AH26" i="23" s="1"/>
  <c r="AD49" i="25"/>
  <c r="AE28" i="25" s="1"/>
  <c r="AF47" i="22"/>
  <c r="AF24" i="22"/>
  <c r="AF25" i="22" s="1"/>
  <c r="AF49" i="21"/>
  <c r="AG28" i="21" s="1"/>
  <c r="AE49" i="17"/>
  <c r="AF28" i="17" s="1"/>
  <c r="AH26" i="17" s="1"/>
  <c r="AE6" i="13"/>
  <c r="AD49" i="27"/>
  <c r="AE28" i="27" s="1"/>
  <c r="AG26" i="27" s="1"/>
  <c r="AG24" i="21"/>
  <c r="AG25" i="21" s="1"/>
  <c r="AG47" i="21"/>
  <c r="AE49" i="19"/>
  <c r="AF28" i="19" s="1"/>
  <c r="AG24" i="18"/>
  <c r="AG47" i="18"/>
  <c r="AE24" i="25"/>
  <c r="AE25" i="25" s="1"/>
  <c r="AE47" i="25"/>
  <c r="AF24" i="17"/>
  <c r="AF25" i="17" s="1"/>
  <c r="AF47" i="17"/>
  <c r="AF24" i="19"/>
  <c r="AF25" i="19" s="1"/>
  <c r="AF47" i="19"/>
  <c r="AB12" i="13"/>
  <c r="AC10" i="13"/>
  <c r="AD47" i="14"/>
  <c r="AF8" i="13"/>
  <c r="AC28" i="14"/>
  <c r="AE26" i="14" s="1"/>
  <c r="AD13" i="13"/>
  <c r="AC11" i="13"/>
  <c r="AB15" i="13"/>
  <c r="AC16" i="13"/>
  <c r="AE47" i="24" l="1"/>
  <c r="AD49" i="24"/>
  <c r="AE28" i="24" s="1"/>
  <c r="AG25" i="18"/>
  <c r="AE25" i="24"/>
  <c r="AI26" i="21"/>
  <c r="AF25" i="18"/>
  <c r="AH26" i="22"/>
  <c r="AG26" i="24"/>
  <c r="AG26" i="25"/>
  <c r="AI26" i="18"/>
  <c r="AH26" i="19"/>
  <c r="AG49" i="20"/>
  <c r="AH28" i="20" s="1"/>
  <c r="AI26" i="20"/>
  <c r="AH24" i="20"/>
  <c r="AH47" i="20"/>
  <c r="AG25" i="20"/>
  <c r="AF49" i="19"/>
  <c r="AG28" i="19" s="1"/>
  <c r="AF47" i="27"/>
  <c r="AF24" i="27"/>
  <c r="AF25" i="27" s="1"/>
  <c r="AF49" i="17"/>
  <c r="AG28" i="17" s="1"/>
  <c r="AI26" i="17" s="1"/>
  <c r="AG47" i="17"/>
  <c r="AG24" i="17"/>
  <c r="AG25" i="17" s="1"/>
  <c r="AH47" i="17"/>
  <c r="AH24" i="17"/>
  <c r="AG49" i="18"/>
  <c r="AH28" i="18" s="1"/>
  <c r="AH24" i="18"/>
  <c r="AH25" i="18" s="1"/>
  <c r="AH47" i="18"/>
  <c r="AF47" i="24"/>
  <c r="AF24" i="24"/>
  <c r="AF25" i="24" s="1"/>
  <c r="AE49" i="25"/>
  <c r="AF28" i="25" s="1"/>
  <c r="AF49" i="22"/>
  <c r="AG28" i="22" s="1"/>
  <c r="AG47" i="23"/>
  <c r="AG24" i="23"/>
  <c r="AG25" i="23" s="1"/>
  <c r="AE49" i="24"/>
  <c r="AF28" i="24" s="1"/>
  <c r="AF47" i="25"/>
  <c r="AF24" i="25"/>
  <c r="AF25" i="25" s="1"/>
  <c r="AG24" i="22"/>
  <c r="AG25" i="22" s="1"/>
  <c r="AG47" i="22"/>
  <c r="AF49" i="23"/>
  <c r="AG28" i="23" s="1"/>
  <c r="AI26" i="23" s="1"/>
  <c r="AG24" i="19"/>
  <c r="AG25" i="19" s="1"/>
  <c r="AG47" i="19"/>
  <c r="AG49" i="21"/>
  <c r="AH28" i="21" s="1"/>
  <c r="AE49" i="27"/>
  <c r="AF28" i="27" s="1"/>
  <c r="AH26" i="27" s="1"/>
  <c r="AF6" i="13"/>
  <c r="AH24" i="21"/>
  <c r="AH25" i="21" s="1"/>
  <c r="AH47" i="21"/>
  <c r="AE47" i="14"/>
  <c r="AD24" i="14"/>
  <c r="AD49" i="14" s="1"/>
  <c r="AC12" i="13"/>
  <c r="AD12" i="13"/>
  <c r="AC14" i="13"/>
  <c r="AD28" i="14"/>
  <c r="AF26" i="14" s="1"/>
  <c r="AD10" i="13"/>
  <c r="AD11" i="13"/>
  <c r="AE9" i="13"/>
  <c r="AE13" i="13"/>
  <c r="AJ26" i="21" l="1"/>
  <c r="AI26" i="22"/>
  <c r="AH26" i="25"/>
  <c r="AH26" i="24"/>
  <c r="AJ26" i="18"/>
  <c r="AI26" i="19"/>
  <c r="AH49" i="20"/>
  <c r="AI28" i="20" s="1"/>
  <c r="AJ26" i="20"/>
  <c r="AI24" i="20"/>
  <c r="AI25" i="20" s="1"/>
  <c r="AI47" i="20"/>
  <c r="AH25" i="20"/>
  <c r="AI47" i="17"/>
  <c r="AI24" i="17"/>
  <c r="AI25" i="17" s="1"/>
  <c r="AH49" i="17"/>
  <c r="AI28" i="17" s="1"/>
  <c r="AH47" i="19"/>
  <c r="AH24" i="19"/>
  <c r="AH25" i="19" s="1"/>
  <c r="AG49" i="19"/>
  <c r="AH28" i="19" s="1"/>
  <c r="AG47" i="27"/>
  <c r="AG24" i="27"/>
  <c r="AG25" i="27" s="1"/>
  <c r="AH49" i="18"/>
  <c r="AI28" i="18" s="1"/>
  <c r="AH24" i="23"/>
  <c r="AH25" i="23" s="1"/>
  <c r="AH47" i="23"/>
  <c r="AG6" i="13"/>
  <c r="AF49" i="27"/>
  <c r="AG28" i="27" s="1"/>
  <c r="AI26" i="27" s="1"/>
  <c r="AH49" i="21"/>
  <c r="AI28" i="21" s="1"/>
  <c r="AK26" i="21" s="1"/>
  <c r="AI24" i="18"/>
  <c r="AI25" i="18" s="1"/>
  <c r="AI47" i="18"/>
  <c r="AI24" i="21"/>
  <c r="AI25" i="21" s="1"/>
  <c r="AI47" i="21"/>
  <c r="AG49" i="22"/>
  <c r="AH28" i="22" s="1"/>
  <c r="AH24" i="22"/>
  <c r="AH25" i="22" s="1"/>
  <c r="AH47" i="22"/>
  <c r="AF49" i="24"/>
  <c r="AG28" i="24" s="1"/>
  <c r="AF49" i="25"/>
  <c r="AG28" i="25" s="1"/>
  <c r="AG24" i="24"/>
  <c r="AG25" i="24" s="1"/>
  <c r="AG47" i="24"/>
  <c r="AG47" i="25"/>
  <c r="AG24" i="25"/>
  <c r="AG25" i="25" s="1"/>
  <c r="AG49" i="23"/>
  <c r="AH28" i="23" s="1"/>
  <c r="AJ26" i="23" s="1"/>
  <c r="AG49" i="17"/>
  <c r="AH28" i="17" s="1"/>
  <c r="AJ26" i="17" s="1"/>
  <c r="AH25" i="17"/>
  <c r="AD25" i="14"/>
  <c r="AE28" i="14" s="1"/>
  <c r="AG26" i="14" s="1"/>
  <c r="AE7" i="13"/>
  <c r="AE24" i="14"/>
  <c r="AE49" i="14" s="1"/>
  <c r="AD14" i="13"/>
  <c r="AD9" i="13"/>
  <c r="AC15" i="13"/>
  <c r="AD16" i="13"/>
  <c r="AI26" i="24" l="1"/>
  <c r="AI26" i="25"/>
  <c r="AJ26" i="22"/>
  <c r="AK26" i="18"/>
  <c r="AK24" i="18" s="1"/>
  <c r="AJ26" i="19"/>
  <c r="AK26" i="17"/>
  <c r="AI49" i="20"/>
  <c r="AJ28" i="20" s="1"/>
  <c r="AK26" i="20"/>
  <c r="AJ24" i="20"/>
  <c r="AJ47" i="20"/>
  <c r="AJ47" i="17"/>
  <c r="AJ24" i="17"/>
  <c r="AJ25" i="17" s="1"/>
  <c r="AG49" i="25"/>
  <c r="AH28" i="25" s="1"/>
  <c r="AI49" i="18"/>
  <c r="AJ28" i="18" s="1"/>
  <c r="AH49" i="22"/>
  <c r="AI28" i="22" s="1"/>
  <c r="AH24" i="27"/>
  <c r="AH25" i="27" s="1"/>
  <c r="AH47" i="27"/>
  <c r="AH24" i="24"/>
  <c r="AH25" i="24" s="1"/>
  <c r="AH47" i="24"/>
  <c r="AI24" i="23"/>
  <c r="AI25" i="23" s="1"/>
  <c r="AI47" i="23"/>
  <c r="AI49" i="17"/>
  <c r="AJ28" i="17" s="1"/>
  <c r="AI24" i="22"/>
  <c r="AI25" i="22" s="1"/>
  <c r="AI47" i="22"/>
  <c r="AJ47" i="23"/>
  <c r="AJ24" i="23"/>
  <c r="AI49" i="21"/>
  <c r="AJ28" i="21" s="1"/>
  <c r="AL26" i="21" s="1"/>
  <c r="AH49" i="19"/>
  <c r="AI28"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K47" i="18" l="1"/>
  <c r="AK26" i="22"/>
  <c r="AJ26" i="25"/>
  <c r="AL26" i="18"/>
  <c r="AL24" i="18" s="1"/>
  <c r="AL25" i="18" s="1"/>
  <c r="AK26" i="19"/>
  <c r="AL26" i="17"/>
  <c r="AJ49" i="20"/>
  <c r="AK28" i="20" s="1"/>
  <c r="AL26" i="20"/>
  <c r="AK24" i="20"/>
  <c r="AK25" i="20" s="1"/>
  <c r="AK47" i="20"/>
  <c r="AJ25" i="20"/>
  <c r="AK24" i="23"/>
  <c r="AK25" i="23" s="1"/>
  <c r="AK47" i="23"/>
  <c r="AI49" i="22"/>
  <c r="AJ28" i="22" s="1"/>
  <c r="AI49" i="19"/>
  <c r="AJ28" i="19" s="1"/>
  <c r="AJ24" i="19"/>
  <c r="AJ25" i="19" s="1"/>
  <c r="AJ47" i="19"/>
  <c r="AJ49" i="23"/>
  <c r="AK28" i="23" s="1"/>
  <c r="AH49" i="27"/>
  <c r="AI28" i="27" s="1"/>
  <c r="AK26" i="27" s="1"/>
  <c r="AI6" i="13"/>
  <c r="AK47" i="21"/>
  <c r="AK24" i="21"/>
  <c r="AK25" i="21" s="1"/>
  <c r="AI49" i="23"/>
  <c r="AJ28" i="23" s="1"/>
  <c r="AL26" i="23" s="1"/>
  <c r="AJ25" i="23"/>
  <c r="AH49" i="25"/>
  <c r="AI28" i="25" s="1"/>
  <c r="AJ49" i="21"/>
  <c r="AK28" i="21" s="1"/>
  <c r="AM26" i="21" s="1"/>
  <c r="AK24" i="17"/>
  <c r="AK25" i="17" s="1"/>
  <c r="AK47" i="17"/>
  <c r="AI47" i="25"/>
  <c r="AI24" i="25"/>
  <c r="AI25" i="25" s="1"/>
  <c r="AI24" i="24"/>
  <c r="AI25" i="24" s="1"/>
  <c r="AI47" i="24"/>
  <c r="AJ49" i="17"/>
  <c r="AK28" i="17" s="1"/>
  <c r="AJ49" i="18"/>
  <c r="AK28"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18" l="1"/>
  <c r="AL47" i="18"/>
  <c r="AK26" i="25"/>
  <c r="AL26" i="22"/>
  <c r="AL26" i="19"/>
  <c r="AM26" i="17"/>
  <c r="AM26" i="23"/>
  <c r="AN26" i="18"/>
  <c r="AK49" i="20"/>
  <c r="AL28" i="20" s="1"/>
  <c r="AM26" i="20"/>
  <c r="AL24" i="20"/>
  <c r="AL47" i="20"/>
  <c r="AJ49" i="22"/>
  <c r="AK28" i="22" s="1"/>
  <c r="AI49" i="27"/>
  <c r="AJ28" i="27" s="1"/>
  <c r="AL26" i="27" s="1"/>
  <c r="AJ6" i="13"/>
  <c r="AM47" i="18"/>
  <c r="AM24" i="18"/>
  <c r="AM25" i="18" s="1"/>
  <c r="AK49" i="17"/>
  <c r="AL28" i="17" s="1"/>
  <c r="AJ24" i="24"/>
  <c r="AJ25" i="24" s="1"/>
  <c r="AJ47" i="24"/>
  <c r="AI49" i="24"/>
  <c r="AJ28" i="24" s="1"/>
  <c r="AL26" i="24" s="1"/>
  <c r="AI49" i="25"/>
  <c r="AJ28" i="25" s="1"/>
  <c r="AL24" i="21"/>
  <c r="AL25" i="21" s="1"/>
  <c r="AL47" i="21"/>
  <c r="AL49" i="18"/>
  <c r="AM28" i="18" s="1"/>
  <c r="AJ49" i="19"/>
  <c r="AK28" i="19" s="1"/>
  <c r="AJ24" i="27"/>
  <c r="AJ25" i="27" s="1"/>
  <c r="AJ47" i="27"/>
  <c r="AL24" i="17"/>
  <c r="AL25" i="17" s="1"/>
  <c r="AL47" i="17"/>
  <c r="AK49" i="21"/>
  <c r="AL28" i="21" s="1"/>
  <c r="AN26" i="21" s="1"/>
  <c r="AK47" i="22"/>
  <c r="AK24" i="22"/>
  <c r="AK25" i="22" s="1"/>
  <c r="AJ24" i="25"/>
  <c r="AJ25" i="25" s="1"/>
  <c r="AJ47" i="25"/>
  <c r="AK49" i="23"/>
  <c r="AL28" i="23" s="1"/>
  <c r="AK47" i="19"/>
  <c r="AK24" i="19"/>
  <c r="AK25" i="19" s="1"/>
  <c r="AL24" i="23"/>
  <c r="AL25" i="23" s="1"/>
  <c r="AL47" i="23"/>
  <c r="AG12" i="13"/>
  <c r="AH12" i="13"/>
  <c r="AH47" i="14"/>
  <c r="AJ8" i="13"/>
  <c r="AG28" i="14"/>
  <c r="AI26" i="14" s="1"/>
  <c r="AG11" i="13"/>
  <c r="AG10" i="13"/>
  <c r="AH28" i="14"/>
  <c r="AH9" i="13"/>
  <c r="AG9" i="13"/>
  <c r="AI13" i="13"/>
  <c r="AL26" i="25" l="1"/>
  <c r="AM26" i="22"/>
  <c r="AM26" i="19"/>
  <c r="AN26" i="17"/>
  <c r="AN26" i="23"/>
  <c r="AO26" i="18"/>
  <c r="AO47" i="18" s="1"/>
  <c r="AJ26" i="14"/>
  <c r="AL49" i="20"/>
  <c r="AM28" i="20" s="1"/>
  <c r="AN26" i="20"/>
  <c r="AM47" i="20"/>
  <c r="AM24" i="20"/>
  <c r="AM25" i="20" s="1"/>
  <c r="AL25" i="20"/>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N25" i="18"/>
  <c r="AK49" i="22"/>
  <c r="AL28" i="22" s="1"/>
  <c r="AJ49" i="27"/>
  <c r="AK28" i="27" s="1"/>
  <c r="AM26" i="27" s="1"/>
  <c r="AK6" i="13"/>
  <c r="AJ49" i="24"/>
  <c r="AK28" i="24" s="1"/>
  <c r="AM26" i="24" s="1"/>
  <c r="AL49" i="23"/>
  <c r="AM28" i="23" s="1"/>
  <c r="AK24" i="25"/>
  <c r="AK25" i="25" s="1"/>
  <c r="AK47" i="25"/>
  <c r="AK49" i="19"/>
  <c r="AL28" i="19" s="1"/>
  <c r="AJ49" i="25"/>
  <c r="AK28" i="25" s="1"/>
  <c r="AL49" i="17"/>
  <c r="AM28" i="17" s="1"/>
  <c r="AM24" i="17"/>
  <c r="AM25" i="17" s="1"/>
  <c r="AM47" i="17"/>
  <c r="AH24" i="14"/>
  <c r="AH49" i="14" s="1"/>
  <c r="AI47" i="14"/>
  <c r="AL8" i="13"/>
  <c r="AK8" i="13"/>
  <c r="AH10" i="13"/>
  <c r="AH14" i="13"/>
  <c r="AI9" i="13"/>
  <c r="AH16" i="13"/>
  <c r="AH11" i="13"/>
  <c r="AF15" i="13"/>
  <c r="AM26" i="25" l="1"/>
  <c r="AN26" i="22"/>
  <c r="AN26" i="19"/>
  <c r="AO26" i="17"/>
  <c r="AO26" i="23"/>
  <c r="AP26" i="18"/>
  <c r="AP24" i="18" s="1"/>
  <c r="AO24" i="18"/>
  <c r="AO49" i="18" s="1"/>
  <c r="AP28" i="18" s="1"/>
  <c r="AM49" i="20"/>
  <c r="AN28" i="20" s="1"/>
  <c r="AO26" i="20"/>
  <c r="AN47" i="20"/>
  <c r="AN24" i="20"/>
  <c r="AL6" i="13"/>
  <c r="AK49" i="27"/>
  <c r="AL28" i="27" s="1"/>
  <c r="AN26" i="27" s="1"/>
  <c r="AN49" i="18"/>
  <c r="AO28" i="18" s="1"/>
  <c r="AL47" i="27"/>
  <c r="AL24" i="27"/>
  <c r="AL25" i="27" s="1"/>
  <c r="AN24" i="21"/>
  <c r="AN25" i="21" s="1"/>
  <c r="AN47" i="21"/>
  <c r="AM49" i="23"/>
  <c r="AN28" i="23" s="1"/>
  <c r="AM49" i="21"/>
  <c r="AN28" i="21" s="1"/>
  <c r="AP26" i="21" s="1"/>
  <c r="AM49" i="17"/>
  <c r="AN28" i="17" s="1"/>
  <c r="AL24" i="25"/>
  <c r="AL25" i="25" s="1"/>
  <c r="AL47" i="25"/>
  <c r="AN24" i="23"/>
  <c r="AN25" i="23" s="1"/>
  <c r="AN47" i="23"/>
  <c r="AK49" i="25"/>
  <c r="AL28" i="25" s="1"/>
  <c r="AN26" i="25" s="1"/>
  <c r="AL24" i="24"/>
  <c r="AL25" i="24" s="1"/>
  <c r="AL47" i="24"/>
  <c r="AM24" i="19"/>
  <c r="AM25" i="19" s="1"/>
  <c r="AM47" i="19"/>
  <c r="AL49" i="22"/>
  <c r="AM28" i="22" s="1"/>
  <c r="AN24" i="17"/>
  <c r="AN25" i="17" s="1"/>
  <c r="AN47" i="17"/>
  <c r="AK49" i="24"/>
  <c r="AL28" i="24" s="1"/>
  <c r="AN26" i="24" s="1"/>
  <c r="AL49" i="19"/>
  <c r="AM28" i="19" s="1"/>
  <c r="AO26" i="19" s="1"/>
  <c r="AM24" i="22"/>
  <c r="AM25" i="22" s="1"/>
  <c r="AM47" i="22"/>
  <c r="AI7" i="13"/>
  <c r="AH25" i="14"/>
  <c r="AI24" i="14"/>
  <c r="AJ7" i="13" s="1"/>
  <c r="AJ24" i="14"/>
  <c r="AJ49" i="14" s="1"/>
  <c r="AI12" i="13"/>
  <c r="AJ47" i="14"/>
  <c r="AI28" i="14"/>
  <c r="AK26" i="14" s="1"/>
  <c r="AJ13" i="13"/>
  <c r="AI10" i="13"/>
  <c r="AJ12" i="13"/>
  <c r="AJ16" i="13"/>
  <c r="AI16" i="13"/>
  <c r="AG15" i="13"/>
  <c r="AO26" i="22" l="1"/>
  <c r="AP26" i="17"/>
  <c r="AP26" i="23"/>
  <c r="AP47" i="18"/>
  <c r="AP25" i="18"/>
  <c r="AO25" i="18"/>
  <c r="AQ26" i="18"/>
  <c r="AR26" i="18" s="1"/>
  <c r="AN49" i="20"/>
  <c r="AO28" i="20" s="1"/>
  <c r="AP26" i="20"/>
  <c r="AO47" i="20"/>
  <c r="AO24" i="20"/>
  <c r="AO25" i="20" s="1"/>
  <c r="AN25" i="20"/>
  <c r="AO47" i="21"/>
  <c r="AO24" i="21"/>
  <c r="AO25" i="21" s="1"/>
  <c r="AN49" i="17"/>
  <c r="AO28" i="17" s="1"/>
  <c r="AL49" i="24"/>
  <c r="AM28" i="24" s="1"/>
  <c r="AO26" i="24" s="1"/>
  <c r="AL49" i="27"/>
  <c r="AM28" i="27" s="1"/>
  <c r="AO26" i="27" s="1"/>
  <c r="AM6" i="13"/>
  <c r="AP49" i="18"/>
  <c r="AQ28" i="18" s="1"/>
  <c r="AN49" i="23"/>
  <c r="AO28"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O24" i="23"/>
  <c r="AO25" i="23" s="1"/>
  <c r="AO47" i="23"/>
  <c r="AI49" i="14"/>
  <c r="AJ28" i="14" s="1"/>
  <c r="AL26" i="14" s="1"/>
  <c r="AI25" i="14"/>
  <c r="AK7" i="13"/>
  <c r="AJ25" i="14"/>
  <c r="AK47" i="14"/>
  <c r="AM8" i="13"/>
  <c r="AK28" i="14"/>
  <c r="AK10" i="13"/>
  <c r="AJ10" i="13"/>
  <c r="AK12" i="13"/>
  <c r="AK9" i="13"/>
  <c r="AJ9" i="13"/>
  <c r="AI11" i="13"/>
  <c r="AK13" i="13"/>
  <c r="AI14" i="13"/>
  <c r="AQ26" i="17" l="1"/>
  <c r="AP26" i="22"/>
  <c r="AQ26" i="23"/>
  <c r="AQ47" i="18"/>
  <c r="AQ24" i="18"/>
  <c r="AQ25" i="18" s="1"/>
  <c r="AS26" i="18"/>
  <c r="AM26" i="14"/>
  <c r="AM24" i="14" s="1"/>
  <c r="AO49" i="20"/>
  <c r="AP28" i="20" s="1"/>
  <c r="AQ26" i="20"/>
  <c r="AP24" i="20"/>
  <c r="AP25" i="20" s="1"/>
  <c r="AP47" i="20"/>
  <c r="AO47" i="22"/>
  <c r="AO24" i="22"/>
  <c r="AO25" i="22" s="1"/>
  <c r="AP24" i="21"/>
  <c r="AP25" i="21" s="1"/>
  <c r="AP47" i="21"/>
  <c r="AP24" i="23"/>
  <c r="AP25" i="23" s="1"/>
  <c r="AP47" i="23"/>
  <c r="AN24" i="27"/>
  <c r="AN25" i="27" s="1"/>
  <c r="AN47" i="27"/>
  <c r="AO49" i="17"/>
  <c r="AP28" i="17" s="1"/>
  <c r="AN47" i="25"/>
  <c r="AN24" i="25"/>
  <c r="AN25" i="25" s="1"/>
  <c r="AN49" i="19"/>
  <c r="AO28" i="19" s="1"/>
  <c r="AQ26" i="19" s="1"/>
  <c r="AN24" i="24"/>
  <c r="AN25" i="24" s="1"/>
  <c r="AN47" i="24"/>
  <c r="AO47" i="19"/>
  <c r="AO24" i="19"/>
  <c r="AO25" i="19" s="1"/>
  <c r="AP24" i="17"/>
  <c r="AP25" i="17" s="1"/>
  <c r="AP47" i="17"/>
  <c r="AN49" i="22"/>
  <c r="AO28" i="22" s="1"/>
  <c r="AR24" i="18"/>
  <c r="AR47" i="18"/>
  <c r="AM49" i="24"/>
  <c r="AN28" i="24" s="1"/>
  <c r="AP26" i="24" s="1"/>
  <c r="AO49" i="21"/>
  <c r="AP28" i="21" s="1"/>
  <c r="AR26" i="21" s="1"/>
  <c r="AO49" i="23"/>
  <c r="AP28" i="23" s="1"/>
  <c r="AR26" i="23" s="1"/>
  <c r="AN6" i="13"/>
  <c r="AM49" i="27"/>
  <c r="AN28" i="27" s="1"/>
  <c r="AP26" i="27" s="1"/>
  <c r="AM49" i="25"/>
  <c r="AN28" i="25" s="1"/>
  <c r="AP26" i="25" s="1"/>
  <c r="AL24" i="14"/>
  <c r="AL49" i="14" s="1"/>
  <c r="AK24" i="14"/>
  <c r="AK49" i="14" s="1"/>
  <c r="AL12" i="13"/>
  <c r="AL47" i="14"/>
  <c r="AN8" i="13"/>
  <c r="AO8" i="13"/>
  <c r="AJ11" i="13"/>
  <c r="AJ14" i="13"/>
  <c r="AK16" i="13"/>
  <c r="AQ26" i="22" l="1"/>
  <c r="AR26" i="17"/>
  <c r="AQ49" i="18"/>
  <c r="AR28" i="18" s="1"/>
  <c r="AT26" i="18" s="1"/>
  <c r="AR25" i="18"/>
  <c r="AP49" i="20"/>
  <c r="AQ28" i="20" s="1"/>
  <c r="AR26" i="20"/>
  <c r="AQ24" i="20"/>
  <c r="AQ25" i="20" s="1"/>
  <c r="AQ47" i="20"/>
  <c r="AP24" i="25"/>
  <c r="AP47" i="25"/>
  <c r="AP49" i="17"/>
  <c r="AQ28" i="17" s="1"/>
  <c r="AS26" i="17" s="1"/>
  <c r="AQ47" i="21"/>
  <c r="AQ24" i="21"/>
  <c r="AQ25" i="21" s="1"/>
  <c r="AP49" i="21"/>
  <c r="AQ28" i="21" s="1"/>
  <c r="AS26" i="21" s="1"/>
  <c r="AS47" i="18"/>
  <c r="AS24" i="18"/>
  <c r="AS25" i="18" s="1"/>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U26" i="18" l="1"/>
  <c r="AS26" i="20"/>
  <c r="AR47" i="20"/>
  <c r="AR24" i="20"/>
  <c r="AR25" i="20" s="1"/>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V26" i="18" l="1"/>
  <c r="AP26" i="14"/>
  <c r="AS26" i="25"/>
  <c r="AR49" i="20"/>
  <c r="AS28" i="20" s="1"/>
  <c r="AT26" i="20"/>
  <c r="AS24" i="20"/>
  <c r="AS25" i="20" s="1"/>
  <c r="AS47" i="20"/>
  <c r="AR24" i="25"/>
  <c r="AR25" i="25" s="1"/>
  <c r="AR47" i="25"/>
  <c r="AT49" i="18"/>
  <c r="AU28" i="18" s="1"/>
  <c r="AR49" i="17"/>
  <c r="AS28" i="17" s="1"/>
  <c r="AU26" i="17" s="1"/>
  <c r="AQ47" i="27"/>
  <c r="AQ24" i="27"/>
  <c r="AQ25" i="27" s="1"/>
  <c r="AP49" i="27"/>
  <c r="AQ28" i="27" s="1"/>
  <c r="AS26" i="27" s="1"/>
  <c r="AQ6" i="13"/>
  <c r="AR47" i="22"/>
  <c r="AR24" i="22"/>
  <c r="AR25" i="22" s="1"/>
  <c r="AR24" i="19"/>
  <c r="AR25" i="19" s="1"/>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Q49" i="19"/>
  <c r="AR28" i="19" s="1"/>
  <c r="AT26" i="19" s="1"/>
  <c r="AS24" i="21"/>
  <c r="AS25" i="21" s="1"/>
  <c r="AS47" i="21"/>
  <c r="AU47" i="18"/>
  <c r="AU24" i="18"/>
  <c r="AU25" i="18" s="1"/>
  <c r="AO24" i="14"/>
  <c r="AO49" i="14" s="1"/>
  <c r="AN24" i="14"/>
  <c r="AN49" i="14" s="1"/>
  <c r="AN12" i="13"/>
  <c r="AO47" i="14"/>
  <c r="AM16" i="13"/>
  <c r="AI15" i="13"/>
  <c r="AM10" i="13"/>
  <c r="AM13" i="13"/>
  <c r="AK14" i="13"/>
  <c r="AW26" i="18" l="1"/>
  <c r="AT26" i="25"/>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25" i="19" s="1"/>
  <c r="AS47" i="25"/>
  <c r="AS24" i="25"/>
  <c r="AS25" i="25" s="1"/>
  <c r="AU49" i="18"/>
  <c r="AV28" i="18" s="1"/>
  <c r="AV25" i="18"/>
  <c r="AT24" i="17"/>
  <c r="AT25" i="17" s="1"/>
  <c r="AT47" i="17"/>
  <c r="AR6" i="13"/>
  <c r="AQ49" i="27"/>
  <c r="AR28" i="27" s="1"/>
  <c r="AT26" i="27" s="1"/>
  <c r="AT24" i="23"/>
  <c r="AT25" i="23" s="1"/>
  <c r="AT47" i="23"/>
  <c r="AR49" i="19"/>
  <c r="AS28" i="19" s="1"/>
  <c r="AU26" i="19" s="1"/>
  <c r="AR49" i="25"/>
  <c r="AS28" i="25" s="1"/>
  <c r="AN25" i="14"/>
  <c r="AO7" i="13"/>
  <c r="AP24" i="14"/>
  <c r="AP49" i="14" s="1"/>
  <c r="AO12" i="13"/>
  <c r="AO25" i="14"/>
  <c r="AP47" i="14"/>
  <c r="AO28" i="14"/>
  <c r="AQ26" i="14" s="1"/>
  <c r="AP7" i="13"/>
  <c r="AR8" i="13"/>
  <c r="AL14" i="13"/>
  <c r="AJ15" i="13"/>
  <c r="AX26" i="18" l="1"/>
  <c r="AX47" i="18" s="1"/>
  <c r="AU26" i="25"/>
  <c r="AT49" i="20"/>
  <c r="AU28" i="20" s="1"/>
  <c r="AV26" i="20"/>
  <c r="AU24" i="20"/>
  <c r="AU47" i="20"/>
  <c r="AT25" i="20"/>
  <c r="AV24" i="17"/>
  <c r="AV47" i="17"/>
  <c r="AS49" i="25"/>
  <c r="AT28" i="25" s="1"/>
  <c r="AS24" i="24"/>
  <c r="AS25" i="24" s="1"/>
  <c r="AS47" i="24"/>
  <c r="AS49" i="22"/>
  <c r="AT28" i="22" s="1"/>
  <c r="AV26" i="22" s="1"/>
  <c r="AR49" i="24"/>
  <c r="AS28" i="24" s="1"/>
  <c r="AU26" i="24" s="1"/>
  <c r="AV49" i="18"/>
  <c r="AW28" i="18" s="1"/>
  <c r="AW25" i="18"/>
  <c r="AV47" i="21"/>
  <c r="AV24" i="21"/>
  <c r="AT24" i="19"/>
  <c r="AT25" i="19" s="1"/>
  <c r="AT47" i="19"/>
  <c r="AW47" i="18"/>
  <c r="AW24" i="18"/>
  <c r="AS47" i="27"/>
  <c r="AS24" i="27"/>
  <c r="AS25" i="27" s="1"/>
  <c r="AX24" i="18"/>
  <c r="AT49" i="21"/>
  <c r="AU28" i="21" s="1"/>
  <c r="AW26" i="21" s="1"/>
  <c r="AT47" i="25"/>
  <c r="AT24" i="25"/>
  <c r="AT25" i="25" s="1"/>
  <c r="AT24" i="22"/>
  <c r="AT25" i="22" s="1"/>
  <c r="AT47" i="22"/>
  <c r="AS49" i="19"/>
  <c r="AT28" i="19" s="1"/>
  <c r="AV26" i="19" s="1"/>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V26" i="25" l="1"/>
  <c r="AY26" i="18"/>
  <c r="AY47" i="18" s="1"/>
  <c r="AX26" i="17"/>
  <c r="AV25" i="20"/>
  <c r="AU49" i="20"/>
  <c r="AV28" i="20" s="1"/>
  <c r="AW26" i="20"/>
  <c r="AV24" i="20"/>
  <c r="AV47" i="20"/>
  <c r="AU25" i="20"/>
  <c r="AU24" i="27"/>
  <c r="AU25" i="27" s="1"/>
  <c r="AU47" i="27"/>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X25" i="18"/>
  <c r="AS49" i="24"/>
  <c r="AT28" i="24" s="1"/>
  <c r="AV26" i="24" s="1"/>
  <c r="AU49" i="21"/>
  <c r="AV28" i="21" s="1"/>
  <c r="AX26" i="21" s="1"/>
  <c r="AV25" i="21"/>
  <c r="AU24" i="19"/>
  <c r="AU25" i="19" s="1"/>
  <c r="AU47" i="19"/>
  <c r="AT49" i="25"/>
  <c r="AU28" i="25" s="1"/>
  <c r="AT49" i="19"/>
  <c r="AU28" i="19" s="1"/>
  <c r="AW26" i="19" s="1"/>
  <c r="AU47" i="25"/>
  <c r="AU24" i="25"/>
  <c r="AU25" i="25" s="1"/>
  <c r="AY25" i="18"/>
  <c r="AX49" i="18"/>
  <c r="AY28" i="18" s="1"/>
  <c r="BB24" i="18" s="1"/>
  <c r="AW24" i="21"/>
  <c r="AW47" i="21"/>
  <c r="AV49" i="17"/>
  <c r="AW28" i="17" s="1"/>
  <c r="AW25" i="17"/>
  <c r="AQ24" i="14"/>
  <c r="AQ49" i="14" s="1"/>
  <c r="AN16" i="13"/>
  <c r="AU8" i="13"/>
  <c r="AP28" i="14"/>
  <c r="AR26" i="14" s="1"/>
  <c r="AQ28" i="14"/>
  <c r="AW26" i="25" l="1"/>
  <c r="AZ26" i="18"/>
  <c r="AZ24" i="18" s="1"/>
  <c r="AZ49" i="18" s="1"/>
  <c r="AY26" i="17"/>
  <c r="AY24" i="18"/>
  <c r="AZ25" i="18" s="1"/>
  <c r="AY26" i="21"/>
  <c r="AW25" i="20"/>
  <c r="AV49" i="20"/>
  <c r="AW28" i="20" s="1"/>
  <c r="AX26" i="20"/>
  <c r="AW24" i="20"/>
  <c r="AW47" i="20"/>
  <c r="AS26" i="14"/>
  <c r="AW26" i="27"/>
  <c r="AZ6" i="13"/>
  <c r="AY6" i="13"/>
  <c r="AW6" i="13"/>
  <c r="AX6" i="13"/>
  <c r="AV47" i="27"/>
  <c r="AV24" i="27"/>
  <c r="AW49" i="21"/>
  <c r="AX28" i="21" s="1"/>
  <c r="AX25" i="21"/>
  <c r="AV25" i="19"/>
  <c r="AU49" i="19"/>
  <c r="AV28" i="19" s="1"/>
  <c r="AX26" i="19" s="1"/>
  <c r="AX24" i="21"/>
  <c r="AX47" i="21"/>
  <c r="AV24" i="19"/>
  <c r="AV47" i="19"/>
  <c r="AT49" i="24"/>
  <c r="AU28" i="24" s="1"/>
  <c r="AW26" i="24" s="1"/>
  <c r="AW49" i="17"/>
  <c r="AX28" i="17" s="1"/>
  <c r="AX25" i="17"/>
  <c r="AU47" i="24"/>
  <c r="AU24" i="24"/>
  <c r="AU25" i="24" s="1"/>
  <c r="AV24" i="22"/>
  <c r="AV47" i="22"/>
  <c r="AV25" i="25"/>
  <c r="AU49" i="25"/>
  <c r="AV28"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Z26" i="17" l="1"/>
  <c r="AZ47" i="18"/>
  <c r="AX26" i="25"/>
  <c r="AY49" i="18"/>
  <c r="AZ28" i="18" s="1"/>
  <c r="BC24" i="18" s="1"/>
  <c r="AX26" i="27"/>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5" l="1"/>
  <c r="AY26" i="27"/>
  <c r="AZ26" i="20"/>
  <c r="AY24" i="20"/>
  <c r="AY47" i="20"/>
  <c r="AX49" i="20"/>
  <c r="AY28" i="20" s="1"/>
  <c r="BB24" i="20" s="1"/>
  <c r="AY25" i="20"/>
  <c r="AX24" i="19"/>
  <c r="AX47" i="19"/>
  <c r="AX47" i="27"/>
  <c r="AX24" i="27"/>
  <c r="AW49" i="19"/>
  <c r="AX28" i="19" s="1"/>
  <c r="AZ26" i="19" s="1"/>
  <c r="AX25" i="19"/>
  <c r="AX25" i="27"/>
  <c r="AW49" i="27"/>
  <c r="AX28"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4" i="17"/>
  <c r="AZ49" i="17" s="1"/>
  <c r="AZ47" i="17"/>
  <c r="AV49" i="24"/>
  <c r="AW28" i="24" s="1"/>
  <c r="AY26" i="24" s="1"/>
  <c r="AW25" i="24"/>
  <c r="AS25" i="14"/>
  <c r="AS7" i="13"/>
  <c r="AR25" i="14"/>
  <c r="AT7" i="13"/>
  <c r="AQ10" i="13"/>
  <c r="AR13" i="13"/>
  <c r="AN14" i="13"/>
  <c r="AN11" i="13"/>
  <c r="AQ16" i="13"/>
  <c r="AT12" i="13"/>
  <c r="AZ26" i="25" l="1"/>
  <c r="AZ26" i="27"/>
  <c r="AZ25" i="20"/>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Z7" i="13"/>
  <c r="AR10" i="13"/>
  <c r="AU28" i="14"/>
  <c r="AS16" i="13"/>
  <c r="AS13" i="13"/>
  <c r="AO14" i="13"/>
  <c r="AS10" i="13"/>
  <c r="AU12" i="13"/>
  <c r="AU9" i="13"/>
  <c r="AM15" i="13"/>
  <c r="AW26" i="14" l="1"/>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<sst xmlns="http://schemas.openxmlformats.org/spreadsheetml/2006/main" count="1275" uniqueCount="82">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</sst>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8">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1" fontId="23" fillId="9" borderId="6" xfId="0" applyNumberFormat="1" applyFont="1" applyFill="1" applyBorder="1" applyAlignment="1" applyProtection="1">
      <alignment horizontal="center"/>
    </xf>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9" borderId="7" xfId="0" applyFill="1" applyBorder="1" applyProtection="1">
      <protection locked="0"/>
    </xf>
    <xf numFmtId="0" fontId="0" fillId="9" borderId="4" xfId="0" applyFill="1" applyBorder="1" applyAlignment="1">
      <alignment horizontal="center"/>
    </xf>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5.166666666666667</c:v>
                </c:pt>
                <c:pt idx="1">
                  <c:v>4.666666666666667</c:v>
                </c:pt>
                <c:pt idx="2">
                  <c:v>4.8888888888888893</c:v>
                </c:pt>
                <c:pt idx="3">
                  <c:v>5</c:v>
                </c:pt>
                <c:pt idx="4">
                  <c:v>5</c:v>
                </c:pt>
                <c:pt idx="5">
                  <c:v>4.8888888888888893</c:v>
                </c:pt>
                <c:pt idx="6">
                  <c:v>5.8888888888888893</c:v>
                </c:pt>
                <c:pt idx="7">
                  <c:v>4.1946074074074078</c:v>
                </c:pt>
                <c:pt idx="8">
                  <c:v>3.1216343353792393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38461464"/>
        <c:axId val="238461856"/>
      </c:lineChart>
      <c:dateAx>
        <c:axId val="23846146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1856"/>
        <c:crosses val="autoZero"/>
        <c:auto val="0"/>
        <c:lblOffset val="100"/>
        <c:baseTimeUnit val="days"/>
        <c:majorUnit val="6"/>
        <c:majorTimeUnit val="months"/>
        <c:minorUnit val="31"/>
        <c:minorTimeUnit val="days"/>
      </c:dateAx>
      <c:valAx>
        <c:axId val="23846185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1464"/>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5.166666666666667</c:v>
                </c:pt>
                <c:pt idx="1">
                  <c:v>4.666666666666667</c:v>
                </c:pt>
                <c:pt idx="2">
                  <c:v>4.8888888888888893</c:v>
                </c:pt>
                <c:pt idx="3">
                  <c:v>5</c:v>
                </c:pt>
                <c:pt idx="4">
                  <c:v>5</c:v>
                </c:pt>
                <c:pt idx="5">
                  <c:v>4.8888888888888893</c:v>
                </c:pt>
                <c:pt idx="6">
                  <c:v>5.8888888888888893</c:v>
                </c:pt>
                <c:pt idx="7">
                  <c:v>3.7167407407407409</c:v>
                </c:pt>
                <c:pt idx="8">
                  <c:v>2.6322745683223192</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3.2688493919550976</c:v>
                </c:pt>
                <c:pt idx="36">
                  <c:v>2.859734587602889</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39288504"/>
        <c:axId val="23928889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4.1946074074074078</c:v>
                      </c:pt>
                      <c:pt idx="8">
                        <c:v>3.1216343353792393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4.1415111111111109</c:v>
                      </c:pt>
                      <c:pt idx="8">
                        <c:v>3.0648193522519716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3.2933333333333334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4.0884148148148149</c:v>
                      </c:pt>
                      <c:pt idx="8">
                        <c:v>3.0086386390820894</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3.2511111111111113</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4.0353185185185181</c:v>
                      </c:pt>
                      <c:pt idx="8">
                        <c:v>2.9530816335521393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3.2088888888888891</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Comparison'!$D$11:$AV$11</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3.9822222222222217</c:v>
                      </c:pt>
                      <c:pt idx="8">
                        <c:v>2.8981380065717413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3.1666666666666665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Comparison'!$D$12:$AV$12</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3.9291259259259261</c:v>
                      </c:pt>
                      <c:pt idx="8">
                        <c:v>2.8437976558755613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3.1244444444444444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Comparison'!$D$13:$AV$13</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3.8760296296296297</c:v>
                      </c:pt>
                      <c:pt idx="8">
                        <c:v>2.7900506998310006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3.0822222222222222</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Comparison'!$D$14:$AV$14</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3.8229333333333329</c:v>
                      </c:pt>
                      <c:pt idx="8">
                        <c:v>2.7368874714476572</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3.3784261382862724</c:v>
                      </c:pt>
                      <c:pt idx="36">
                        <c:v>3.029376146154112</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Comparison'!$D$15:$AV$15</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3.7698370370370369</c:v>
                      </c:pt>
                      <c:pt idx="8">
                        <c:v>2.684298512580908</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3.3235062450770787</c:v>
                      </c:pt>
                      <c:pt idx="36">
                        <c:v>2.9433061739337942</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A-BBFD-4338-868F-BF901B045F9F}"/>
                  </c:ext>
                </c:extLst>
              </c15:ser>
            </c15:filteredLineSeries>
          </c:ext>
        </c:extLst>
      </c:lineChart>
      <c:dateAx>
        <c:axId val="2392885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288896"/>
        <c:crosses val="autoZero"/>
        <c:auto val="0"/>
        <c:lblOffset val="100"/>
        <c:baseTimeUnit val="days"/>
        <c:majorUnit val="6"/>
        <c:majorTimeUnit val="months"/>
        <c:minorUnit val="31"/>
        <c:minorTimeUnit val="days"/>
      </c:dateAx>
      <c:valAx>
        <c:axId val="23928889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28850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5.166666666666667</c:v>
                </c:pt>
                <c:pt idx="1">
                  <c:v>4.666666666666667</c:v>
                </c:pt>
                <c:pt idx="2">
                  <c:v>4.8888888888888893</c:v>
                </c:pt>
                <c:pt idx="3">
                  <c:v>5</c:v>
                </c:pt>
                <c:pt idx="4">
                  <c:v>5</c:v>
                </c:pt>
                <c:pt idx="5">
                  <c:v>4.8888888888888893</c:v>
                </c:pt>
                <c:pt idx="6">
                  <c:v>5.8888888888888893</c:v>
                </c:pt>
                <c:pt idx="7">
                  <c:v>4.2477037037037038</c:v>
                </c:pt>
                <c:pt idx="8">
                  <c:v>3.1790943906285203</c:v>
                </c:pt>
                <c:pt idx="9">
                  <c:v>2.0458152418026652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5="http://schemas.microsoft.com/office/drawing/2012/chart" xmlns:c16r2="http://schemas.microsoft.com/office/drawing/2015/06/chart"/>
            </c:numRef>
          </c:cat>
          <c:val>
            <c:numRef>
              <c:f>'Overall Comparison'!$D$7:$AV$7</c:f>
              <c:numCache>
                <c:formatCode>0.00</c:formatCode>
                <c:ptCount val="45"/>
                <c:pt idx="0">
                  <c:v>5.166666666666667</c:v>
                </c:pt>
                <c:pt idx="1">
                  <c:v>4.666666666666667</c:v>
                </c:pt>
                <c:pt idx="2">
                  <c:v>4.8888888888888893</c:v>
                </c:pt>
                <c:pt idx="3">
                  <c:v>5</c:v>
                </c:pt>
                <c:pt idx="4">
                  <c:v>5</c:v>
                </c:pt>
                <c:pt idx="5">
                  <c:v>4.8888888888888893</c:v>
                </c:pt>
                <c:pt idx="6">
                  <c:v>5.8888888888888893</c:v>
                </c:pt>
                <c:pt idx="7">
                  <c:v>4.1946074074074078</c:v>
                </c:pt>
                <c:pt idx="8">
                  <c:v>3.1216343353792393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5.166666666666667</c:v>
                </c:pt>
                <c:pt idx="1">
                  <c:v>4.666666666666667</c:v>
                </c:pt>
                <c:pt idx="2">
                  <c:v>4.8888888888888893</c:v>
                </c:pt>
                <c:pt idx="3">
                  <c:v>5</c:v>
                </c:pt>
                <c:pt idx="4">
                  <c:v>5</c:v>
                </c:pt>
                <c:pt idx="5">
                  <c:v>4.8888888888888893</c:v>
                </c:pt>
                <c:pt idx="6">
                  <c:v>5.8888888888888893</c:v>
                </c:pt>
                <c:pt idx="7">
                  <c:v>4.1415111111111109</c:v>
                </c:pt>
                <c:pt idx="8">
                  <c:v>3.0648193522519716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3.2933333333333334</c:v>
                </c:pt>
                <c:pt idx="37">
                  <c:v>2.6666666666666665</c:v>
                </c:pt>
                <c:pt idx="38">
                  <c:v>2.8333333333333335</c:v>
                </c:pt>
                <c:pt idx="39">
                  <c:v>2.6333333333333333</c:v>
                </c:pt>
                <c:pt idx="40">
                  <c:v>2.7</c:v>
                </c:pt>
                <c:pt idx="41">
                  <c:v>3.1333333333333333</c:v>
                </c:pt>
                <c:pt idx="42">
                  <c:v>2.9666666666666668</c:v>
                </c:pt>
                <c:pt idx="43">
                  <c:v>3.3846153846153846</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5.166666666666667</c:v>
                </c:pt>
                <c:pt idx="1">
                  <c:v>4.666666666666667</c:v>
                </c:pt>
                <c:pt idx="2">
                  <c:v>4.8888888888888893</c:v>
                </c:pt>
                <c:pt idx="3">
                  <c:v>5</c:v>
                </c:pt>
                <c:pt idx="4">
                  <c:v>5</c:v>
                </c:pt>
                <c:pt idx="5">
                  <c:v>4.8888888888888893</c:v>
                </c:pt>
                <c:pt idx="6">
                  <c:v>5.8888888888888893</c:v>
                </c:pt>
                <c:pt idx="7">
                  <c:v>4.0884148148148149</c:v>
                </c:pt>
                <c:pt idx="8">
                  <c:v>3.0086386390820894</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3.2511111111111113</c:v>
                </c:pt>
                <c:pt idx="37">
                  <c:v>2.6666666666666665</c:v>
                </c:pt>
                <c:pt idx="38">
                  <c:v>2.8333333333333335</c:v>
                </c:pt>
                <c:pt idx="39">
                  <c:v>2.6333333333333333</c:v>
                </c:pt>
                <c:pt idx="40">
                  <c:v>2.7</c:v>
                </c:pt>
                <c:pt idx="41">
                  <c:v>3.1333333333333333</c:v>
                </c:pt>
                <c:pt idx="42">
                  <c:v>2.9666666666666668</c:v>
                </c:pt>
                <c:pt idx="43">
                  <c:v>3.3846153846153846</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5.166666666666667</c:v>
                </c:pt>
                <c:pt idx="1">
                  <c:v>4.666666666666667</c:v>
                </c:pt>
                <c:pt idx="2">
                  <c:v>4.8888888888888893</c:v>
                </c:pt>
                <c:pt idx="3">
                  <c:v>5</c:v>
                </c:pt>
                <c:pt idx="4">
                  <c:v>5</c:v>
                </c:pt>
                <c:pt idx="5">
                  <c:v>4.8888888888888893</c:v>
                </c:pt>
                <c:pt idx="6">
                  <c:v>5.8888888888888893</c:v>
                </c:pt>
                <c:pt idx="7">
                  <c:v>4.0353185185185181</c:v>
                </c:pt>
                <c:pt idx="8">
                  <c:v>2.9530816335521393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3.2088888888888891</c:v>
                </c:pt>
                <c:pt idx="37">
                  <c:v>2.6666666666666665</c:v>
                </c:pt>
                <c:pt idx="38">
                  <c:v>2.8333333333333335</c:v>
                </c:pt>
                <c:pt idx="39">
                  <c:v>2.6333333333333333</c:v>
                </c:pt>
                <c:pt idx="40">
                  <c:v>2.7</c:v>
                </c:pt>
                <c:pt idx="41">
                  <c:v>3.1333333333333333</c:v>
                </c:pt>
                <c:pt idx="42">
                  <c:v>2.9666666666666668</c:v>
                </c:pt>
                <c:pt idx="43">
                  <c:v>3.3846153846153846</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5.166666666666667</c:v>
                </c:pt>
                <c:pt idx="1">
                  <c:v>4.666666666666667</c:v>
                </c:pt>
                <c:pt idx="2">
                  <c:v>4.8888888888888893</c:v>
                </c:pt>
                <c:pt idx="3">
                  <c:v>5</c:v>
                </c:pt>
                <c:pt idx="4">
                  <c:v>5</c:v>
                </c:pt>
                <c:pt idx="5">
                  <c:v>4.8888888888888893</c:v>
                </c:pt>
                <c:pt idx="6">
                  <c:v>5.8888888888888893</c:v>
                </c:pt>
                <c:pt idx="7">
                  <c:v>3.9822222222222217</c:v>
                </c:pt>
                <c:pt idx="8">
                  <c:v>2.8981380065717413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3.1666666666666665</c:v>
                </c:pt>
                <c:pt idx="37">
                  <c:v>2.6666666666666665</c:v>
                </c:pt>
                <c:pt idx="38">
                  <c:v>2.8333333333333335</c:v>
                </c:pt>
                <c:pt idx="39">
                  <c:v>2.6333333333333333</c:v>
                </c:pt>
                <c:pt idx="40">
                  <c:v>2.7</c:v>
                </c:pt>
                <c:pt idx="41">
                  <c:v>3.1333333333333333</c:v>
                </c:pt>
                <c:pt idx="42">
                  <c:v>2.9666666666666668</c:v>
                </c:pt>
                <c:pt idx="43">
                  <c:v>3.3846153846153846</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5.166666666666667</c:v>
                </c:pt>
                <c:pt idx="1">
                  <c:v>4.666666666666667</c:v>
                </c:pt>
                <c:pt idx="2">
                  <c:v>4.8888888888888893</c:v>
                </c:pt>
                <c:pt idx="3">
                  <c:v>5</c:v>
                </c:pt>
                <c:pt idx="4">
                  <c:v>5</c:v>
                </c:pt>
                <c:pt idx="5">
                  <c:v>4.8888888888888893</c:v>
                </c:pt>
                <c:pt idx="6">
                  <c:v>5.8888888888888893</c:v>
                </c:pt>
                <c:pt idx="7">
                  <c:v>3.9291259259259261</c:v>
                </c:pt>
                <c:pt idx="8">
                  <c:v>2.8437976558755613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3.1244444444444444</c:v>
                </c:pt>
                <c:pt idx="37">
                  <c:v>2.6666666666666665</c:v>
                </c:pt>
                <c:pt idx="38">
                  <c:v>2.8333333333333335</c:v>
                </c:pt>
                <c:pt idx="39">
                  <c:v>2.6333333333333333</c:v>
                </c:pt>
                <c:pt idx="40">
                  <c:v>2.7</c:v>
                </c:pt>
                <c:pt idx="41">
                  <c:v>3.1333333333333333</c:v>
                </c:pt>
                <c:pt idx="42">
                  <c:v>2.9666666666666668</c:v>
                </c:pt>
                <c:pt idx="43">
                  <c:v>3.3846153846153846</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5.166666666666667</c:v>
                </c:pt>
                <c:pt idx="1">
                  <c:v>4.666666666666667</c:v>
                </c:pt>
                <c:pt idx="2">
                  <c:v>4.8888888888888893</c:v>
                </c:pt>
                <c:pt idx="3">
                  <c:v>5</c:v>
                </c:pt>
                <c:pt idx="4">
                  <c:v>5</c:v>
                </c:pt>
                <c:pt idx="5">
                  <c:v>4.8888888888888893</c:v>
                </c:pt>
                <c:pt idx="6">
                  <c:v>5.8888888888888893</c:v>
                </c:pt>
                <c:pt idx="7">
                  <c:v>3.8760296296296297</c:v>
                </c:pt>
                <c:pt idx="8">
                  <c:v>2.7900506998310006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3.0822222222222222</c:v>
                </c:pt>
                <c:pt idx="37">
                  <c:v>2.6666666666666665</c:v>
                </c:pt>
                <c:pt idx="38">
                  <c:v>2.8333333333333335</c:v>
                </c:pt>
                <c:pt idx="39">
                  <c:v>2.6333333333333333</c:v>
                </c:pt>
                <c:pt idx="40">
                  <c:v>2.7</c:v>
                </c:pt>
                <c:pt idx="41">
                  <c:v>3.1333333333333333</c:v>
                </c:pt>
                <c:pt idx="42">
                  <c:v>2.9666666666666668</c:v>
                </c:pt>
                <c:pt idx="43">
                  <c:v>3.3846153846153846</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5.166666666666667</c:v>
                </c:pt>
                <c:pt idx="1">
                  <c:v>4.666666666666667</c:v>
                </c:pt>
                <c:pt idx="2">
                  <c:v>4.8888888888888893</c:v>
                </c:pt>
                <c:pt idx="3">
                  <c:v>5</c:v>
                </c:pt>
                <c:pt idx="4">
                  <c:v>5</c:v>
                </c:pt>
                <c:pt idx="5">
                  <c:v>4.8888888888888893</c:v>
                </c:pt>
                <c:pt idx="6">
                  <c:v>5.8888888888888893</c:v>
                </c:pt>
                <c:pt idx="7">
                  <c:v>3.8229333333333329</c:v>
                </c:pt>
                <c:pt idx="8">
                  <c:v>2.7368874714476572</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3.3784261382862724</c:v>
                </c:pt>
                <c:pt idx="36">
                  <c:v>3.029376146154112</c:v>
                </c:pt>
                <c:pt idx="37">
                  <c:v>2.6666666666666665</c:v>
                </c:pt>
                <c:pt idx="38">
                  <c:v>2.8333333333333335</c:v>
                </c:pt>
                <c:pt idx="39">
                  <c:v>2.6333333333333333</c:v>
                </c:pt>
                <c:pt idx="40">
                  <c:v>2.7</c:v>
                </c:pt>
                <c:pt idx="41">
                  <c:v>3.1333333333333333</c:v>
                </c:pt>
                <c:pt idx="42">
                  <c:v>2.9666666666666668</c:v>
                </c:pt>
                <c:pt idx="43">
                  <c:v>3.3846153846153846</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5.166666666666667</c:v>
                </c:pt>
                <c:pt idx="1">
                  <c:v>4.666666666666667</c:v>
                </c:pt>
                <c:pt idx="2">
                  <c:v>4.8888888888888893</c:v>
                </c:pt>
                <c:pt idx="3">
                  <c:v>5</c:v>
                </c:pt>
                <c:pt idx="4">
                  <c:v>5</c:v>
                </c:pt>
                <c:pt idx="5">
                  <c:v>4.8888888888888893</c:v>
                </c:pt>
                <c:pt idx="6">
                  <c:v>5.8888888888888893</c:v>
                </c:pt>
                <c:pt idx="7">
                  <c:v>3.7698370370370369</c:v>
                </c:pt>
                <c:pt idx="8">
                  <c:v>2.684298512580908</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3.3235062450770787</c:v>
                </c:pt>
                <c:pt idx="36">
                  <c:v>2.9433061739337942</c:v>
                </c:pt>
                <c:pt idx="37">
                  <c:v>2.6666666666666665</c:v>
                </c:pt>
                <c:pt idx="38">
                  <c:v>2.8333333333333335</c:v>
                </c:pt>
                <c:pt idx="39">
                  <c:v>2.6333333333333333</c:v>
                </c:pt>
                <c:pt idx="40">
                  <c:v>2.7</c:v>
                </c:pt>
                <c:pt idx="41">
                  <c:v>3.1333333333333333</c:v>
                </c:pt>
                <c:pt idx="42">
                  <c:v>2.9666666666666668</c:v>
                </c:pt>
                <c:pt idx="43">
                  <c:v>3.3846153846153846</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5.166666666666667</c:v>
                </c:pt>
                <c:pt idx="1">
                  <c:v>4.666666666666667</c:v>
                </c:pt>
                <c:pt idx="2">
                  <c:v>4.8888888888888893</c:v>
                </c:pt>
                <c:pt idx="3">
                  <c:v>5</c:v>
                </c:pt>
                <c:pt idx="4">
                  <c:v>5</c:v>
                </c:pt>
                <c:pt idx="5">
                  <c:v>4.8888888888888893</c:v>
                </c:pt>
                <c:pt idx="6">
                  <c:v>5.8888888888888893</c:v>
                </c:pt>
                <c:pt idx="7">
                  <c:v>3.7167407407407409</c:v>
                </c:pt>
                <c:pt idx="8">
                  <c:v>2.6322745683223192</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3.2688493919550976</c:v>
                </c:pt>
                <c:pt idx="36">
                  <c:v>2.859734587602889</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39289680"/>
        <c:axId val="239290072"/>
        <c:extLst xmlns:c16r2="http://schemas.microsoft.com/office/drawing/2015/06/chart"/>
      </c:lineChart>
      <c:dateAx>
        <c:axId val="23928968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290072"/>
        <c:crosses val="autoZero"/>
        <c:auto val="0"/>
        <c:lblOffset val="100"/>
        <c:baseTimeUnit val="days"/>
        <c:majorUnit val="6"/>
        <c:majorTimeUnit val="months"/>
        <c:minorUnit val="31"/>
        <c:minorTimeUnit val="days"/>
      </c:dateAx>
      <c:valAx>
        <c:axId val="23929007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289680"/>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5.166666666666667</c:v>
                </c:pt>
                <c:pt idx="1">
                  <c:v>4.666666666666667</c:v>
                </c:pt>
                <c:pt idx="2">
                  <c:v>4.8888888888888893</c:v>
                </c:pt>
                <c:pt idx="3">
                  <c:v>5</c:v>
                </c:pt>
                <c:pt idx="4">
                  <c:v>5</c:v>
                </c:pt>
                <c:pt idx="5">
                  <c:v>4.8888888888888893</c:v>
                </c:pt>
                <c:pt idx="6">
                  <c:v>5.8888888888888893</c:v>
                </c:pt>
                <c:pt idx="7">
                  <c:v>4.2477037037037038</c:v>
                </c:pt>
                <c:pt idx="8">
                  <c:v>3.1790943906285203</c:v>
                </c:pt>
                <c:pt idx="9">
                  <c:v>2.0458152418026652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39290856"/>
        <c:axId val="239291248"/>
      </c:lineChart>
      <c:dateAx>
        <c:axId val="23929085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291248"/>
        <c:crosses val="autoZero"/>
        <c:auto val="0"/>
        <c:lblOffset val="100"/>
        <c:baseTimeUnit val="days"/>
        <c:majorUnit val="6"/>
        <c:majorTimeUnit val="months"/>
        <c:minorUnit val="31"/>
        <c:minorTimeUnit val="days"/>
      </c:dateAx>
      <c:valAx>
        <c:axId val="23929124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290856"/>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5.166666666666667</c:v>
                </c:pt>
                <c:pt idx="1">
                  <c:v>4.666666666666667</c:v>
                </c:pt>
                <c:pt idx="2">
                  <c:v>4.8888888888888893</c:v>
                </c:pt>
                <c:pt idx="3">
                  <c:v>5</c:v>
                </c:pt>
                <c:pt idx="4">
                  <c:v>5</c:v>
                </c:pt>
                <c:pt idx="5">
                  <c:v>4.8888888888888893</c:v>
                </c:pt>
                <c:pt idx="6">
                  <c:v>5.8888888888888893</c:v>
                </c:pt>
                <c:pt idx="7">
                  <c:v>4.1415111111111109</c:v>
                </c:pt>
                <c:pt idx="8">
                  <c:v>3.0648193522519716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3.2933333333333334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38462640"/>
        <c:axId val="23846303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4.1946074074074078</c:v>
                      </c:pt>
                      <c:pt idx="8">
                        <c:v>3.1216343353792393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3846264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3032"/>
        <c:crosses val="autoZero"/>
        <c:auto val="0"/>
        <c:lblOffset val="100"/>
        <c:baseTimeUnit val="days"/>
        <c:majorUnit val="6"/>
        <c:majorTimeUnit val="months"/>
        <c:minorUnit val="31"/>
        <c:minorTimeUnit val="days"/>
      </c:dateAx>
      <c:valAx>
        <c:axId val="23846303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264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5.166666666666667</c:v>
                </c:pt>
                <c:pt idx="1">
                  <c:v>4.666666666666667</c:v>
                </c:pt>
                <c:pt idx="2">
                  <c:v>4.8888888888888893</c:v>
                </c:pt>
                <c:pt idx="3">
                  <c:v>5</c:v>
                </c:pt>
                <c:pt idx="4">
                  <c:v>5</c:v>
                </c:pt>
                <c:pt idx="5">
                  <c:v>4.8888888888888893</c:v>
                </c:pt>
                <c:pt idx="6">
                  <c:v>5.8888888888888893</c:v>
                </c:pt>
                <c:pt idx="7">
                  <c:v>4.0884148148148149</c:v>
                </c:pt>
                <c:pt idx="8">
                  <c:v>3.0086386390820894</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3.2511111111111113</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38463816"/>
        <c:axId val="23846420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4.1946074074074078</c:v>
                      </c:pt>
                      <c:pt idx="8">
                        <c:v>3.1216343353792393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4.1415111111111109</c:v>
                      </c:pt>
                      <c:pt idx="8">
                        <c:v>3.0648193522519716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3.2933333333333334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289F-415E-89BF-599E547A472B}"/>
                  </c:ext>
                </c:extLst>
              </c15:ser>
            </c15:filteredLineSeries>
          </c:ext>
        </c:extLst>
      </c:lineChart>
      <c:dateAx>
        <c:axId val="23846381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4208"/>
        <c:crosses val="autoZero"/>
        <c:auto val="0"/>
        <c:lblOffset val="100"/>
        <c:baseTimeUnit val="days"/>
        <c:majorUnit val="6"/>
        <c:majorTimeUnit val="months"/>
        <c:minorUnit val="31"/>
        <c:minorTimeUnit val="days"/>
      </c:dateAx>
      <c:valAx>
        <c:axId val="23846420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381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5.166666666666667</c:v>
                </c:pt>
                <c:pt idx="1">
                  <c:v>4.666666666666667</c:v>
                </c:pt>
                <c:pt idx="2">
                  <c:v>4.8888888888888893</c:v>
                </c:pt>
                <c:pt idx="3">
                  <c:v>5</c:v>
                </c:pt>
                <c:pt idx="4">
                  <c:v>5</c:v>
                </c:pt>
                <c:pt idx="5">
                  <c:v>4.8888888888888893</c:v>
                </c:pt>
                <c:pt idx="6">
                  <c:v>5.8888888888888893</c:v>
                </c:pt>
                <c:pt idx="7">
                  <c:v>4.0353185185185181</c:v>
                </c:pt>
                <c:pt idx="8">
                  <c:v>2.9530816335521393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3.2088888888888891</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38464992"/>
        <c:axId val="23846538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4.1946074074074078</c:v>
                      </c:pt>
                      <c:pt idx="8">
                        <c:v>3.1216343353792393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4.1415111111111109</c:v>
                      </c:pt>
                      <c:pt idx="8">
                        <c:v>3.0648193522519716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3.2933333333333334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4.0884148148148149</c:v>
                      </c:pt>
                      <c:pt idx="8">
                        <c:v>3.0086386390820894</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3.2511111111111113</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9938-42A9-8DD0-FD07AF9F7B3E}"/>
                  </c:ext>
                </c:extLst>
              </c15:ser>
            </c15:filteredLineSeries>
          </c:ext>
        </c:extLst>
      </c:lineChart>
      <c:dateAx>
        <c:axId val="23846499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5384"/>
        <c:crosses val="autoZero"/>
        <c:auto val="0"/>
        <c:lblOffset val="100"/>
        <c:baseTimeUnit val="days"/>
        <c:majorUnit val="6"/>
        <c:majorTimeUnit val="months"/>
        <c:minorUnit val="31"/>
        <c:minorTimeUnit val="days"/>
      </c:dateAx>
      <c:valAx>
        <c:axId val="23846538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499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5.166666666666667</c:v>
                </c:pt>
                <c:pt idx="1">
                  <c:v>4.666666666666667</c:v>
                </c:pt>
                <c:pt idx="2">
                  <c:v>4.8888888888888893</c:v>
                </c:pt>
                <c:pt idx="3">
                  <c:v>5</c:v>
                </c:pt>
                <c:pt idx="4">
                  <c:v>5</c:v>
                </c:pt>
                <c:pt idx="5">
                  <c:v>4.8888888888888893</c:v>
                </c:pt>
                <c:pt idx="6">
                  <c:v>5.8888888888888893</c:v>
                </c:pt>
                <c:pt idx="7">
                  <c:v>3.9822222222222217</c:v>
                </c:pt>
                <c:pt idx="8">
                  <c:v>2.8981380065717413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3.1666666666666665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38466168"/>
        <c:axId val="23846656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4.1946074074074078</c:v>
                      </c:pt>
                      <c:pt idx="8">
                        <c:v>3.1216343353792393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4.1415111111111109</c:v>
                      </c:pt>
                      <c:pt idx="8">
                        <c:v>3.0648193522519716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3.2933333333333334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4.0884148148148149</c:v>
                      </c:pt>
                      <c:pt idx="8">
                        <c:v>3.0086386390820894</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3.2511111111111113</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4.0353185185185181</c:v>
                      </c:pt>
                      <c:pt idx="8">
                        <c:v>2.9530816335521393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3.2088888888888891</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6EA0-4D51-BBE3-7CC3871C6D2F}"/>
                  </c:ext>
                </c:extLst>
              </c15:ser>
            </c15:filteredLineSeries>
          </c:ext>
        </c:extLst>
      </c:lineChart>
      <c:dateAx>
        <c:axId val="23846616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6560"/>
        <c:crosses val="autoZero"/>
        <c:auto val="0"/>
        <c:lblOffset val="100"/>
        <c:baseTimeUnit val="days"/>
        <c:majorUnit val="6"/>
        <c:majorTimeUnit val="months"/>
        <c:minorUnit val="31"/>
        <c:minorTimeUnit val="days"/>
      </c:dateAx>
      <c:valAx>
        <c:axId val="23846656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616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5.166666666666667</c:v>
                </c:pt>
                <c:pt idx="1">
                  <c:v>4.666666666666667</c:v>
                </c:pt>
                <c:pt idx="2">
                  <c:v>4.8888888888888893</c:v>
                </c:pt>
                <c:pt idx="3">
                  <c:v>5</c:v>
                </c:pt>
                <c:pt idx="4">
                  <c:v>5</c:v>
                </c:pt>
                <c:pt idx="5">
                  <c:v>4.8888888888888893</c:v>
                </c:pt>
                <c:pt idx="6">
                  <c:v>5.8888888888888893</c:v>
                </c:pt>
                <c:pt idx="7">
                  <c:v>3.9291259259259261</c:v>
                </c:pt>
                <c:pt idx="8">
                  <c:v>2.8437976558755613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3.1244444444444444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38467344"/>
        <c:axId val="23846773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4.1946074074074078</c:v>
                      </c:pt>
                      <c:pt idx="8">
                        <c:v>3.1216343353792393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4.1415111111111109</c:v>
                      </c:pt>
                      <c:pt idx="8">
                        <c:v>3.0648193522519716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3.2933333333333334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4.0884148148148149</c:v>
                      </c:pt>
                      <c:pt idx="8">
                        <c:v>3.0086386390820894</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3.2511111111111113</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4.0353185185185181</c:v>
                      </c:pt>
                      <c:pt idx="8">
                        <c:v>2.9530816335521393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3.2088888888888891</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Comparison'!$D$11:$AV$11</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3.9822222222222217</c:v>
                      </c:pt>
                      <c:pt idx="8">
                        <c:v>2.8981380065717413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3.1666666666666665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6-01E1-4B39-A321-D6317AD9345E}"/>
                  </c:ext>
                </c:extLst>
              </c15:ser>
            </c15:filteredLineSeries>
          </c:ext>
        </c:extLst>
      </c:lineChart>
      <c:dateAx>
        <c:axId val="23846734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7736"/>
        <c:crosses val="autoZero"/>
        <c:auto val="0"/>
        <c:lblOffset val="100"/>
        <c:baseTimeUnit val="days"/>
        <c:majorUnit val="6"/>
        <c:majorTimeUnit val="months"/>
        <c:minorUnit val="31"/>
        <c:minorTimeUnit val="days"/>
      </c:dateAx>
      <c:valAx>
        <c:axId val="23846773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734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5.166666666666667</c:v>
                </c:pt>
                <c:pt idx="1">
                  <c:v>4.666666666666667</c:v>
                </c:pt>
                <c:pt idx="2">
                  <c:v>4.8888888888888893</c:v>
                </c:pt>
                <c:pt idx="3">
                  <c:v>5</c:v>
                </c:pt>
                <c:pt idx="4">
                  <c:v>5</c:v>
                </c:pt>
                <c:pt idx="5">
                  <c:v>4.8888888888888893</c:v>
                </c:pt>
                <c:pt idx="6">
                  <c:v>5.8888888888888893</c:v>
                </c:pt>
                <c:pt idx="7">
                  <c:v>3.8760296296296297</c:v>
                </c:pt>
                <c:pt idx="8">
                  <c:v>2.7900506998310006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3.0822222222222222</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38468520"/>
        <c:axId val="23846891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4.1946074074074078</c:v>
                      </c:pt>
                      <c:pt idx="8">
                        <c:v>3.1216343353792393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4.1415111111111109</c:v>
                      </c:pt>
                      <c:pt idx="8">
                        <c:v>3.0648193522519716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3.2933333333333334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4.0884148148148149</c:v>
                      </c:pt>
                      <c:pt idx="8">
                        <c:v>3.0086386390820894</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3.2511111111111113</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4.0353185185185181</c:v>
                      </c:pt>
                      <c:pt idx="8">
                        <c:v>2.9530816335521393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3.2088888888888891</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Comparison'!$D$11:$AV$11</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3.9822222222222217</c:v>
                      </c:pt>
                      <c:pt idx="8">
                        <c:v>2.8981380065717413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3.1666666666666665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Comparison'!$D$12:$AV$12</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3.9291259259259261</c:v>
                      </c:pt>
                      <c:pt idx="8">
                        <c:v>2.8437976558755613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3.1244444444444444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7-4411-4B6D-A8FA-1197448CD0D8}"/>
                  </c:ext>
                </c:extLst>
              </c15:ser>
            </c15:filteredLineSeries>
          </c:ext>
        </c:extLst>
      </c:lineChart>
      <c:dateAx>
        <c:axId val="23846852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8912"/>
        <c:crosses val="autoZero"/>
        <c:auto val="0"/>
        <c:lblOffset val="100"/>
        <c:baseTimeUnit val="days"/>
        <c:majorUnit val="6"/>
        <c:majorTimeUnit val="months"/>
        <c:minorUnit val="31"/>
        <c:minorTimeUnit val="days"/>
      </c:dateAx>
      <c:valAx>
        <c:axId val="23846891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6852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5.166666666666667</c:v>
                </c:pt>
                <c:pt idx="1">
                  <c:v>4.666666666666667</c:v>
                </c:pt>
                <c:pt idx="2">
                  <c:v>4.8888888888888893</c:v>
                </c:pt>
                <c:pt idx="3">
                  <c:v>5</c:v>
                </c:pt>
                <c:pt idx="4">
                  <c:v>5</c:v>
                </c:pt>
                <c:pt idx="5">
                  <c:v>4.8888888888888893</c:v>
                </c:pt>
                <c:pt idx="6">
                  <c:v>5.8888888888888893</c:v>
                </c:pt>
                <c:pt idx="7">
                  <c:v>3.8229333333333329</c:v>
                </c:pt>
                <c:pt idx="8">
                  <c:v>2.7368874714476572</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3.3784261382862724</c:v>
                </c:pt>
                <c:pt idx="36">
                  <c:v>3.029376146154112</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39286152"/>
        <c:axId val="23928654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4.1946074074074078</c:v>
                      </c:pt>
                      <c:pt idx="8">
                        <c:v>3.1216343353792393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4.1415111111111109</c:v>
                      </c:pt>
                      <c:pt idx="8">
                        <c:v>3.0648193522519716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3.2933333333333334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4.0884148148148149</c:v>
                      </c:pt>
                      <c:pt idx="8">
                        <c:v>3.0086386390820894</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3.2511111111111113</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4.0353185185185181</c:v>
                      </c:pt>
                      <c:pt idx="8">
                        <c:v>2.9530816335521393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3.2088888888888891</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Comparison'!$D$11:$AV$11</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3.9822222222222217</c:v>
                      </c:pt>
                      <c:pt idx="8">
                        <c:v>2.8981380065717413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3.1666666666666665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Comparison'!$D$12:$AV$12</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3.9291259259259261</c:v>
                      </c:pt>
                      <c:pt idx="8">
                        <c:v>2.8437976558755613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3.1244444444444444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Comparison'!$D$13:$AV$13</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3.8760296296296297</c:v>
                      </c:pt>
                      <c:pt idx="8">
                        <c:v>2.7900506998310006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3.0822222222222222</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8-A2B8-4789-861C-58DAAA9E2B4D}"/>
                  </c:ext>
                </c:extLst>
              </c15:ser>
            </c15:filteredLineSeries>
          </c:ext>
        </c:extLst>
      </c:lineChart>
      <c:dateAx>
        <c:axId val="23928615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286544"/>
        <c:crosses val="autoZero"/>
        <c:auto val="0"/>
        <c:lblOffset val="100"/>
        <c:baseTimeUnit val="days"/>
        <c:majorUnit val="6"/>
        <c:majorTimeUnit val="months"/>
        <c:minorUnit val="31"/>
        <c:minorTimeUnit val="days"/>
      </c:dateAx>
      <c:valAx>
        <c:axId val="23928654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28615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5.166666666666667</c:v>
                </c:pt>
                <c:pt idx="1">
                  <c:v>4.666666666666667</c:v>
                </c:pt>
                <c:pt idx="2">
                  <c:v>4.8888888888888893</c:v>
                </c:pt>
                <c:pt idx="3">
                  <c:v>5</c:v>
                </c:pt>
                <c:pt idx="4">
                  <c:v>5</c:v>
                </c:pt>
                <c:pt idx="5">
                  <c:v>4.8888888888888893</c:v>
                </c:pt>
                <c:pt idx="6">
                  <c:v>2.9444444444444446</c:v>
                </c:pt>
                <c:pt idx="7">
                  <c:v>3.5555555555555554</c:v>
                </c:pt>
                <c:pt idx="8">
                  <c:v>3.5</c:v>
                </c:pt>
                <c:pt idx="9">
                  <c:v>3.3888888888888888</c:v>
                </c:pt>
                <c:pt idx="10">
                  <c:v>3.4444444444444446</c:v>
                </c:pt>
                <c:pt idx="11">
                  <c:v>2.8333333333333335</c:v>
                </c:pt>
                <c:pt idx="12">
                  <c:v>3</c:v>
                </c:pt>
                <c:pt idx="13">
                  <c:v>3.3333333333333335</c:v>
                </c:pt>
                <c:pt idx="14">
                  <c:v>3.9166666666666665</c:v>
                </c:pt>
                <c:pt idx="15">
                  <c:v>3.7083333333333335</c:v>
                </c:pt>
                <c:pt idx="16">
                  <c:v>3.8571428571428572</c:v>
                </c:pt>
                <c:pt idx="17">
                  <c:v>3.4285714285714284</c:v>
                </c:pt>
                <c:pt idx="18">
                  <c:v>3.9285714285714284</c:v>
                </c:pt>
                <c:pt idx="19">
                  <c:v>3.9642857142857144</c:v>
                </c:pt>
                <c:pt idx="20">
                  <c:v>3.9642857142857144</c:v>
                </c:pt>
                <c:pt idx="21">
                  <c:v>4.2857142857142856</c:v>
                </c:pt>
                <c:pt idx="22">
                  <c:v>3.7777777777777777</c:v>
                </c:pt>
                <c:pt idx="23">
                  <c:v>3.1481481481481484</c:v>
                </c:pt>
                <c:pt idx="24">
                  <c:v>3.4074074074074074</c:v>
                </c:pt>
                <c:pt idx="25">
                  <c:v>3.1481481481481484</c:v>
                </c:pt>
                <c:pt idx="26">
                  <c:v>2.8148148148148149</c:v>
                </c:pt>
                <c:pt idx="27">
                  <c:v>2.6296296296296298</c:v>
                </c:pt>
                <c:pt idx="28">
                  <c:v>2.7407407407407409</c:v>
                </c:pt>
                <c:pt idx="29">
                  <c:v>2.9629629629629628</c:v>
                </c:pt>
                <c:pt idx="30">
                  <c:v>3.1304347826086958</c:v>
                </c:pt>
                <c:pt idx="31">
                  <c:v>3.0434782608695654</c:v>
                </c:pt>
                <c:pt idx="32">
                  <c:v>3.4347826086956523</c:v>
                </c:pt>
                <c:pt idx="33">
                  <c:v>3.6</c:v>
                </c:pt>
                <c:pt idx="34">
                  <c:v>3.5</c:v>
                </c:pt>
                <c:pt idx="35">
                  <c:v>2.7857142857142856</c:v>
                </c:pt>
                <c:pt idx="36">
                  <c:v>2.7142857142857144</c:v>
                </c:pt>
                <c:pt idx="37">
                  <c:v>2.8571428571428572</c:v>
                </c:pt>
                <c:pt idx="38">
                  <c:v>3.0357142857142856</c:v>
                </c:pt>
                <c:pt idx="39">
                  <c:v>2.8214285714285716</c:v>
                </c:pt>
                <c:pt idx="40">
                  <c:v>2.8928571428571428</c:v>
                </c:pt>
                <c:pt idx="41">
                  <c:v>3.3571428571428572</c:v>
                </c:pt>
                <c:pt idx="42">
                  <c:v>3.1785714285714284</c:v>
                </c:pt>
                <c:pt idx="43">
                  <c:v>3.1428571428571428</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5.166666666666667</c:v>
                </c:pt>
                <c:pt idx="1">
                  <c:v>4.666666666666667</c:v>
                </c:pt>
                <c:pt idx="2">
                  <c:v>4.8888888888888893</c:v>
                </c:pt>
                <c:pt idx="3">
                  <c:v>5</c:v>
                </c:pt>
                <c:pt idx="4">
                  <c:v>5</c:v>
                </c:pt>
                <c:pt idx="5">
                  <c:v>4.8888888888888893</c:v>
                </c:pt>
                <c:pt idx="6">
                  <c:v>5.8888888888888893</c:v>
                </c:pt>
                <c:pt idx="7">
                  <c:v>3.7698370370370369</c:v>
                </c:pt>
                <c:pt idx="8">
                  <c:v>2.684298512580908</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3.3235062450770787</c:v>
                </c:pt>
                <c:pt idx="36">
                  <c:v>2.9433061739337942</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39287328"/>
        <c:axId val="2392877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4.1946074074074078</c:v>
                      </c:pt>
                      <c:pt idx="8">
                        <c:v>3.1216343353792393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3.3043478260869565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4.1415111111111109</c:v>
                      </c:pt>
                      <c:pt idx="8">
                        <c:v>3.0648193522519716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3.2933333333333334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4.0884148148148149</c:v>
                      </c:pt>
                      <c:pt idx="8">
                        <c:v>3.0086386390820894</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3.2511111111111113</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4.0353185185185181</c:v>
                      </c:pt>
                      <c:pt idx="8">
                        <c:v>2.9530816335521393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3.2088888888888891</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Comparison'!$D$11:$AV$11</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3.9822222222222217</c:v>
                      </c:pt>
                      <c:pt idx="8">
                        <c:v>2.8981380065717413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3.1666666666666665</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Comparison'!$D$12:$AV$12</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3.9291259259259261</c:v>
                      </c:pt>
                      <c:pt idx="8">
                        <c:v>2.8437976558755613</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3.1244444444444444</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Comparison'!$D$13:$AV$13</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3.8760296296296297</c:v>
                      </c:pt>
                      <c:pt idx="8">
                        <c:v>2.7900506998310006</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3.3913043478260869</c:v>
                      </c:pt>
                      <c:pt idx="36">
                        <c:v>3.0822222222222222</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Comparison'!$D$14:$AV$14</c15:sqref>
                        </c15:formulaRef>
                      </c:ext>
                    </c:extLst>
                    <c:numCache>
                      <c:formatCode>0.00</c:formatCode>
                      <c:ptCount val="45"/>
                      <c:pt idx="0">
                        <c:v>5.166666666666667</c:v>
                      </c:pt>
                      <c:pt idx="1">
                        <c:v>4.666666666666667</c:v>
                      </c:pt>
                      <c:pt idx="2">
                        <c:v>4.8888888888888893</c:v>
                      </c:pt>
                      <c:pt idx="3">
                        <c:v>5</c:v>
                      </c:pt>
                      <c:pt idx="4">
                        <c:v>5</c:v>
                      </c:pt>
                      <c:pt idx="5">
                        <c:v>4.8888888888888893</c:v>
                      </c:pt>
                      <c:pt idx="6">
                        <c:v>5.8888888888888893</c:v>
                      </c:pt>
                      <c:pt idx="7">
                        <c:v>3.8229333333333329</c:v>
                      </c:pt>
                      <c:pt idx="8">
                        <c:v>2.7368874714476572</c:v>
                      </c:pt>
                      <c:pt idx="9">
                        <c:v>2.0333333333333332</c:v>
                      </c:pt>
                      <c:pt idx="10">
                        <c:v>2.0666666666666669</c:v>
                      </c:pt>
                      <c:pt idx="11">
                        <c:v>2.2666666666666666</c:v>
                      </c:pt>
                      <c:pt idx="12">
                        <c:v>2.4</c:v>
                      </c:pt>
                      <c:pt idx="13">
                        <c:v>2.6666666666666665</c:v>
                      </c:pt>
                      <c:pt idx="14">
                        <c:v>3.1333333333333333</c:v>
                      </c:pt>
                      <c:pt idx="15">
                        <c:v>2.9666666666666668</c:v>
                      </c:pt>
                      <c:pt idx="16">
                        <c:v>3.6</c:v>
                      </c:pt>
                      <c:pt idx="17">
                        <c:v>3.2</c:v>
                      </c:pt>
                      <c:pt idx="18">
                        <c:v>3.6666666666666665</c:v>
                      </c:pt>
                      <c:pt idx="19">
                        <c:v>3.7</c:v>
                      </c:pt>
                      <c:pt idx="20">
                        <c:v>3.7</c:v>
                      </c:pt>
                      <c:pt idx="21">
                        <c:v>4</c:v>
                      </c:pt>
                      <c:pt idx="22">
                        <c:v>3.4</c:v>
                      </c:pt>
                      <c:pt idx="23">
                        <c:v>2.8333333333333335</c:v>
                      </c:pt>
                      <c:pt idx="24">
                        <c:v>3.0666666666666669</c:v>
                      </c:pt>
                      <c:pt idx="25">
                        <c:v>2.8333333333333335</c:v>
                      </c:pt>
                      <c:pt idx="26">
                        <c:v>2.5333333333333332</c:v>
                      </c:pt>
                      <c:pt idx="27">
                        <c:v>2.3666666666666667</c:v>
                      </c:pt>
                      <c:pt idx="28">
                        <c:v>2.4666666666666668</c:v>
                      </c:pt>
                      <c:pt idx="29">
                        <c:v>2.6666666666666665</c:v>
                      </c:pt>
                      <c:pt idx="30">
                        <c:v>2.4</c:v>
                      </c:pt>
                      <c:pt idx="31">
                        <c:v>2.3333333333333335</c:v>
                      </c:pt>
                      <c:pt idx="32">
                        <c:v>2.925925925925926</c:v>
                      </c:pt>
                      <c:pt idx="33">
                        <c:v>3.1304347826086958</c:v>
                      </c:pt>
                      <c:pt idx="34">
                        <c:v>3.652173913043478</c:v>
                      </c:pt>
                      <c:pt idx="35">
                        <c:v>3.3784261382862724</c:v>
                      </c:pt>
                      <c:pt idx="36">
                        <c:v>3.029376146154112</c:v>
                      </c:pt>
                      <c:pt idx="37">
                        <c:v>2.6666666666666665</c:v>
                      </c:pt>
                      <c:pt idx="38">
                        <c:v>2.8333333333333335</c:v>
                      </c:pt>
                      <c:pt idx="39">
                        <c:v>2.6333333333333333</c:v>
                      </c:pt>
                      <c:pt idx="40">
                        <c:v>2.7</c:v>
                      </c:pt>
                      <c:pt idx="41">
                        <c:v>3.1333333333333333</c:v>
                      </c:pt>
                      <c:pt idx="42">
                        <c:v>2.9666666666666668</c:v>
                      </c:pt>
                      <c:pt idx="43">
                        <c:v>3.3846153846153846</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9-6DFC-47C9-B215-A41A23275116}"/>
                  </c:ext>
                </c:extLst>
              </c15:ser>
            </c15:filteredLineSeries>
          </c:ext>
        </c:extLst>
      </c:lineChart>
      <c:dateAx>
        <c:axId val="23928732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287720"/>
        <c:crosses val="autoZero"/>
        <c:auto val="0"/>
        <c:lblOffset val="100"/>
        <c:baseTimeUnit val="days"/>
        <c:majorUnit val="6"/>
        <c:majorTimeUnit val="months"/>
        <c:minorUnit val="31"/>
        <c:minorTimeUnit val="days"/>
      </c:dateAx>
      <c:valAx>
        <c:axId val="2392877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28732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 xmlns:a16="http://schemas.microsoft.com/office/drawing/2014/main"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47"/>
    <col min="2" max="2" width="114.88671875" style="147" customWidth="1"/>
    <col min="3" max="16384" width="8.88671875" style="147"/>
  </cols>
  <sheetData>
    <row r="1" spans="1:8" x14ac:dyDescent="0.55000000000000004">
      <c r="B1" s="150" t="s">
        <v>65</v>
      </c>
      <c r="C1" s="149"/>
      <c r="D1" s="149"/>
      <c r="E1" s="149"/>
      <c r="F1" s="149"/>
      <c r="G1" s="149"/>
      <c r="H1" s="149"/>
    </row>
    <row r="2" spans="1:8" ht="45" x14ac:dyDescent="0.55000000000000004">
      <c r="A2" s="147">
        <v>1</v>
      </c>
      <c r="B2" s="148" t="s">
        <v>66</v>
      </c>
    </row>
    <row r="4" spans="1:8" ht="95.25" customHeight="1" x14ac:dyDescent="0.55000000000000004">
      <c r="A4" s="147">
        <v>2</v>
      </c>
      <c r="B4" s="148" t="s">
        <v>67</v>
      </c>
    </row>
    <row r="6" spans="1:8" ht="161.25" customHeight="1" x14ac:dyDescent="0.55000000000000004">
      <c r="A6" s="147">
        <v>3</v>
      </c>
      <c r="B6" s="148" t="s">
        <v>68</v>
      </c>
    </row>
    <row r="8" spans="1:8" ht="123.75" customHeight="1" x14ac:dyDescent="0.55000000000000004">
      <c r="A8" s="147">
        <v>4</v>
      </c>
      <c r="B8" s="148" t="s">
        <v>69</v>
      </c>
    </row>
    <row r="10" spans="1:8" ht="135" x14ac:dyDescent="0.55000000000000004">
      <c r="A10" s="147">
        <v>5</v>
      </c>
      <c r="B10" s="148" t="s">
        <v>70</v>
      </c>
    </row>
    <row r="12" spans="1:8" ht="97.5" customHeight="1" x14ac:dyDescent="0.55000000000000004">
      <c r="A12" s="147">
        <v>6</v>
      </c>
      <c r="B12" s="148"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1.1666666666666667</v>
      </c>
      <c r="E13" s="55">
        <f>'SDR Patient and Stations'!D12</f>
        <v>1.2222222222222223</v>
      </c>
      <c r="F13" s="54">
        <f>'SDR Patient and Stations'!E12</f>
        <v>1.25</v>
      </c>
      <c r="G13" s="55">
        <f>'SDR Patient and Stations'!F12</f>
        <v>1.25</v>
      </c>
      <c r="H13" s="54">
        <f>'SDR Patient and Stations'!G12</f>
        <v>1.2222222222222223</v>
      </c>
      <c r="I13" s="55">
        <f>'SDR Patient and Stations'!H12</f>
        <v>0.73611111111111116</v>
      </c>
      <c r="J13" s="54">
        <f>'SDR Patient and Stations'!I12</f>
        <v>0.88888888888888884</v>
      </c>
      <c r="K13" s="55">
        <f>'SDR Patient and Stations'!J12</f>
        <v>0.875</v>
      </c>
      <c r="L13" s="54">
        <f>'SDR Patient and Stations'!K12</f>
        <v>0.84722222222222221</v>
      </c>
      <c r="M13" s="55">
        <f>'SDR Patient and Stations'!L12</f>
        <v>0.86111111111111116</v>
      </c>
      <c r="N13" s="54">
        <f>'SDR Patient and Stations'!M12</f>
        <v>0.70833333333333337</v>
      </c>
      <c r="O13" s="55">
        <f>'SDR Patient and Stations'!N12</f>
        <v>0.75</v>
      </c>
      <c r="P13" s="54">
        <f>'SDR Patient and Stations'!O12</f>
        <v>0.83333333333333337</v>
      </c>
      <c r="Q13" s="55">
        <f>'SDR Patient and Stations'!P12</f>
        <v>0.97916666666666663</v>
      </c>
      <c r="R13" s="54">
        <f>'SDR Patient and Stations'!Q12</f>
        <v>0.92708333333333337</v>
      </c>
      <c r="S13" s="55">
        <f>'SDR Patient and Stations'!R12</f>
        <v>0.9642857142857143</v>
      </c>
      <c r="T13" s="54">
        <f>'SDR Patient and Stations'!S12</f>
        <v>0.8571428571428571</v>
      </c>
      <c r="U13" s="55">
        <f>'SDR Patient and Stations'!T12</f>
        <v>0.9821428571428571</v>
      </c>
      <c r="V13" s="54">
        <f>'SDR Patient and Stations'!U12</f>
        <v>0.9910714285714286</v>
      </c>
      <c r="W13" s="55">
        <f>'SDR Patient and Stations'!V12</f>
        <v>0.9910714285714286</v>
      </c>
      <c r="X13" s="54">
        <f>'SDR Patient and Stations'!W12</f>
        <v>1.0714285714285714</v>
      </c>
      <c r="Y13" s="55">
        <f>'SDR Patient and Stations'!X12</f>
        <v>0.94444444444444442</v>
      </c>
      <c r="Z13" s="54">
        <f>'SDR Patient and Stations'!Y12</f>
        <v>0.78703703703703709</v>
      </c>
      <c r="AA13" s="55">
        <f>'SDR Patient and Stations'!Z12</f>
        <v>0.85185185185185186</v>
      </c>
      <c r="AB13" s="54">
        <f>'SDR Patient and Stations'!AA12</f>
        <v>0.78703703703703709</v>
      </c>
      <c r="AC13" s="55">
        <f>'SDR Patient and Stations'!AB12</f>
        <v>0.70370370370370372</v>
      </c>
      <c r="AD13" s="54">
        <f>'SDR Patient and Stations'!AC12</f>
        <v>0.65740740740740744</v>
      </c>
      <c r="AE13" s="55">
        <f>'SDR Patient and Stations'!AD12</f>
        <v>0.68518518518518523</v>
      </c>
      <c r="AF13" s="54">
        <f>'SDR Patient and Stations'!AE12</f>
        <v>0.7407407407407407</v>
      </c>
      <c r="AG13" s="55">
        <f>'SDR Patient and Stations'!AF12</f>
        <v>0.78260869565217395</v>
      </c>
      <c r="AH13" s="54">
        <f>'SDR Patient and Stations'!AG12</f>
        <v>0.76086956521739135</v>
      </c>
      <c r="AI13" s="55">
        <f>'SDR Patient and Stations'!AH12</f>
        <v>0.85869565217391308</v>
      </c>
      <c r="AJ13" s="54">
        <f>'SDR Patient and Stations'!AI12</f>
        <v>0.9</v>
      </c>
      <c r="AK13" s="55">
        <f>'SDR Patient and Stations'!AJ12</f>
        <v>0.875</v>
      </c>
      <c r="AL13" s="54">
        <f>'SDR Patient and Stations'!AK12</f>
        <v>0.6964285714285714</v>
      </c>
      <c r="AM13" s="55">
        <f>'SDR Patient and Stations'!AL12</f>
        <v>0.6785714285714286</v>
      </c>
      <c r="AN13" s="54">
        <f>'SDR Patient and Stations'!AM12</f>
        <v>0.7142857142857143</v>
      </c>
      <c r="AO13" s="55">
        <f>'SDR Patient and Stations'!AN12</f>
        <v>0.7589285714285714</v>
      </c>
      <c r="AP13" s="54">
        <f>'SDR Patient and Stations'!AO12</f>
        <v>0.7053571428571429</v>
      </c>
      <c r="AQ13" s="55">
        <f>'SDR Patient and Stations'!AP12</f>
        <v>0.7232142857142857</v>
      </c>
      <c r="AR13" s="54">
        <f>'SDR Patient and Stations'!AQ12</f>
        <v>0.8392857142857143</v>
      </c>
      <c r="AS13" s="55">
        <f>'SDR Patient and Stations'!AR12</f>
        <v>0.7946428571428571</v>
      </c>
      <c r="AT13" s="54">
        <f>'SDR Patient and Stations'!AS12</f>
        <v>0.7857142857142857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3</v>
      </c>
      <c r="D14" s="163">
        <f>'SDR Patient and Stations'!C14</f>
        <v>4</v>
      </c>
      <c r="E14" s="164">
        <f>'SDR Patient and Stations'!D14</f>
        <v>4</v>
      </c>
      <c r="F14" s="163">
        <f>'SDR Patient and Stations'!E14</f>
        <v>1</v>
      </c>
      <c r="G14" s="164">
        <f>'SDR Patient and Stations'!F14</f>
        <v>0</v>
      </c>
      <c r="H14" s="163">
        <f>'SDR Patient and Stations'!G14</f>
        <v>0</v>
      </c>
      <c r="I14" s="164">
        <f>'SDR Patient and Stations'!H14</f>
        <v>0</v>
      </c>
      <c r="J14" s="163">
        <f>'SDR Patient and Stations'!I14</f>
        <v>0</v>
      </c>
      <c r="K14" s="164">
        <f>'SDR Patient and Stations'!J14</f>
        <v>6</v>
      </c>
      <c r="L14" s="163">
        <f>'SDR Patient and Stations'!K14</f>
        <v>0</v>
      </c>
      <c r="M14" s="164">
        <f>'SDR Patient and Stations'!L14</f>
        <v>0</v>
      </c>
      <c r="N14" s="163">
        <f>'SDR Patient and Stations'!M14</f>
        <v>0</v>
      </c>
      <c r="O14" s="164">
        <f>'SDR Patient and Stations'!N14</f>
        <v>0</v>
      </c>
      <c r="P14" s="163">
        <f>'SDR Patient and Stations'!O14</f>
        <v>0</v>
      </c>
      <c r="Q14" s="164">
        <f>'SDR Patient and Stations'!P14</f>
        <v>0</v>
      </c>
      <c r="R14" s="163">
        <f>'SDR Patient and Stations'!Q14</f>
        <v>4</v>
      </c>
      <c r="S14" s="164">
        <f>'SDR Patient and Stations'!R14</f>
        <v>-10</v>
      </c>
      <c r="T14" s="163">
        <f>'SDR Patient and Stations'!S14</f>
        <v>0</v>
      </c>
      <c r="U14" s="164">
        <f>'SDR Patient and Stations'!T14</f>
        <v>9</v>
      </c>
      <c r="V14" s="163">
        <f>'SDR Patient and Stations'!U14</f>
        <v>0</v>
      </c>
      <c r="W14" s="164">
        <f>'SDR Patient and Stations'!V14</f>
        <v>1</v>
      </c>
      <c r="X14" s="163">
        <f>'SDR Patient and Stations'!W14</f>
        <v>0</v>
      </c>
      <c r="Y14" s="164">
        <f>'SDR Patient and Stations'!X14</f>
        <v>0</v>
      </c>
      <c r="Z14" s="163">
        <f>'SDR Patient and Stations'!Y14</f>
        <v>0</v>
      </c>
      <c r="AA14" s="164">
        <f>'SDR Patient and Stations'!Z14</f>
        <v>0</v>
      </c>
      <c r="AB14" s="163">
        <f>'SDR Patient and Stations'!AA14</f>
        <v>0</v>
      </c>
      <c r="AC14" s="164">
        <f>'SDR Patient and Stations'!AB14</f>
        <v>0</v>
      </c>
      <c r="AD14" s="163">
        <f>'SDR Patient and Stations'!AC14</f>
        <v>-3</v>
      </c>
      <c r="AE14" s="164">
        <f>'SDR Patient and Stations'!AD14</f>
        <v>-4</v>
      </c>
      <c r="AF14" s="163">
        <f>'SDR Patient and Stations'!AE14</f>
        <v>0</v>
      </c>
      <c r="AG14" s="164">
        <f>'SDR Patient and Stations'!AF14</f>
        <v>0</v>
      </c>
      <c r="AH14" s="163">
        <f>'SDR Patient and Stations'!AG14</f>
        <v>1</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-4</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4</v>
      </c>
      <c r="H15" s="164">
        <f>'SDR Patient and Stations'!G15</f>
        <v>4</v>
      </c>
      <c r="I15" s="163">
        <f>'SDR Patient and Stations'!H15</f>
        <v>1</v>
      </c>
      <c r="J15" s="164">
        <f>'SDR Patient and Stations'!I15</f>
        <v>0</v>
      </c>
      <c r="K15" s="163">
        <f>'SDR Patient and Stations'!J15</f>
        <v>0</v>
      </c>
      <c r="L15" s="164">
        <f>'SDR Patient and Stations'!K15</f>
        <v>0</v>
      </c>
      <c r="M15" s="163">
        <f>'SDR Patient and Stations'!L15</f>
        <v>0</v>
      </c>
      <c r="N15" s="164">
        <f>'SDR Patient and Stations'!M15</f>
        <v>6</v>
      </c>
      <c r="O15" s="163">
        <f>'SDR Patient and Stations'!N15</f>
        <v>0</v>
      </c>
      <c r="P15" s="164">
        <f>'SDR Patient and Stations'!O15</f>
        <v>0</v>
      </c>
      <c r="Q15" s="163">
        <f>'SDR Patient and Stations'!P15</f>
        <v>0</v>
      </c>
      <c r="R15" s="164">
        <f>'SDR Patient and Stations'!Q15</f>
        <v>0</v>
      </c>
      <c r="S15" s="163">
        <f>'SDR Patient and Stations'!R15</f>
        <v>0</v>
      </c>
      <c r="T15" s="164">
        <f>'SDR Patient and Stations'!S15</f>
        <v>0</v>
      </c>
      <c r="U15" s="163">
        <f>'SDR Patient and Stations'!T15</f>
        <v>4</v>
      </c>
      <c r="V15" s="164">
        <f>'SDR Patient and Stations'!U15</f>
        <v>-10</v>
      </c>
      <c r="W15" s="163">
        <f>'SDR Patient and Stations'!V15</f>
        <v>0</v>
      </c>
      <c r="X15" s="164">
        <f>'SDR Patient and Stations'!W15</f>
        <v>9</v>
      </c>
      <c r="Y15" s="163">
        <f>'SDR Patient and Stations'!X15</f>
        <v>0</v>
      </c>
      <c r="Z15" s="164">
        <f>'SDR Patient and Stations'!Y15</f>
        <v>1</v>
      </c>
      <c r="AA15" s="163">
        <f>'SDR Patient and Stations'!Z15</f>
        <v>0</v>
      </c>
      <c r="AB15" s="164">
        <f>'SDR Patient and Stations'!AA15</f>
        <v>0</v>
      </c>
      <c r="AC15" s="163">
        <f>'SDR Patient and Stations'!AB15</f>
        <v>0</v>
      </c>
      <c r="AD15" s="164">
        <f>'SDR Patient and Stations'!AC15</f>
        <v>0</v>
      </c>
      <c r="AE15" s="163">
        <f>'SDR Patient and Stations'!AD15</f>
        <v>0</v>
      </c>
      <c r="AF15" s="164">
        <f>'SDR Patient and Stations'!AE15</f>
        <v>0</v>
      </c>
      <c r="AG15" s="163">
        <f>'SDR Patient and Stations'!AF15</f>
        <v>-3</v>
      </c>
      <c r="AH15" s="164">
        <f>'SDR Patient and Stations'!AG15</f>
        <v>-4</v>
      </c>
      <c r="AI15" s="163">
        <f>'SDR Patient and Stations'!AH15</f>
        <v>0</v>
      </c>
      <c r="AJ15" s="164">
        <f>'SDR Patient and Stations'!AI15</f>
        <v>0</v>
      </c>
      <c r="AK15" s="163">
        <f>'SDR Patient and Stations'!AJ15</f>
        <v>1</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-4</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4</v>
      </c>
      <c r="I16" s="52">
        <f>'SDR Patient and Stations'!H16</f>
        <v>4</v>
      </c>
      <c r="J16" s="49">
        <f>'SDR Patient and Stations'!I16</f>
        <v>1</v>
      </c>
      <c r="K16" s="52">
        <f>'SDR Patient and Stations'!J16</f>
        <v>0</v>
      </c>
      <c r="L16" s="49">
        <f>'SDR Patient and Stations'!K16</f>
        <v>0</v>
      </c>
      <c r="M16" s="52">
        <f>'SDR Patient and Stations'!L16</f>
        <v>0</v>
      </c>
      <c r="N16" s="49">
        <f>'SDR Patient and Stations'!M16</f>
        <v>0</v>
      </c>
      <c r="O16" s="52">
        <f>'SDR Patient and Stations'!N16</f>
        <v>6</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4</v>
      </c>
      <c r="W16" s="52">
        <f>'SDR Patient and Stations'!V16</f>
        <v>-10</v>
      </c>
      <c r="X16" s="49">
        <f>'SDR Patient and Stations'!W16</f>
        <v>0</v>
      </c>
      <c r="Y16" s="52">
        <f>'SDR Patient and Stations'!X16</f>
        <v>9</v>
      </c>
      <c r="Z16" s="49">
        <f>'SDR Patient and Stations'!Y16</f>
        <v>0</v>
      </c>
      <c r="AA16" s="52">
        <f>'SDR Patient and Stations'!Z16</f>
        <v>1</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-3</v>
      </c>
      <c r="AI16" s="52">
        <f>'SDR Patient and Stations'!AH16</f>
        <v>-4</v>
      </c>
      <c r="AJ16" s="49">
        <f>'SDR Patient and Stations'!AI16</f>
        <v>0</v>
      </c>
      <c r="AK16" s="52">
        <f>'SDR Patient and Stations'!AJ16</f>
        <v>0</v>
      </c>
      <c r="AL16" s="49">
        <f>'SDR Patient and Stations'!AK16</f>
        <v>1</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1.2916666666666667</v>
      </c>
      <c r="D22">
        <f>'SDR Patient and Stations'!C12</f>
        <v>1.1666666666666667</v>
      </c>
      <c r="E22">
        <f>'SDR Patient and Stations'!D12</f>
        <v>1.2222222222222223</v>
      </c>
      <c r="F22" s="5">
        <f>'SDR Patient and Stations'!E12</f>
        <v>1.25</v>
      </c>
      <c r="G22" s="66">
        <f>'SDR Patient and Stations'!F12</f>
        <v>1.25</v>
      </c>
      <c r="H22" s="58">
        <f>'SDR Patient and Stations'!G12</f>
        <v>1.2222222222222223</v>
      </c>
      <c r="I22" s="66">
        <f>'SDR Patient and Stations'!H12</f>
        <v>0.73611111111111116</v>
      </c>
      <c r="J22" s="58">
        <f>'SDR Patient and Stations'!I12</f>
        <v>0.88888888888888884</v>
      </c>
      <c r="K22" s="66">
        <f>'SDR Patient and Stations'!J12</f>
        <v>0.875</v>
      </c>
      <c r="L22" s="58">
        <f>'SDR Patient and Stations'!K12</f>
        <v>0.84722222222222221</v>
      </c>
      <c r="M22" s="66">
        <f>'SDR Patient and Stations'!M12</f>
        <v>0.70833333333333337</v>
      </c>
      <c r="N22" s="58">
        <f>'SDR Patient and Stations'!N12</f>
        <v>0.75</v>
      </c>
      <c r="O22" s="66">
        <f>'SDR Patient and Stations'!O12</f>
        <v>0.83333333333333337</v>
      </c>
      <c r="P22" s="58">
        <f>'SDR Patient and Stations'!P12</f>
        <v>0.97916666666666663</v>
      </c>
      <c r="Q22" s="66">
        <f>'SDR Patient and Stations'!Q12</f>
        <v>0.92708333333333337</v>
      </c>
      <c r="R22" s="58">
        <f>'SDR Patient and Stations'!R12</f>
        <v>0.9642857142857143</v>
      </c>
      <c r="S22" s="66">
        <f>'SDR Patient and Stations'!S12</f>
        <v>0.8571428571428571</v>
      </c>
      <c r="T22" s="58">
        <f>'SDR Patient and Stations'!T12</f>
        <v>0.9821428571428571</v>
      </c>
      <c r="U22" s="66">
        <f>'SDR Patient and Stations'!U12</f>
        <v>0.9910714285714286</v>
      </c>
      <c r="V22" s="58">
        <f>'SDR Patient and Stations'!V12</f>
        <v>0.9910714285714286</v>
      </c>
      <c r="W22" s="66">
        <f>'SDR Patient and Stations'!W12</f>
        <v>1.0714285714285714</v>
      </c>
      <c r="X22" s="58">
        <f>'SDR Patient and Stations'!X12</f>
        <v>0.94444444444444442</v>
      </c>
      <c r="Y22" s="66">
        <f>'SDR Patient and Stations'!Y12</f>
        <v>0.78703703703703709</v>
      </c>
      <c r="Z22" s="58">
        <f>'SDR Patient and Stations'!Z12</f>
        <v>0.85185185185185186</v>
      </c>
      <c r="AA22" s="66">
        <f>'SDR Patient and Stations'!AA12</f>
        <v>0.78703703703703709</v>
      </c>
      <c r="AB22" s="58">
        <f>'SDR Patient and Stations'!AB12</f>
        <v>0.70370370370370372</v>
      </c>
      <c r="AC22" s="66">
        <f>'SDR Patient and Stations'!AC12</f>
        <v>0.65740740740740744</v>
      </c>
      <c r="AD22" s="58">
        <f>'SDR Patient and Stations'!AD12</f>
        <v>0.68518518518518523</v>
      </c>
      <c r="AE22" s="66">
        <f>'SDR Patient and Stations'!AE12</f>
        <v>0.7407407407407407</v>
      </c>
      <c r="AF22" s="58">
        <f>'SDR Patient and Stations'!AF12</f>
        <v>0.78260869565217395</v>
      </c>
      <c r="AG22" s="66">
        <f>'SDR Patient and Stations'!AG12</f>
        <v>0.76086956521739135</v>
      </c>
      <c r="AH22" s="58">
        <f>'SDR Patient and Stations'!AH12</f>
        <v>0.85869565217391308</v>
      </c>
      <c r="AI22" s="66">
        <f>'SDR Patient and Stations'!AI12</f>
        <v>0.9</v>
      </c>
      <c r="AJ22" s="58">
        <f>'SDR Patient and Stations'!AJ12</f>
        <v>0.875</v>
      </c>
      <c r="AK22" s="66">
        <f>'SDR Patient and Stations'!AK12</f>
        <v>0.6964285714285714</v>
      </c>
      <c r="AL22" s="58">
        <f>'SDR Patient and Stations'!AL12</f>
        <v>0.6785714285714286</v>
      </c>
      <c r="AM22" s="66">
        <f>'SDR Patient and Stations'!AM12</f>
        <v>0.7142857142857143</v>
      </c>
      <c r="AN22" s="58">
        <f>'SDR Patient and Stations'!AN12</f>
        <v>0.7589285714285714</v>
      </c>
      <c r="AO22" s="66">
        <f>'SDR Patient and Stations'!AO12</f>
        <v>0.7053571428571429</v>
      </c>
      <c r="AP22" s="58">
        <f>'SDR Patient and Stations'!AP12</f>
        <v>0.7232142857142857</v>
      </c>
      <c r="AQ22" s="66">
        <f>'SDR Patient and Stations'!AQ12</f>
        <v>0.8392857142857143</v>
      </c>
      <c r="AR22" s="58">
        <f>'SDR Patient and Stations'!AR12</f>
        <v>0.7946428571428571</v>
      </c>
      <c r="AS22" s="66">
        <f>'SDR Patient and Stations'!AS12</f>
        <v>0.7857142857142857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5.166666666666667</v>
      </c>
      <c r="D24" s="105">
        <f>'SDR Patient and Stations'!C11</f>
        <v>4.666666666666667</v>
      </c>
      <c r="E24" s="105">
        <f>'SDR Patient and Stations'!D11</f>
        <v>4.8888888888888893</v>
      </c>
      <c r="F24" s="115">
        <f>'SDR Patient and Stations'!E11</f>
        <v>5</v>
      </c>
      <c r="G24" s="114">
        <f t="shared" ref="G24:AZ24" si="12">J32/G26</f>
        <v>5</v>
      </c>
      <c r="H24" s="113">
        <f t="shared" si="12"/>
        <v>4.8888888888888893</v>
      </c>
      <c r="I24" s="114">
        <f t="shared" si="12"/>
        <v>5.8888888888888893</v>
      </c>
      <c r="J24" s="113">
        <f t="shared" si="12"/>
        <v>3.9822222222222217</v>
      </c>
      <c r="K24" s="114">
        <f t="shared" si="12"/>
        <v>2.8981380065717413</v>
      </c>
      <c r="L24" s="113">
        <f t="shared" si="12"/>
        <v>2.0333333333333332</v>
      </c>
      <c r="M24" s="114">
        <f t="shared" si="12"/>
        <v>2.0666666666666669</v>
      </c>
      <c r="N24" s="113">
        <f t="shared" si="12"/>
        <v>2.2666666666666666</v>
      </c>
      <c r="O24" s="114">
        <f t="shared" si="12"/>
        <v>2.4</v>
      </c>
      <c r="P24" s="113">
        <f t="shared" si="12"/>
        <v>2.6666666666666665</v>
      </c>
      <c r="Q24" s="114">
        <f t="shared" si="12"/>
        <v>3.1333333333333333</v>
      </c>
      <c r="R24" s="113">
        <f t="shared" si="12"/>
        <v>2.9666666666666668</v>
      </c>
      <c r="S24" s="114">
        <f t="shared" si="12"/>
        <v>3.6</v>
      </c>
      <c r="T24" s="113">
        <f t="shared" si="12"/>
        <v>3.2</v>
      </c>
      <c r="U24" s="114">
        <f t="shared" si="12"/>
        <v>3.6666666666666665</v>
      </c>
      <c r="V24" s="113">
        <f t="shared" si="12"/>
        <v>3.7</v>
      </c>
      <c r="W24" s="114">
        <f t="shared" si="12"/>
        <v>3.7</v>
      </c>
      <c r="X24" s="113">
        <f t="shared" si="12"/>
        <v>4</v>
      </c>
      <c r="Y24" s="114">
        <f t="shared" si="12"/>
        <v>3.4</v>
      </c>
      <c r="Z24" s="113">
        <f t="shared" si="12"/>
        <v>2.8333333333333335</v>
      </c>
      <c r="AA24" s="114">
        <f t="shared" si="12"/>
        <v>3.0666666666666669</v>
      </c>
      <c r="AB24" s="113">
        <f t="shared" si="12"/>
        <v>2.8333333333333335</v>
      </c>
      <c r="AC24" s="114">
        <f t="shared" si="12"/>
        <v>2.5333333333333332</v>
      </c>
      <c r="AD24" s="113">
        <f t="shared" si="12"/>
        <v>2.3666666666666667</v>
      </c>
      <c r="AE24" s="114">
        <f t="shared" si="12"/>
        <v>2.4666666666666668</v>
      </c>
      <c r="AF24" s="113">
        <f t="shared" si="12"/>
        <v>2.6666666666666665</v>
      </c>
      <c r="AG24" s="114">
        <f t="shared" si="12"/>
        <v>2.4</v>
      </c>
      <c r="AH24" s="113">
        <f t="shared" si="12"/>
        <v>2.3333333333333335</v>
      </c>
      <c r="AI24" s="114">
        <f t="shared" si="12"/>
        <v>2.925925925925926</v>
      </c>
      <c r="AJ24" s="113">
        <f t="shared" si="12"/>
        <v>3.1304347826086958</v>
      </c>
      <c r="AK24" s="114">
        <f t="shared" si="12"/>
        <v>3.652173913043478</v>
      </c>
      <c r="AL24" s="113">
        <f t="shared" si="12"/>
        <v>3.3913043478260869</v>
      </c>
      <c r="AM24" s="114">
        <f t="shared" si="12"/>
        <v>3.1666666666666665</v>
      </c>
      <c r="AN24" s="113">
        <f t="shared" si="12"/>
        <v>2.6666666666666665</v>
      </c>
      <c r="AO24" s="114">
        <f t="shared" si="12"/>
        <v>2.8333333333333335</v>
      </c>
      <c r="AP24" s="113">
        <f t="shared" si="12"/>
        <v>2.6333333333333333</v>
      </c>
      <c r="AQ24" s="114">
        <f t="shared" si="12"/>
        <v>2.7</v>
      </c>
      <c r="AR24" s="113">
        <f t="shared" si="12"/>
        <v>3.1333333333333333</v>
      </c>
      <c r="AS24" s="114">
        <f t="shared" si="12"/>
        <v>2.9666666666666668</v>
      </c>
      <c r="AT24" s="113">
        <f t="shared" si="12"/>
        <v>3.3846153846153846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4.916666666666667</v>
      </c>
      <c r="E25" s="171">
        <f t="shared" ref="E25:G25" si="13">AVERAGE(D24:E24)</f>
        <v>4.7777777777777786</v>
      </c>
      <c r="F25" s="171">
        <f t="shared" si="13"/>
        <v>4.9444444444444446</v>
      </c>
      <c r="G25" s="171">
        <f t="shared" si="13"/>
        <v>5</v>
      </c>
      <c r="H25" s="122">
        <f>AVERAGE(G24:H24)</f>
        <v>4.9444444444444446</v>
      </c>
      <c r="I25" s="123">
        <f t="shared" ref="I25:AZ25" si="14">AVERAGE(H24:I24)</f>
        <v>5.3888888888888893</v>
      </c>
      <c r="J25" s="122">
        <f t="shared" si="14"/>
        <v>4.9355555555555553</v>
      </c>
      <c r="K25" s="123">
        <f t="shared" si="14"/>
        <v>3.4401801143969815</v>
      </c>
      <c r="L25" s="122">
        <f t="shared" si="14"/>
        <v>2.4657356699525375</v>
      </c>
      <c r="M25" s="123">
        <f t="shared" si="14"/>
        <v>2.0499999999999998</v>
      </c>
      <c r="N25" s="122">
        <f t="shared" si="14"/>
        <v>2.166666666666667</v>
      </c>
      <c r="O25" s="123">
        <f t="shared" si="14"/>
        <v>2.333333333333333</v>
      </c>
      <c r="P25" s="122">
        <f t="shared" si="14"/>
        <v>2.5333333333333332</v>
      </c>
      <c r="Q25" s="123">
        <f t="shared" si="14"/>
        <v>2.9</v>
      </c>
      <c r="R25" s="122">
        <f t="shared" si="14"/>
        <v>3.05</v>
      </c>
      <c r="S25" s="123">
        <f t="shared" si="14"/>
        <v>3.2833333333333332</v>
      </c>
      <c r="T25" s="122">
        <f t="shared" si="14"/>
        <v>3.4000000000000004</v>
      </c>
      <c r="U25" s="123">
        <f t="shared" si="14"/>
        <v>3.4333333333333336</v>
      </c>
      <c r="V25" s="122">
        <f t="shared" si="14"/>
        <v>3.6833333333333336</v>
      </c>
      <c r="W25" s="123">
        <f t="shared" si="14"/>
        <v>3.7</v>
      </c>
      <c r="X25" s="122">
        <f t="shared" si="14"/>
        <v>3.85</v>
      </c>
      <c r="Y25" s="123">
        <f t="shared" si="14"/>
        <v>3.7</v>
      </c>
      <c r="Z25" s="122">
        <f t="shared" si="14"/>
        <v>3.1166666666666667</v>
      </c>
      <c r="AA25" s="123">
        <f t="shared" si="14"/>
        <v>2.95</v>
      </c>
      <c r="AB25" s="122">
        <f t="shared" si="14"/>
        <v>2.95</v>
      </c>
      <c r="AC25" s="123">
        <f t="shared" si="14"/>
        <v>2.6833333333333336</v>
      </c>
      <c r="AD25" s="122">
        <f t="shared" si="14"/>
        <v>2.4500000000000002</v>
      </c>
      <c r="AE25" s="123">
        <f t="shared" si="14"/>
        <v>2.416666666666667</v>
      </c>
      <c r="AF25" s="122">
        <f t="shared" si="14"/>
        <v>2.5666666666666664</v>
      </c>
      <c r="AG25" s="123">
        <f t="shared" si="14"/>
        <v>2.5333333333333332</v>
      </c>
      <c r="AH25" s="122">
        <f t="shared" si="14"/>
        <v>2.3666666666666667</v>
      </c>
      <c r="AI25" s="123">
        <f t="shared" si="14"/>
        <v>2.6296296296296298</v>
      </c>
      <c r="AJ25" s="122">
        <f t="shared" si="14"/>
        <v>3.0281803542673109</v>
      </c>
      <c r="AK25" s="123">
        <f t="shared" si="14"/>
        <v>3.3913043478260869</v>
      </c>
      <c r="AL25" s="122">
        <f t="shared" si="14"/>
        <v>3.5217391304347823</v>
      </c>
      <c r="AM25" s="123">
        <f t="shared" si="14"/>
        <v>3.2789855072463769</v>
      </c>
      <c r="AN25" s="122">
        <f t="shared" si="14"/>
        <v>2.9166666666666665</v>
      </c>
      <c r="AO25" s="123">
        <f t="shared" si="14"/>
        <v>2.75</v>
      </c>
      <c r="AP25" s="122">
        <f t="shared" si="14"/>
        <v>2.7333333333333334</v>
      </c>
      <c r="AQ25" s="123">
        <f t="shared" si="14"/>
        <v>2.666666666666667</v>
      </c>
      <c r="AR25" s="122">
        <f t="shared" si="14"/>
        <v>2.916666666666667</v>
      </c>
      <c r="AS25" s="123">
        <f t="shared" si="14"/>
        <v>3.05</v>
      </c>
      <c r="AT25" s="122">
        <f t="shared" si="14"/>
        <v>3.1756410256410259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9</v>
      </c>
      <c r="G26" s="49">
        <f>IF((F26+E28+(IF(F16&gt;0,0,F16))&gt;'SDR Patient and Stations'!G8),'SDR Patient and Stations'!G8,(F26+E28+(IF(F16&gt;0,0,F16))))</f>
        <v>9</v>
      </c>
      <c r="H26" s="52">
        <f>IF((G26+F28+(IF(G16&gt;0,0,G16))&gt;'SDR Patient and Stations'!H8),'SDR Patient and Stations'!H8,(G26+F28+(IF(G16&gt;0,0,G16))))</f>
        <v>9</v>
      </c>
      <c r="I26" s="116">
        <f>IF((H26+G28+(IF(H16&gt;0,0,H16))&gt;'SDR Patient and Stations'!I8),'SDR Patient and Stations'!I8,(H26+G28+(IF(H16&gt;0,0,H16))))</f>
        <v>9</v>
      </c>
      <c r="J26" s="117">
        <f>IF((I26+H28+(IF(I16&gt;0,0,I16))&gt;'SDR Patient and Stations'!J8),'SDR Patient and Stations'!J8,(I26+H28+(IF(I16&gt;0,0,I16))))</f>
        <v>16.071428571428573</v>
      </c>
      <c r="K26" s="116">
        <f>IF((J26+I28+(IF(J16&gt;0,0,J16))&gt;'SDR Patient and Stations'!K8),'SDR Patient and Stations'!K8,(J26+I28+(IF(J16&gt;0,0,J16))))</f>
        <v>21.738095238095241</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30</v>
      </c>
      <c r="AI26" s="116">
        <f>IF((AH26+AG28+(IF(AH16&gt;0,0,AH16))&gt;'SDR Patient and Stations'!AI8),'SDR Patient and Stations'!AI8,(AH26+AG28+(IF(AH16&gt;0,0,AH16))))</f>
        <v>27</v>
      </c>
      <c r="AJ26" s="117">
        <f>IF((AI26+AH28+(IF(AI16&gt;0,0,AI16))&gt;'SDR Patient and Stations'!AJ8),'SDR Patient and Stations'!AJ8,(AI26+AH28+(IF(AI16&gt;0,0,AI16))))</f>
        <v>23</v>
      </c>
      <c r="AK26" s="116">
        <f>IF((AJ26+AI28+(IF(AJ16&gt;0,0,AJ16))&gt;'SDR Patient and Stations'!AK8),'SDR Patient and Stations'!AK8,(AJ26+AI28+(IF(AJ16&gt;0,0,AJ16))))</f>
        <v>23</v>
      </c>
      <c r="AL26" s="117">
        <f>IF((AK26+AJ28+(IF(AK16&gt;0,0,AK16))&gt;'SDR Patient and Stations'!AL8),'SDR Patient and Stations'!AL8,(AK26+AJ28+(IF(AK16&gt;0,0,AK16))))</f>
        <v>23</v>
      </c>
      <c r="AM26" s="116">
        <f>IF((AL26+AK28+(IF(AL16&gt;0,0,AL16))&gt;'SDR Patient and Stations'!AM8),'SDR Patient and Stations'!AM8,(AL26+AK28+(IF(AL16&gt;0,0,AL16))))</f>
        <v>24</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26</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7.071428571428573</v>
      </c>
      <c r="I28" s="116">
        <f t="shared" si="15"/>
        <v>5.6666666666666661</v>
      </c>
      <c r="J28" s="117">
        <f t="shared" si="15"/>
        <v>10</v>
      </c>
      <c r="K28" s="116">
        <f t="shared" si="15"/>
        <v>10</v>
      </c>
      <c r="L28" s="117">
        <f t="shared" si="15"/>
        <v>0</v>
      </c>
      <c r="M28" s="116">
        <f t="shared" si="15"/>
        <v>0</v>
      </c>
      <c r="N28" s="117">
        <f t="shared" si="15"/>
        <v>0</v>
      </c>
      <c r="O28" s="116">
        <f t="shared" si="15"/>
        <v>0</v>
      </c>
      <c r="P28" s="117">
        <f t="shared" si="15"/>
        <v>0</v>
      </c>
      <c r="Q28" s="116">
        <f t="shared" si="15"/>
        <v>0</v>
      </c>
      <c r="R28" s="117">
        <f t="shared" si="15"/>
        <v>10</v>
      </c>
      <c r="S28" s="116">
        <f t="shared" si="15"/>
        <v>0</v>
      </c>
      <c r="T28" s="117">
        <f t="shared" si="15"/>
        <v>10</v>
      </c>
      <c r="U28" s="116">
        <f t="shared" si="15"/>
        <v>2.6808510638297847</v>
      </c>
      <c r="V28" s="117">
        <f t="shared" si="15"/>
        <v>10</v>
      </c>
      <c r="W28" s="116">
        <f t="shared" si="15"/>
        <v>8.0277777777777786</v>
      </c>
      <c r="X28" s="117">
        <f t="shared" si="15"/>
        <v>10</v>
      </c>
      <c r="Y28" s="116">
        <f t="shared" si="15"/>
        <v>10</v>
      </c>
      <c r="Z28" s="117">
        <f t="shared" si="15"/>
        <v>1.2432432432432421</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1</v>
      </c>
      <c r="AL28" s="117">
        <f t="shared" si="15"/>
        <v>10</v>
      </c>
      <c r="AM28" s="116">
        <f t="shared" si="15"/>
        <v>2.6708860759493689</v>
      </c>
      <c r="AN28" s="117">
        <f t="shared" si="15"/>
        <v>2.740740740740744</v>
      </c>
      <c r="AO28" s="116">
        <f t="shared" si="15"/>
        <v>0</v>
      </c>
      <c r="AP28" s="117">
        <f t="shared" si="15"/>
        <v>0</v>
      </c>
      <c r="AQ28" s="116">
        <f t="shared" si="15"/>
        <v>0</v>
      </c>
      <c r="AR28" s="117">
        <f t="shared" si="15"/>
        <v>0</v>
      </c>
      <c r="AS28" s="116">
        <f t="shared" si="15"/>
        <v>4.6509803921568604</v>
      </c>
      <c r="AT28" s="117">
        <f t="shared" si="15"/>
        <v>0</v>
      </c>
      <c r="AU28" s="116">
        <f t="shared" si="15"/>
        <v>5.8683127572016467</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45</v>
      </c>
      <c r="G30" s="68">
        <f>HLOOKUP(G19,'SDR Patient and Stations'!$B$6:$AT$14,4,FALSE)</f>
        <v>45</v>
      </c>
      <c r="H30" s="60">
        <f>HLOOKUP(H19,'SDR Patient and Stations'!$B$6:$AT$14,4,FALSE)</f>
        <v>44</v>
      </c>
      <c r="I30" s="68">
        <f>HLOOKUP(I19,'SDR Patient and Stations'!$B$6:$AT$14,4,FALSE)</f>
        <v>53</v>
      </c>
      <c r="J30" s="60">
        <f>HLOOKUP(J19,'SDR Patient and Stations'!$B$6:$AT$14,4,FALSE)</f>
        <v>64</v>
      </c>
      <c r="K30" s="68">
        <f>HLOOKUP(K19,'SDR Patient and Stations'!$B$6:$AT$14,4,FALSE)</f>
        <v>63</v>
      </c>
      <c r="L30" s="60">
        <f>HLOOKUP(L19,'SDR Patient and Stations'!$B$6:$AT$14,4,FALSE)</f>
        <v>61</v>
      </c>
      <c r="M30" s="68">
        <f>HLOOKUP(M19,'SDR Patient and Stations'!$B$6:$AT$14,4,FALSE)</f>
        <v>62</v>
      </c>
      <c r="N30" s="60">
        <f>HLOOKUP(N19,'SDR Patient and Stations'!$B$6:$AT$14,4,FALSE)</f>
        <v>68</v>
      </c>
      <c r="O30" s="68">
        <f>HLOOKUP(O19,'SDR Patient and Stations'!$B$6:$AT$14,4,FALSE)</f>
        <v>72</v>
      </c>
      <c r="P30" s="60">
        <f>HLOOKUP(P19,'SDR Patient and Stations'!$B$6:$AT$14,4,FALSE)</f>
        <v>80</v>
      </c>
      <c r="Q30" s="68">
        <f>HLOOKUP(Q19,'SDR Patient and Stations'!$B$6:$AT$14,4,FALSE)</f>
        <v>94</v>
      </c>
      <c r="R30" s="60">
        <f>HLOOKUP(R19,'SDR Patient and Stations'!$B$6:$AT$14,4,FALSE)</f>
        <v>89</v>
      </c>
      <c r="S30" s="68">
        <f>HLOOKUP(S19,'SDR Patient and Stations'!$B$6:$AT$14,4,FALSE)</f>
        <v>108</v>
      </c>
      <c r="T30" s="60">
        <f>HLOOKUP(T19,'SDR Patient and Stations'!$B$6:$AT$14,4,FALSE)</f>
        <v>96</v>
      </c>
      <c r="U30" s="68">
        <f>HLOOKUP(U19,'SDR Patient and Stations'!$B$6:$AT$14,4,FALSE)</f>
        <v>110</v>
      </c>
      <c r="V30" s="60">
        <f>HLOOKUP(V19,'SDR Patient and Stations'!$B$6:$AT$14,4,FALSE)</f>
        <v>111</v>
      </c>
      <c r="W30" s="68">
        <f>HLOOKUP(W19,'SDR Patient and Stations'!$B$6:$AT$14,4,FALSE)</f>
        <v>111</v>
      </c>
      <c r="X30" s="60">
        <f>HLOOKUP(X19,'SDR Patient and Stations'!$B$6:$AT$14,4,FALSE)</f>
        <v>120</v>
      </c>
      <c r="Y30" s="68">
        <f>HLOOKUP(Y19,'SDR Patient and Stations'!$B$6:$AT$14,4,FALSE)</f>
        <v>102</v>
      </c>
      <c r="Z30" s="60">
        <f>HLOOKUP(Z19,'SDR Patient and Stations'!$B$6:$AT$14,4,FALSE)</f>
        <v>85</v>
      </c>
      <c r="AA30" s="68">
        <f>HLOOKUP(AA19,'SDR Patient and Stations'!$B$6:$AT$14,4,FALSE)</f>
        <v>92</v>
      </c>
      <c r="AB30" s="60">
        <f>HLOOKUP(AB19,'SDR Patient and Stations'!$B$6:$AT$14,4,FALSE)</f>
        <v>85</v>
      </c>
      <c r="AC30" s="68">
        <f>HLOOKUP(AC19,'SDR Patient and Stations'!$B$6:$AT$14,4,FALSE)</f>
        <v>76</v>
      </c>
      <c r="AD30" s="60">
        <f>HLOOKUP(AD19,'SDR Patient and Stations'!$B$6:$AT$14,4,FALSE)</f>
        <v>71</v>
      </c>
      <c r="AE30" s="68">
        <f>HLOOKUP(AE19,'SDR Patient and Stations'!$B$6:$AT$14,4,FALSE)</f>
        <v>74</v>
      </c>
      <c r="AF30" s="60">
        <f>HLOOKUP(AF19,'SDR Patient and Stations'!$B$6:$AT$14,4,FALSE)</f>
        <v>80</v>
      </c>
      <c r="AG30" s="68">
        <f>HLOOKUP(AG19,'SDR Patient and Stations'!$B$6:$AT$14,4,FALSE)</f>
        <v>72</v>
      </c>
      <c r="AH30" s="60">
        <f>HLOOKUP(AH19,'SDR Patient and Stations'!$B$6:$AT$14,4,FALSE)</f>
        <v>70</v>
      </c>
      <c r="AI30" s="68">
        <f>HLOOKUP(AI19,'SDR Patient and Stations'!$B$6:$AT$14,4,FALSE)</f>
        <v>79</v>
      </c>
      <c r="AJ30" s="60">
        <f>HLOOKUP(AJ19,'SDR Patient and Stations'!$B$6:$AT$14,4,FALSE)</f>
        <v>72</v>
      </c>
      <c r="AK30" s="68">
        <f>HLOOKUP(AK19,'SDR Patient and Stations'!$B$6:$AT$14,4,FALSE)</f>
        <v>84</v>
      </c>
      <c r="AL30" s="60">
        <f>HLOOKUP(AL19,'SDR Patient and Stations'!$B$6:$AT$14,4,FALSE)</f>
        <v>78</v>
      </c>
      <c r="AM30" s="68">
        <f>HLOOKUP(AM19,'SDR Patient and Stations'!$B$6:$AT$14,4,FALSE)</f>
        <v>76</v>
      </c>
      <c r="AN30" s="60">
        <f>HLOOKUP(AN19,'SDR Patient and Stations'!$B$6:$AT$14,4,FALSE)</f>
        <v>80</v>
      </c>
      <c r="AO30" s="68">
        <f>HLOOKUP(AO19,'SDR Patient and Stations'!$B$6:$AT$14,4,FALSE)</f>
        <v>85</v>
      </c>
      <c r="AP30" s="60">
        <f>HLOOKUP(AP19,'SDR Patient and Stations'!$B$6:$AT$14,4,FALSE)</f>
        <v>79</v>
      </c>
      <c r="AQ30" s="68">
        <f>HLOOKUP(AQ19,'SDR Patient and Stations'!$B$6:$AT$14,4,FALSE)</f>
        <v>81</v>
      </c>
      <c r="AR30" s="60">
        <f>HLOOKUP(AR19,'SDR Patient and Stations'!$B$6:$AT$14,4,FALSE)</f>
        <v>94</v>
      </c>
      <c r="AS30" s="68">
        <f>HLOOKUP(AS19,'SDR Patient and Stations'!$B$6:$AT$14,4,FALSE)</f>
        <v>89</v>
      </c>
      <c r="AT30" s="60">
        <f>HLOOKUP(AT19,'SDR Patient and Stations'!$B$6:$AT$14,4,FALSE)</f>
        <v>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31</v>
      </c>
      <c r="G32" s="68">
        <f>HLOOKUP(G20,'SDR Patient and Stations'!$B$6:$AT$14,4,FALSE)</f>
        <v>42</v>
      </c>
      <c r="H32" s="60">
        <f>HLOOKUP(H20,'SDR Patient and Stations'!$B$6:$AT$14,4,FALSE)</f>
        <v>44</v>
      </c>
      <c r="I32" s="68">
        <f>HLOOKUP(I20,'SDR Patient and Stations'!$B$6:$AT$14,4,FALSE)</f>
        <v>45</v>
      </c>
      <c r="J32" s="60">
        <f>HLOOKUP(J20,'SDR Patient and Stations'!$B$6:$AT$14,4,FALSE)</f>
        <v>45</v>
      </c>
      <c r="K32" s="68">
        <f>HLOOKUP(K20,'SDR Patient and Stations'!$B$6:$AT$14,4,FALSE)</f>
        <v>44</v>
      </c>
      <c r="L32" s="60">
        <f>HLOOKUP(L20,'SDR Patient and Stations'!$B$6:$AT$14,4,FALSE)</f>
        <v>53</v>
      </c>
      <c r="M32" s="68">
        <f>HLOOKUP(M20,'SDR Patient and Stations'!$B$6:$AT$14,4,FALSE)</f>
        <v>64</v>
      </c>
      <c r="N32" s="60">
        <f>HLOOKUP(N20,'SDR Patient and Stations'!$B$6:$AT$14,4,FALSE)</f>
        <v>63</v>
      </c>
      <c r="O32" s="68">
        <f>HLOOKUP(O20,'SDR Patient and Stations'!$B$6:$AT$14,4,FALSE)</f>
        <v>61</v>
      </c>
      <c r="P32" s="60">
        <f>HLOOKUP(P20,'SDR Patient and Stations'!$B$6:$AT$14,4,FALSE)</f>
        <v>62</v>
      </c>
      <c r="Q32" s="68">
        <f>HLOOKUP(Q20,'SDR Patient and Stations'!$B$6:$AT$14,4,FALSE)</f>
        <v>68</v>
      </c>
      <c r="R32" s="60">
        <f>HLOOKUP(R20,'SDR Patient and Stations'!$B$6:$AT$14,4,FALSE)</f>
        <v>72</v>
      </c>
      <c r="S32" s="68">
        <f>HLOOKUP(S20,'SDR Patient and Stations'!$B$6:$AT$14,4,FALSE)</f>
        <v>80</v>
      </c>
      <c r="T32" s="60">
        <f>HLOOKUP(T20,'SDR Patient and Stations'!$B$6:$AT$14,4,FALSE)</f>
        <v>94</v>
      </c>
      <c r="U32" s="68">
        <f>HLOOKUP(U20,'SDR Patient and Stations'!$B$6:$AT$14,4,FALSE)</f>
        <v>89</v>
      </c>
      <c r="V32" s="60">
        <f>HLOOKUP(V20,'SDR Patient and Stations'!$B$6:$AT$14,4,FALSE)</f>
        <v>108</v>
      </c>
      <c r="W32" s="68">
        <f>HLOOKUP(W20,'SDR Patient and Stations'!$B$6:$AT$14,4,FALSE)</f>
        <v>96</v>
      </c>
      <c r="X32" s="60">
        <f>HLOOKUP(X20,'SDR Patient and Stations'!$B$6:$AT$14,4,FALSE)</f>
        <v>110</v>
      </c>
      <c r="Y32" s="68">
        <f>HLOOKUP(Y20,'SDR Patient and Stations'!$B$6:$AT$14,4,FALSE)</f>
        <v>111</v>
      </c>
      <c r="Z32" s="60">
        <f>HLOOKUP(Z20,'SDR Patient and Stations'!$B$6:$AT$14,4,FALSE)</f>
        <v>111</v>
      </c>
      <c r="AA32" s="68">
        <f>HLOOKUP(AA20,'SDR Patient and Stations'!$B$6:$AT$14,4,FALSE)</f>
        <v>120</v>
      </c>
      <c r="AB32" s="60">
        <f>HLOOKUP(AB20,'SDR Patient and Stations'!$B$6:$AT$14,4,FALSE)</f>
        <v>102</v>
      </c>
      <c r="AC32" s="68">
        <f>HLOOKUP(AC20,'SDR Patient and Stations'!$B$6:$AT$14,4,FALSE)</f>
        <v>85</v>
      </c>
      <c r="AD32" s="60">
        <f>HLOOKUP(AD20,'SDR Patient and Stations'!$B$6:$AT$14,4,FALSE)</f>
        <v>92</v>
      </c>
      <c r="AE32" s="68">
        <f>HLOOKUP(AE20,'SDR Patient and Stations'!$B$6:$AT$14,4,FALSE)</f>
        <v>85</v>
      </c>
      <c r="AF32" s="60">
        <f>HLOOKUP(AF20,'SDR Patient and Stations'!$B$6:$AT$14,4,FALSE)</f>
        <v>76</v>
      </c>
      <c r="AG32" s="68">
        <f>HLOOKUP(AG20,'SDR Patient and Stations'!$B$6:$AT$14,4,FALSE)</f>
        <v>71</v>
      </c>
      <c r="AH32" s="60">
        <f>HLOOKUP(AH20,'SDR Patient and Stations'!$B$6:$AT$14,4,FALSE)</f>
        <v>74</v>
      </c>
      <c r="AI32" s="68">
        <f>HLOOKUP(AI20,'SDR Patient and Stations'!$B$6:$AT$14,4,FALSE)</f>
        <v>80</v>
      </c>
      <c r="AJ32" s="60">
        <f>HLOOKUP(AJ20,'SDR Patient and Stations'!$B$6:$AT$14,4,FALSE)</f>
        <v>72</v>
      </c>
      <c r="AK32" s="68">
        <f>HLOOKUP(AK20,'SDR Patient and Stations'!$B$6:$AT$14,4,FALSE)</f>
        <v>70</v>
      </c>
      <c r="AL32" s="60">
        <f>HLOOKUP(AL20,'SDR Patient and Stations'!$B$6:$AT$14,4,FALSE)</f>
        <v>79</v>
      </c>
      <c r="AM32" s="68">
        <f>HLOOKUP(AM20,'SDR Patient and Stations'!$B$6:$AT$14,4,FALSE)</f>
        <v>72</v>
      </c>
      <c r="AN32" s="60">
        <f>HLOOKUP(AN20,'SDR Patient and Stations'!$B$6:$AT$14,4,FALSE)</f>
        <v>84</v>
      </c>
      <c r="AO32" s="68">
        <f>HLOOKUP(AO20,'SDR Patient and Stations'!$B$6:$AT$14,4,FALSE)</f>
        <v>78</v>
      </c>
      <c r="AP32" s="60">
        <f>HLOOKUP(AP20,'SDR Patient and Stations'!$B$6:$AT$14,4,FALSE)</f>
        <v>76</v>
      </c>
      <c r="AQ32" s="68">
        <f>HLOOKUP(AQ20,'SDR Patient and Stations'!$B$6:$AT$14,4,FALSE)</f>
        <v>80</v>
      </c>
      <c r="AR32" s="60">
        <f>HLOOKUP(AR20,'SDR Patient and Stations'!$B$6:$AT$14,4,FALSE)</f>
        <v>85</v>
      </c>
      <c r="AS32" s="68">
        <f>HLOOKUP(AS20,'SDR Patient and Stations'!$B$6:$AT$14,4,FALSE)</f>
        <v>79</v>
      </c>
      <c r="AT32" s="60">
        <f>HLOOKUP(AT20,'SDR Patient and Stations'!$B$6:$AT$14,4,FALSE)</f>
        <v>81</v>
      </c>
      <c r="AU32" s="68">
        <f>HLOOKUP(AU20,'SDR Patient and Stations'!$B$6:$AT$14,4,FALSE)</f>
        <v>94</v>
      </c>
      <c r="AV32" s="60">
        <f>HLOOKUP(AV20,'SDR Patient and Stations'!$B$6:$AT$14,4,FALSE)</f>
        <v>89</v>
      </c>
      <c r="AW32" s="68">
        <f>HLOOKUP(AW20,'SDR Patient and Stations'!$B$6:$AT$14,4,FALSE)</f>
        <v>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14</v>
      </c>
      <c r="G34" s="69">
        <f t="shared" si="16"/>
        <v>3</v>
      </c>
      <c r="H34" s="61">
        <f t="shared" si="16"/>
        <v>0</v>
      </c>
      <c r="I34" s="69">
        <f t="shared" si="16"/>
        <v>8</v>
      </c>
      <c r="J34" s="61">
        <f t="shared" si="16"/>
        <v>19</v>
      </c>
      <c r="K34" s="69">
        <f t="shared" si="16"/>
        <v>19</v>
      </c>
      <c r="L34" s="61">
        <f t="shared" si="16"/>
        <v>8</v>
      </c>
      <c r="M34" s="69">
        <f t="shared" si="16"/>
        <v>-2</v>
      </c>
      <c r="N34" s="61">
        <f t="shared" si="16"/>
        <v>5</v>
      </c>
      <c r="O34" s="69">
        <f t="shared" si="16"/>
        <v>11</v>
      </c>
      <c r="P34" s="61">
        <f t="shared" si="16"/>
        <v>18</v>
      </c>
      <c r="Q34" s="69">
        <f t="shared" si="16"/>
        <v>26</v>
      </c>
      <c r="R34" s="61">
        <f t="shared" si="16"/>
        <v>17</v>
      </c>
      <c r="S34" s="69">
        <f t="shared" si="16"/>
        <v>28</v>
      </c>
      <c r="T34" s="61">
        <f t="shared" si="16"/>
        <v>2</v>
      </c>
      <c r="U34" s="69">
        <f t="shared" si="16"/>
        <v>21</v>
      </c>
      <c r="V34" s="61">
        <f t="shared" si="16"/>
        <v>3</v>
      </c>
      <c r="W34" s="69">
        <f t="shared" si="16"/>
        <v>15</v>
      </c>
      <c r="X34" s="61">
        <f t="shared" si="16"/>
        <v>10</v>
      </c>
      <c r="Y34" s="69">
        <f t="shared" si="16"/>
        <v>-9</v>
      </c>
      <c r="Z34" s="61">
        <f t="shared" si="16"/>
        <v>-26</v>
      </c>
      <c r="AA34" s="69">
        <f t="shared" si="16"/>
        <v>-28</v>
      </c>
      <c r="AB34" s="61">
        <f t="shared" si="16"/>
        <v>-17</v>
      </c>
      <c r="AC34" s="69">
        <f t="shared" si="16"/>
        <v>-9</v>
      </c>
      <c r="AD34" s="61">
        <f t="shared" si="16"/>
        <v>-21</v>
      </c>
      <c r="AE34" s="69">
        <f t="shared" si="16"/>
        <v>-11</v>
      </c>
      <c r="AF34" s="61">
        <f t="shared" si="16"/>
        <v>4</v>
      </c>
      <c r="AG34" s="69">
        <f t="shared" si="16"/>
        <v>1</v>
      </c>
      <c r="AH34" s="61">
        <f t="shared" si="16"/>
        <v>-4</v>
      </c>
      <c r="AI34" s="69">
        <f t="shared" si="16"/>
        <v>-1</v>
      </c>
      <c r="AJ34" s="61">
        <f t="shared" si="16"/>
        <v>0</v>
      </c>
      <c r="AK34" s="69">
        <f t="shared" si="16"/>
        <v>14</v>
      </c>
      <c r="AL34" s="61">
        <f t="shared" si="16"/>
        <v>-1</v>
      </c>
      <c r="AM34" s="69">
        <f t="shared" si="16"/>
        <v>4</v>
      </c>
      <c r="AN34" s="61">
        <f t="shared" si="16"/>
        <v>-4</v>
      </c>
      <c r="AO34" s="69">
        <f t="shared" si="16"/>
        <v>7</v>
      </c>
      <c r="AP34" s="61">
        <f t="shared" si="16"/>
        <v>3</v>
      </c>
      <c r="AQ34" s="69">
        <f t="shared" si="16"/>
        <v>1</v>
      </c>
      <c r="AR34" s="61">
        <f t="shared" si="16"/>
        <v>9</v>
      </c>
      <c r="AS34" s="69">
        <f t="shared" si="16"/>
        <v>10</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0.45161290322580644</v>
      </c>
      <c r="G36" s="107">
        <f t="shared" ref="G36:AZ36" si="18">IFERROR(G34/G32,0)</f>
        <v>7.1428571428571425E-2</v>
      </c>
      <c r="H36" s="108">
        <f t="shared" si="18"/>
        <v>0</v>
      </c>
      <c r="I36" s="107">
        <f t="shared" si="18"/>
        <v>0.17777777777777778</v>
      </c>
      <c r="J36" s="108">
        <f t="shared" si="18"/>
        <v>0.42222222222222222</v>
      </c>
      <c r="K36" s="107">
        <f t="shared" si="18"/>
        <v>0.43181818181818182</v>
      </c>
      <c r="L36" s="108">
        <f t="shared" si="18"/>
        <v>0.15094339622641509</v>
      </c>
      <c r="M36" s="107">
        <f t="shared" si="18"/>
        <v>-3.125E-2</v>
      </c>
      <c r="N36" s="108">
        <f t="shared" si="18"/>
        <v>7.9365079365079361E-2</v>
      </c>
      <c r="O36" s="107">
        <f t="shared" si="18"/>
        <v>0.18032786885245902</v>
      </c>
      <c r="P36" s="108">
        <f t="shared" si="18"/>
        <v>0.29032258064516131</v>
      </c>
      <c r="Q36" s="107">
        <f t="shared" si="18"/>
        <v>0.38235294117647056</v>
      </c>
      <c r="R36" s="108">
        <f t="shared" si="18"/>
        <v>0.2361111111111111</v>
      </c>
      <c r="S36" s="107">
        <f t="shared" si="18"/>
        <v>0.35</v>
      </c>
      <c r="T36" s="108">
        <f t="shared" si="18"/>
        <v>2.1276595744680851E-2</v>
      </c>
      <c r="U36" s="107">
        <f t="shared" si="18"/>
        <v>0.23595505617977527</v>
      </c>
      <c r="V36" s="108">
        <f t="shared" si="18"/>
        <v>2.7777777777777776E-2</v>
      </c>
      <c r="W36" s="107">
        <f t="shared" si="18"/>
        <v>0.15625</v>
      </c>
      <c r="X36" s="108">
        <f t="shared" si="18"/>
        <v>9.0909090909090912E-2</v>
      </c>
      <c r="Y36" s="107">
        <f t="shared" si="18"/>
        <v>-8.1081081081081086E-2</v>
      </c>
      <c r="Z36" s="108">
        <f t="shared" si="18"/>
        <v>-0.23423423423423423</v>
      </c>
      <c r="AA36" s="107">
        <f t="shared" si="18"/>
        <v>-0.23333333333333334</v>
      </c>
      <c r="AB36" s="108">
        <f t="shared" si="18"/>
        <v>-0.16666666666666666</v>
      </c>
      <c r="AC36" s="107">
        <f t="shared" si="18"/>
        <v>-0.10588235294117647</v>
      </c>
      <c r="AD36" s="108">
        <f t="shared" si="18"/>
        <v>-0.22826086956521738</v>
      </c>
      <c r="AE36" s="107">
        <f t="shared" si="18"/>
        <v>-0.12941176470588237</v>
      </c>
      <c r="AF36" s="108">
        <f t="shared" si="18"/>
        <v>5.2631578947368418E-2</v>
      </c>
      <c r="AG36" s="107">
        <f t="shared" si="18"/>
        <v>1.4084507042253521E-2</v>
      </c>
      <c r="AH36" s="108">
        <f t="shared" si="18"/>
        <v>-5.4054054054054057E-2</v>
      </c>
      <c r="AI36" s="107">
        <f t="shared" si="18"/>
        <v>-1.2500000000000001E-2</v>
      </c>
      <c r="AJ36" s="108">
        <f t="shared" si="18"/>
        <v>0</v>
      </c>
      <c r="AK36" s="107">
        <f t="shared" si="18"/>
        <v>0.2</v>
      </c>
      <c r="AL36" s="108">
        <f t="shared" si="18"/>
        <v>-1.2658227848101266E-2</v>
      </c>
      <c r="AM36" s="107">
        <f t="shared" si="18"/>
        <v>5.5555555555555552E-2</v>
      </c>
      <c r="AN36" s="108">
        <f t="shared" si="18"/>
        <v>-4.7619047619047616E-2</v>
      </c>
      <c r="AO36" s="107">
        <f t="shared" si="18"/>
        <v>8.9743589743589744E-2</v>
      </c>
      <c r="AP36" s="108">
        <f t="shared" si="18"/>
        <v>3.9473684210526314E-2</v>
      </c>
      <c r="AQ36" s="107">
        <f t="shared" si="18"/>
        <v>1.2500000000000001E-2</v>
      </c>
      <c r="AR36" s="108">
        <f t="shared" si="18"/>
        <v>0.10588235294117647</v>
      </c>
      <c r="AS36" s="107">
        <f t="shared" si="18"/>
        <v>0.12658227848101267</v>
      </c>
      <c r="AT36" s="108">
        <f t="shared" si="18"/>
        <v>8.6419753086419748E-2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2.5089605734767026E-2</v>
      </c>
      <c r="G38" s="107">
        <f t="shared" ref="G38:BD38" si="20">G36/18</f>
        <v>3.968253968253968E-3</v>
      </c>
      <c r="H38" s="108">
        <f t="shared" si="20"/>
        <v>0</v>
      </c>
      <c r="I38" s="107">
        <f t="shared" si="20"/>
        <v>9.876543209876543E-3</v>
      </c>
      <c r="J38" s="108">
        <f t="shared" si="20"/>
        <v>2.3456790123456792E-2</v>
      </c>
      <c r="K38" s="107">
        <f t="shared" si="20"/>
        <v>2.3989898989898992E-2</v>
      </c>
      <c r="L38" s="108">
        <f t="shared" si="20"/>
        <v>8.385744234800839E-3</v>
      </c>
      <c r="M38" s="107">
        <f t="shared" si="20"/>
        <v>-1.736111111111111E-3</v>
      </c>
      <c r="N38" s="108">
        <f t="shared" si="20"/>
        <v>4.4091710758377423E-3</v>
      </c>
      <c r="O38" s="107">
        <f t="shared" si="20"/>
        <v>1.0018214936247723E-2</v>
      </c>
      <c r="P38" s="108">
        <f t="shared" si="20"/>
        <v>1.6129032258064516E-2</v>
      </c>
      <c r="Q38" s="107">
        <f t="shared" si="20"/>
        <v>2.1241830065359475E-2</v>
      </c>
      <c r="R38" s="108">
        <f t="shared" si="20"/>
        <v>1.3117283950617283E-2</v>
      </c>
      <c r="S38" s="107">
        <f t="shared" si="20"/>
        <v>1.9444444444444445E-2</v>
      </c>
      <c r="T38" s="108">
        <f t="shared" si="20"/>
        <v>1.1820330969267139E-3</v>
      </c>
      <c r="U38" s="107">
        <f t="shared" si="20"/>
        <v>1.3108614232209737E-2</v>
      </c>
      <c r="V38" s="108">
        <f t="shared" si="20"/>
        <v>1.5432098765432098E-3</v>
      </c>
      <c r="W38" s="107">
        <f t="shared" si="20"/>
        <v>8.6805555555555559E-3</v>
      </c>
      <c r="X38" s="108">
        <f t="shared" si="20"/>
        <v>5.0505050505050509E-3</v>
      </c>
      <c r="Y38" s="107">
        <f t="shared" si="20"/>
        <v>-4.5045045045045045E-3</v>
      </c>
      <c r="Z38" s="108">
        <f t="shared" si="20"/>
        <v>-1.3013013013013013E-2</v>
      </c>
      <c r="AA38" s="107">
        <f t="shared" si="20"/>
        <v>-1.2962962962962963E-2</v>
      </c>
      <c r="AB38" s="108">
        <f t="shared" si="20"/>
        <v>-9.2592592592592587E-3</v>
      </c>
      <c r="AC38" s="107">
        <f t="shared" si="20"/>
        <v>-5.8823529411764705E-3</v>
      </c>
      <c r="AD38" s="108">
        <f t="shared" si="20"/>
        <v>-1.2681159420289854E-2</v>
      </c>
      <c r="AE38" s="107">
        <f t="shared" si="20"/>
        <v>-7.1895424836601312E-3</v>
      </c>
      <c r="AF38" s="108">
        <f t="shared" si="20"/>
        <v>2.9239766081871343E-3</v>
      </c>
      <c r="AG38" s="107">
        <f t="shared" si="20"/>
        <v>7.8247261345852897E-4</v>
      </c>
      <c r="AH38" s="108">
        <f t="shared" si="20"/>
        <v>-3.003003003003003E-3</v>
      </c>
      <c r="AI38" s="107">
        <f t="shared" si="20"/>
        <v>-6.9444444444444447E-4</v>
      </c>
      <c r="AJ38" s="108">
        <f t="shared" si="20"/>
        <v>0</v>
      </c>
      <c r="AK38" s="107">
        <f t="shared" si="20"/>
        <v>1.1111111111111112E-2</v>
      </c>
      <c r="AL38" s="108">
        <f t="shared" si="20"/>
        <v>-7.0323488045007034E-4</v>
      </c>
      <c r="AM38" s="107">
        <f t="shared" si="20"/>
        <v>3.0864197530864196E-3</v>
      </c>
      <c r="AN38" s="108">
        <f t="shared" si="20"/>
        <v>-2.6455026455026454E-3</v>
      </c>
      <c r="AO38" s="107">
        <f t="shared" si="20"/>
        <v>4.9857549857549857E-3</v>
      </c>
      <c r="AP38" s="108">
        <f t="shared" si="20"/>
        <v>2.1929824561403508E-3</v>
      </c>
      <c r="AQ38" s="107">
        <f t="shared" si="20"/>
        <v>6.9444444444444447E-4</v>
      </c>
      <c r="AR38" s="108">
        <f t="shared" si="20"/>
        <v>5.8823529411764705E-3</v>
      </c>
      <c r="AS38" s="107">
        <f t="shared" si="20"/>
        <v>7.0323488045007038E-3</v>
      </c>
      <c r="AT38" s="108">
        <f t="shared" si="20"/>
        <v>4.8010973936899858E-3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0.45161290322580649</v>
      </c>
      <c r="G40" s="120">
        <f t="shared" ref="G40:BD40" si="21">G38*G41</f>
        <v>7.1428571428571425E-2</v>
      </c>
      <c r="H40" s="108">
        <f t="shared" si="21"/>
        <v>0</v>
      </c>
      <c r="I40" s="107">
        <f t="shared" si="21"/>
        <v>0.17777777777777778</v>
      </c>
      <c r="J40" s="108">
        <f t="shared" si="21"/>
        <v>0.42222222222222228</v>
      </c>
      <c r="K40" s="107">
        <f t="shared" si="21"/>
        <v>0.43181818181818188</v>
      </c>
      <c r="L40" s="108">
        <f t="shared" si="21"/>
        <v>0.15094339622641512</v>
      </c>
      <c r="M40" s="107">
        <f t="shared" si="21"/>
        <v>-3.125E-2</v>
      </c>
      <c r="N40" s="108">
        <f t="shared" si="21"/>
        <v>7.9365079365079361E-2</v>
      </c>
      <c r="O40" s="107">
        <f t="shared" si="21"/>
        <v>0.18032786885245899</v>
      </c>
      <c r="P40" s="108">
        <f t="shared" si="21"/>
        <v>0.29032258064516125</v>
      </c>
      <c r="Q40" s="107">
        <f t="shared" si="21"/>
        <v>0.38235294117647056</v>
      </c>
      <c r="R40" s="108">
        <f t="shared" si="21"/>
        <v>0.2361111111111111</v>
      </c>
      <c r="S40" s="107">
        <f t="shared" si="21"/>
        <v>0.35</v>
      </c>
      <c r="T40" s="108">
        <f t="shared" si="21"/>
        <v>2.1276595744680851E-2</v>
      </c>
      <c r="U40" s="107">
        <f t="shared" si="21"/>
        <v>0.23595505617977527</v>
      </c>
      <c r="V40" s="108">
        <f t="shared" si="21"/>
        <v>2.7777777777777776E-2</v>
      </c>
      <c r="W40" s="107">
        <f t="shared" si="21"/>
        <v>0.15625</v>
      </c>
      <c r="X40" s="108">
        <f t="shared" si="21"/>
        <v>9.0909090909090912E-2</v>
      </c>
      <c r="Y40" s="107">
        <f t="shared" si="21"/>
        <v>-8.1081081081081086E-2</v>
      </c>
      <c r="Z40" s="108">
        <f t="shared" si="21"/>
        <v>-0.23423423423423423</v>
      </c>
      <c r="AA40" s="107">
        <f t="shared" si="21"/>
        <v>-0.23333333333333334</v>
      </c>
      <c r="AB40" s="108">
        <f t="shared" si="21"/>
        <v>-0.16666666666666666</v>
      </c>
      <c r="AC40" s="107">
        <f t="shared" si="21"/>
        <v>-0.10588235294117647</v>
      </c>
      <c r="AD40" s="108">
        <f t="shared" si="21"/>
        <v>-0.22826086956521738</v>
      </c>
      <c r="AE40" s="107">
        <f t="shared" si="21"/>
        <v>-0.12941176470588237</v>
      </c>
      <c r="AF40" s="108">
        <f t="shared" si="21"/>
        <v>5.2631578947368418E-2</v>
      </c>
      <c r="AG40" s="107">
        <f t="shared" si="21"/>
        <v>1.4084507042253521E-2</v>
      </c>
      <c r="AH40" s="108">
        <f t="shared" si="21"/>
        <v>-5.4054054054054057E-2</v>
      </c>
      <c r="AI40" s="107">
        <f t="shared" si="21"/>
        <v>-1.2500000000000001E-2</v>
      </c>
      <c r="AJ40" s="108">
        <f t="shared" si="21"/>
        <v>0</v>
      </c>
      <c r="AK40" s="107">
        <f t="shared" si="21"/>
        <v>0.2</v>
      </c>
      <c r="AL40" s="108">
        <f t="shared" si="21"/>
        <v>-1.2658227848101266E-2</v>
      </c>
      <c r="AM40" s="107">
        <f t="shared" si="21"/>
        <v>5.5555555555555552E-2</v>
      </c>
      <c r="AN40" s="108">
        <f t="shared" si="21"/>
        <v>-4.7619047619047616E-2</v>
      </c>
      <c r="AO40" s="107">
        <f t="shared" si="21"/>
        <v>8.9743589743589744E-2</v>
      </c>
      <c r="AP40" s="108">
        <f t="shared" si="21"/>
        <v>3.9473684210526314E-2</v>
      </c>
      <c r="AQ40" s="107">
        <f t="shared" si="21"/>
        <v>1.2500000000000001E-2</v>
      </c>
      <c r="AR40" s="108">
        <f t="shared" si="21"/>
        <v>0.10588235294117647</v>
      </c>
      <c r="AS40" s="107">
        <f t="shared" si="21"/>
        <v>0.12658227848101267</v>
      </c>
      <c r="AT40" s="108">
        <f t="shared" si="21"/>
        <v>8.6419753086419748E-2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65.322580645161295</v>
      </c>
      <c r="G43" s="109">
        <f t="shared" ref="G43:BD43" si="22">G30+(G30*G40)</f>
        <v>48.214285714285715</v>
      </c>
      <c r="H43" s="110">
        <f t="shared" si="22"/>
        <v>44</v>
      </c>
      <c r="I43" s="109">
        <f t="shared" si="22"/>
        <v>62.422222222222224</v>
      </c>
      <c r="J43" s="110">
        <f t="shared" si="22"/>
        <v>91.022222222222226</v>
      </c>
      <c r="K43" s="109">
        <f t="shared" si="22"/>
        <v>90.204545454545453</v>
      </c>
      <c r="L43" s="110">
        <f t="shared" si="22"/>
        <v>70.20754716981132</v>
      </c>
      <c r="M43" s="109">
        <f t="shared" si="22"/>
        <v>60.0625</v>
      </c>
      <c r="N43" s="110">
        <f t="shared" si="22"/>
        <v>73.396825396825392</v>
      </c>
      <c r="O43" s="109">
        <f t="shared" si="22"/>
        <v>84.983606557377044</v>
      </c>
      <c r="P43" s="110">
        <f t="shared" si="22"/>
        <v>103.2258064516129</v>
      </c>
      <c r="Q43" s="109">
        <f t="shared" si="22"/>
        <v>129.94117647058823</v>
      </c>
      <c r="R43" s="110">
        <f t="shared" si="22"/>
        <v>110.01388888888889</v>
      </c>
      <c r="S43" s="109">
        <f t="shared" si="22"/>
        <v>145.80000000000001</v>
      </c>
      <c r="T43" s="110">
        <f t="shared" si="22"/>
        <v>98.042553191489361</v>
      </c>
      <c r="U43" s="109">
        <f t="shared" si="22"/>
        <v>135.95505617977528</v>
      </c>
      <c r="V43" s="110">
        <f t="shared" si="22"/>
        <v>114.08333333333333</v>
      </c>
      <c r="W43" s="109">
        <f t="shared" si="22"/>
        <v>128.34375</v>
      </c>
      <c r="X43" s="110">
        <f t="shared" si="22"/>
        <v>130.90909090909091</v>
      </c>
      <c r="Y43" s="109">
        <f t="shared" si="22"/>
        <v>93.729729729729726</v>
      </c>
      <c r="Z43" s="110">
        <f t="shared" si="22"/>
        <v>65.090090090090087</v>
      </c>
      <c r="AA43" s="109">
        <f t="shared" si="22"/>
        <v>70.533333333333331</v>
      </c>
      <c r="AB43" s="110">
        <f t="shared" si="22"/>
        <v>70.833333333333329</v>
      </c>
      <c r="AC43" s="109">
        <f t="shared" si="22"/>
        <v>67.952941176470588</v>
      </c>
      <c r="AD43" s="110">
        <f t="shared" si="22"/>
        <v>54.793478260869563</v>
      </c>
      <c r="AE43" s="109">
        <f t="shared" si="22"/>
        <v>64.423529411764704</v>
      </c>
      <c r="AF43" s="110">
        <f t="shared" si="22"/>
        <v>84.21052631578948</v>
      </c>
      <c r="AG43" s="109">
        <f t="shared" si="22"/>
        <v>73.014084507042256</v>
      </c>
      <c r="AH43" s="110">
        <f t="shared" si="22"/>
        <v>66.21621621621621</v>
      </c>
      <c r="AI43" s="109">
        <f t="shared" si="22"/>
        <v>78.012500000000003</v>
      </c>
      <c r="AJ43" s="110">
        <f t="shared" si="22"/>
        <v>72</v>
      </c>
      <c r="AK43" s="109">
        <f t="shared" si="22"/>
        <v>100.8</v>
      </c>
      <c r="AL43" s="110">
        <f t="shared" si="22"/>
        <v>77.012658227848107</v>
      </c>
      <c r="AM43" s="109">
        <f t="shared" si="22"/>
        <v>80.222222222222229</v>
      </c>
      <c r="AN43" s="110">
        <f t="shared" si="22"/>
        <v>76.19047619047619</v>
      </c>
      <c r="AO43" s="109">
        <f t="shared" si="22"/>
        <v>92.628205128205124</v>
      </c>
      <c r="AP43" s="110">
        <f t="shared" si="22"/>
        <v>82.118421052631575</v>
      </c>
      <c r="AQ43" s="109">
        <f t="shared" si="22"/>
        <v>82.012500000000003</v>
      </c>
      <c r="AR43" s="110">
        <f t="shared" si="22"/>
        <v>103.95294117647059</v>
      </c>
      <c r="AS43" s="109">
        <f t="shared" si="22"/>
        <v>100.26582278481013</v>
      </c>
      <c r="AT43" s="110">
        <f t="shared" si="22"/>
        <v>95.604938271604937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21.7741935483871</v>
      </c>
      <c r="G45" s="69">
        <f t="shared" ref="G45:AZ45" si="23">G43/$F$1</f>
        <v>16.071428571428573</v>
      </c>
      <c r="H45" s="61">
        <f t="shared" si="23"/>
        <v>14.666666666666666</v>
      </c>
      <c r="I45" s="69">
        <f t="shared" si="23"/>
        <v>20.807407407407407</v>
      </c>
      <c r="J45" s="61">
        <f t="shared" si="23"/>
        <v>30.340740740740742</v>
      </c>
      <c r="K45" s="69">
        <f t="shared" si="23"/>
        <v>30.068181818181817</v>
      </c>
      <c r="L45" s="61">
        <f t="shared" si="23"/>
        <v>23.40251572327044</v>
      </c>
      <c r="M45" s="69">
        <f t="shared" si="23"/>
        <v>20.020833333333332</v>
      </c>
      <c r="N45" s="61">
        <f t="shared" si="23"/>
        <v>24.465608465608465</v>
      </c>
      <c r="O45" s="69">
        <f t="shared" si="23"/>
        <v>28.327868852459016</v>
      </c>
      <c r="P45" s="61">
        <f t="shared" si="23"/>
        <v>34.408602150537632</v>
      </c>
      <c r="Q45" s="69">
        <f t="shared" si="23"/>
        <v>43.313725490196077</v>
      </c>
      <c r="R45" s="61">
        <f t="shared" si="23"/>
        <v>36.671296296296298</v>
      </c>
      <c r="S45" s="69">
        <f t="shared" si="23"/>
        <v>48.6</v>
      </c>
      <c r="T45" s="61">
        <f t="shared" si="23"/>
        <v>32.680851063829785</v>
      </c>
      <c r="U45" s="69">
        <f t="shared" si="23"/>
        <v>45.318352059925097</v>
      </c>
      <c r="V45" s="61">
        <f t="shared" si="23"/>
        <v>38.027777777777779</v>
      </c>
      <c r="W45" s="69">
        <f t="shared" si="23"/>
        <v>42.78125</v>
      </c>
      <c r="X45" s="61">
        <f t="shared" si="23"/>
        <v>43.636363636363633</v>
      </c>
      <c r="Y45" s="69">
        <f t="shared" si="23"/>
        <v>31.243243243243242</v>
      </c>
      <c r="Z45" s="61">
        <f t="shared" si="23"/>
        <v>21.696696696696694</v>
      </c>
      <c r="AA45" s="69">
        <f t="shared" si="23"/>
        <v>23.511111111111109</v>
      </c>
      <c r="AB45" s="61">
        <f t="shared" si="23"/>
        <v>23.611111111111111</v>
      </c>
      <c r="AC45" s="69">
        <f t="shared" si="23"/>
        <v>22.650980392156864</v>
      </c>
      <c r="AD45" s="61">
        <f t="shared" si="23"/>
        <v>18.264492753623188</v>
      </c>
      <c r="AE45" s="69">
        <f t="shared" si="23"/>
        <v>21.474509803921567</v>
      </c>
      <c r="AF45" s="61">
        <f t="shared" si="23"/>
        <v>28.070175438596493</v>
      </c>
      <c r="AG45" s="69">
        <f t="shared" si="23"/>
        <v>24.338028169014084</v>
      </c>
      <c r="AH45" s="61">
        <f t="shared" si="23"/>
        <v>22.072072072072071</v>
      </c>
      <c r="AI45" s="69">
        <f t="shared" si="23"/>
        <v>26.004166666666666</v>
      </c>
      <c r="AJ45" s="61">
        <f t="shared" si="23"/>
        <v>24</v>
      </c>
      <c r="AK45" s="69">
        <f t="shared" si="23"/>
        <v>33.6</v>
      </c>
      <c r="AL45" s="61">
        <f t="shared" si="23"/>
        <v>25.670886075949369</v>
      </c>
      <c r="AM45" s="69">
        <f t="shared" si="23"/>
        <v>26.740740740740744</v>
      </c>
      <c r="AN45" s="61">
        <f t="shared" si="23"/>
        <v>25.396825396825395</v>
      </c>
      <c r="AO45" s="69">
        <f t="shared" si="23"/>
        <v>30.876068376068375</v>
      </c>
      <c r="AP45" s="61">
        <f t="shared" si="23"/>
        <v>27.37280701754386</v>
      </c>
      <c r="AQ45" s="69">
        <f t="shared" si="23"/>
        <v>27.337500000000002</v>
      </c>
      <c r="AR45" s="61">
        <f t="shared" si="23"/>
        <v>34.65098039215686</v>
      </c>
      <c r="AS45" s="69">
        <f t="shared" si="23"/>
        <v>33.42194092827004</v>
      </c>
      <c r="AT45" s="61">
        <f t="shared" si="23"/>
        <v>31.868312757201647</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9</v>
      </c>
      <c r="G47" s="167">
        <f>G45-G26</f>
        <v>7.071428571428573</v>
      </c>
      <c r="H47" s="118">
        <f>H45-H26</f>
        <v>5.6666666666666661</v>
      </c>
      <c r="I47" s="119">
        <f t="shared" ref="I47:AZ47" si="24">I45-I26</f>
        <v>11.807407407407407</v>
      </c>
      <c r="J47" s="118">
        <f t="shared" si="24"/>
        <v>14.269312169312169</v>
      </c>
      <c r="K47" s="119">
        <f t="shared" si="24"/>
        <v>8.3300865800865758</v>
      </c>
      <c r="L47" s="118">
        <f t="shared" si="24"/>
        <v>-6.5974842767295598</v>
      </c>
      <c r="M47" s="119">
        <f t="shared" si="24"/>
        <v>-9.9791666666666679</v>
      </c>
      <c r="N47" s="118">
        <f t="shared" si="24"/>
        <v>-5.5343915343915349</v>
      </c>
      <c r="O47" s="119">
        <f t="shared" si="24"/>
        <v>-1.6721311475409841</v>
      </c>
      <c r="P47" s="118">
        <f t="shared" si="24"/>
        <v>4.4086021505376323</v>
      </c>
      <c r="Q47" s="119">
        <f t="shared" si="24"/>
        <v>13.313725490196077</v>
      </c>
      <c r="R47" s="118">
        <f t="shared" si="24"/>
        <v>6.6712962962962976</v>
      </c>
      <c r="S47" s="119">
        <f t="shared" si="24"/>
        <v>18.600000000000001</v>
      </c>
      <c r="T47" s="118">
        <f t="shared" si="24"/>
        <v>2.6808510638297847</v>
      </c>
      <c r="U47" s="119">
        <f t="shared" si="24"/>
        <v>15.318352059925097</v>
      </c>
      <c r="V47" s="118">
        <f t="shared" si="24"/>
        <v>8.0277777777777786</v>
      </c>
      <c r="W47" s="119">
        <f t="shared" si="24"/>
        <v>12.78125</v>
      </c>
      <c r="X47" s="118">
        <f t="shared" si="24"/>
        <v>13.636363636363633</v>
      </c>
      <c r="Y47" s="119">
        <f t="shared" si="24"/>
        <v>1.2432432432432421</v>
      </c>
      <c r="Z47" s="118">
        <f t="shared" si="24"/>
        <v>-8.3033033033033057</v>
      </c>
      <c r="AA47" s="119">
        <f t="shared" si="24"/>
        <v>-6.4888888888888907</v>
      </c>
      <c r="AB47" s="118">
        <f t="shared" si="24"/>
        <v>-6.3888888888888893</v>
      </c>
      <c r="AC47" s="119">
        <f t="shared" si="24"/>
        <v>-7.349019607843136</v>
      </c>
      <c r="AD47" s="118">
        <f t="shared" si="24"/>
        <v>-11.735507246376812</v>
      </c>
      <c r="AE47" s="119">
        <f t="shared" si="24"/>
        <v>-8.5254901960784331</v>
      </c>
      <c r="AF47" s="118">
        <f t="shared" si="24"/>
        <v>-1.9298245614035068</v>
      </c>
      <c r="AG47" s="119">
        <f t="shared" si="24"/>
        <v>-5.6619718309859159</v>
      </c>
      <c r="AH47" s="118">
        <f t="shared" si="24"/>
        <v>-7.9279279279279287</v>
      </c>
      <c r="AI47" s="119">
        <f t="shared" si="24"/>
        <v>-0.99583333333333357</v>
      </c>
      <c r="AJ47" s="118">
        <f t="shared" si="24"/>
        <v>1</v>
      </c>
      <c r="AK47" s="119">
        <f t="shared" si="24"/>
        <v>10.600000000000001</v>
      </c>
      <c r="AL47" s="118">
        <f t="shared" si="24"/>
        <v>2.6708860759493689</v>
      </c>
      <c r="AM47" s="119">
        <f t="shared" si="24"/>
        <v>2.740740740740744</v>
      </c>
      <c r="AN47" s="118">
        <f t="shared" si="24"/>
        <v>-4.6031746031746046</v>
      </c>
      <c r="AO47" s="119">
        <f t="shared" si="24"/>
        <v>0.87606837606837473</v>
      </c>
      <c r="AP47" s="118">
        <f t="shared" si="24"/>
        <v>-2.6271929824561404</v>
      </c>
      <c r="AQ47" s="119">
        <f t="shared" si="24"/>
        <v>-2.6624999999999979</v>
      </c>
      <c r="AR47" s="118">
        <f t="shared" si="24"/>
        <v>4.6509803921568604</v>
      </c>
      <c r="AS47" s="119">
        <f t="shared" si="24"/>
        <v>3.4219409282700397</v>
      </c>
      <c r="AT47" s="118">
        <f t="shared" si="24"/>
        <v>5.8683127572016467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7.071428571428573</v>
      </c>
      <c r="H49" s="63">
        <f>IF((((IF(AND(H24&gt;($F$1-0.00001),((H45-H26)&gt;0)),(H45-H26),0)))&gt;=10),10,(IF(AND(H24&gt;($F$1-0.00001),((H45-H26)&gt;0)),(H45-H26),0)))</f>
        <v>5.6666666666666661</v>
      </c>
      <c r="I49" s="71">
        <f t="shared" ref="I49:AZ49" si="25">IF((((IF(AND(I24&gt;($F$1-0.00001),((I45-I26)&gt;0)),(I45-I26),0)))&gt;=10),10,(IF(AND(I24&gt;($F$1-0.00001),((I45-I26)&gt;0)),(I45-I26),0)))</f>
        <v>10</v>
      </c>
      <c r="J49" s="63">
        <f t="shared" si="25"/>
        <v>10</v>
      </c>
      <c r="K49" s="71">
        <f t="shared" si="25"/>
        <v>0</v>
      </c>
      <c r="L49" s="63">
        <f t="shared" si="25"/>
        <v>0</v>
      </c>
      <c r="M49" s="71">
        <f t="shared" si="25"/>
        <v>0</v>
      </c>
      <c r="N49" s="63">
        <f t="shared" si="25"/>
        <v>0</v>
      </c>
      <c r="O49" s="71">
        <f t="shared" si="25"/>
        <v>0</v>
      </c>
      <c r="P49" s="63">
        <f t="shared" si="25"/>
        <v>0</v>
      </c>
      <c r="Q49" s="71">
        <f t="shared" si="25"/>
        <v>10</v>
      </c>
      <c r="R49" s="63">
        <f t="shared" si="25"/>
        <v>0</v>
      </c>
      <c r="S49" s="71">
        <f t="shared" si="25"/>
        <v>10</v>
      </c>
      <c r="T49" s="63">
        <f t="shared" si="25"/>
        <v>2.6808510638297847</v>
      </c>
      <c r="U49" s="71">
        <f t="shared" si="25"/>
        <v>10</v>
      </c>
      <c r="V49" s="63">
        <f t="shared" si="25"/>
        <v>8.0277777777777786</v>
      </c>
      <c r="W49" s="71">
        <f t="shared" si="25"/>
        <v>10</v>
      </c>
      <c r="X49" s="63">
        <f t="shared" si="25"/>
        <v>10</v>
      </c>
      <c r="Y49" s="71">
        <f t="shared" si="25"/>
        <v>1.2432432432432421</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1</v>
      </c>
      <c r="AK49" s="71">
        <f t="shared" si="25"/>
        <v>10</v>
      </c>
      <c r="AL49" s="63">
        <f t="shared" si="25"/>
        <v>2.6708860759493689</v>
      </c>
      <c r="AM49" s="71">
        <f t="shared" si="25"/>
        <v>2.740740740740744</v>
      </c>
      <c r="AN49" s="63">
        <f t="shared" si="25"/>
        <v>0</v>
      </c>
      <c r="AO49" s="71">
        <f t="shared" si="25"/>
        <v>0</v>
      </c>
      <c r="AP49" s="63">
        <f t="shared" si="25"/>
        <v>0</v>
      </c>
      <c r="AQ49" s="71">
        <f t="shared" si="25"/>
        <v>0</v>
      </c>
      <c r="AR49" s="63">
        <f t="shared" si="25"/>
        <v>4.6509803921568604</v>
      </c>
      <c r="AS49" s="71">
        <f t="shared" si="25"/>
        <v>0</v>
      </c>
      <c r="AT49" s="63">
        <f t="shared" si="25"/>
        <v>5.8683127572016467</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1.1666666666666667</v>
      </c>
      <c r="E13" s="55">
        <f>'SDR Patient and Stations'!D12</f>
        <v>1.2222222222222223</v>
      </c>
      <c r="F13" s="54">
        <f>'SDR Patient and Stations'!E12</f>
        <v>1.25</v>
      </c>
      <c r="G13" s="55">
        <f>'SDR Patient and Stations'!F12</f>
        <v>1.25</v>
      </c>
      <c r="H13" s="54">
        <f>'SDR Patient and Stations'!G12</f>
        <v>1.2222222222222223</v>
      </c>
      <c r="I13" s="55">
        <f>'SDR Patient and Stations'!H12</f>
        <v>0.73611111111111116</v>
      </c>
      <c r="J13" s="54">
        <f>'SDR Patient and Stations'!I12</f>
        <v>0.88888888888888884</v>
      </c>
      <c r="K13" s="55">
        <f>'SDR Patient and Stations'!J12</f>
        <v>0.875</v>
      </c>
      <c r="L13" s="54">
        <f>'SDR Patient and Stations'!K12</f>
        <v>0.84722222222222221</v>
      </c>
      <c r="M13" s="55">
        <f>'SDR Patient and Stations'!L12</f>
        <v>0.86111111111111116</v>
      </c>
      <c r="N13" s="54">
        <f>'SDR Patient and Stations'!M12</f>
        <v>0.70833333333333337</v>
      </c>
      <c r="O13" s="55">
        <f>'SDR Patient and Stations'!N12</f>
        <v>0.75</v>
      </c>
      <c r="P13" s="54">
        <f>'SDR Patient and Stations'!O12</f>
        <v>0.83333333333333337</v>
      </c>
      <c r="Q13" s="55">
        <f>'SDR Patient and Stations'!P12</f>
        <v>0.97916666666666663</v>
      </c>
      <c r="R13" s="54">
        <f>'SDR Patient and Stations'!Q12</f>
        <v>0.92708333333333337</v>
      </c>
      <c r="S13" s="55">
        <f>'SDR Patient and Stations'!R12</f>
        <v>0.9642857142857143</v>
      </c>
      <c r="T13" s="54">
        <f>'SDR Patient and Stations'!S12</f>
        <v>0.8571428571428571</v>
      </c>
      <c r="U13" s="55">
        <f>'SDR Patient and Stations'!T12</f>
        <v>0.9821428571428571</v>
      </c>
      <c r="V13" s="54">
        <f>'SDR Patient and Stations'!U12</f>
        <v>0.9910714285714286</v>
      </c>
      <c r="W13" s="55">
        <f>'SDR Patient and Stations'!V12</f>
        <v>0.9910714285714286</v>
      </c>
      <c r="X13" s="54">
        <f>'SDR Patient and Stations'!W12</f>
        <v>1.0714285714285714</v>
      </c>
      <c r="Y13" s="55">
        <f>'SDR Patient and Stations'!X12</f>
        <v>0.94444444444444442</v>
      </c>
      <c r="Z13" s="54">
        <f>'SDR Patient and Stations'!Y12</f>
        <v>0.78703703703703709</v>
      </c>
      <c r="AA13" s="55">
        <f>'SDR Patient and Stations'!Z12</f>
        <v>0.85185185185185186</v>
      </c>
      <c r="AB13" s="54">
        <f>'SDR Patient and Stations'!AA12</f>
        <v>0.78703703703703709</v>
      </c>
      <c r="AC13" s="55">
        <f>'SDR Patient and Stations'!AB12</f>
        <v>0.70370370370370372</v>
      </c>
      <c r="AD13" s="54">
        <f>'SDR Patient and Stations'!AC12</f>
        <v>0.65740740740740744</v>
      </c>
      <c r="AE13" s="55">
        <f>'SDR Patient and Stations'!AD12</f>
        <v>0.68518518518518523</v>
      </c>
      <c r="AF13" s="54">
        <f>'SDR Patient and Stations'!AE12</f>
        <v>0.7407407407407407</v>
      </c>
      <c r="AG13" s="55">
        <f>'SDR Patient and Stations'!AF12</f>
        <v>0.78260869565217395</v>
      </c>
      <c r="AH13" s="54">
        <f>'SDR Patient and Stations'!AG12</f>
        <v>0.76086956521739135</v>
      </c>
      <c r="AI13" s="55">
        <f>'SDR Patient and Stations'!AH12</f>
        <v>0.85869565217391308</v>
      </c>
      <c r="AJ13" s="54">
        <f>'SDR Patient and Stations'!AI12</f>
        <v>0.9</v>
      </c>
      <c r="AK13" s="55">
        <f>'SDR Patient and Stations'!AJ12</f>
        <v>0.875</v>
      </c>
      <c r="AL13" s="54">
        <f>'SDR Patient and Stations'!AK12</f>
        <v>0.6964285714285714</v>
      </c>
      <c r="AM13" s="55">
        <f>'SDR Patient and Stations'!AL12</f>
        <v>0.6785714285714286</v>
      </c>
      <c r="AN13" s="54">
        <f>'SDR Patient and Stations'!AM12</f>
        <v>0.7142857142857143</v>
      </c>
      <c r="AO13" s="55">
        <f>'SDR Patient and Stations'!AN12</f>
        <v>0.7589285714285714</v>
      </c>
      <c r="AP13" s="54">
        <f>'SDR Patient and Stations'!AO12</f>
        <v>0.7053571428571429</v>
      </c>
      <c r="AQ13" s="55">
        <f>'SDR Patient and Stations'!AP12</f>
        <v>0.7232142857142857</v>
      </c>
      <c r="AR13" s="54">
        <f>'SDR Patient and Stations'!AQ12</f>
        <v>0.8392857142857143</v>
      </c>
      <c r="AS13" s="55">
        <f>'SDR Patient and Stations'!AR12</f>
        <v>0.7946428571428571</v>
      </c>
      <c r="AT13" s="54">
        <f>'SDR Patient and Stations'!AS12</f>
        <v>0.7857142857142857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3</v>
      </c>
      <c r="D14" s="163">
        <f>'SDR Patient and Stations'!C14</f>
        <v>4</v>
      </c>
      <c r="E14" s="164">
        <f>'SDR Patient and Stations'!D14</f>
        <v>4</v>
      </c>
      <c r="F14" s="163">
        <f>'SDR Patient and Stations'!E14</f>
        <v>1</v>
      </c>
      <c r="G14" s="164">
        <f>'SDR Patient and Stations'!F14</f>
        <v>0</v>
      </c>
      <c r="H14" s="163">
        <f>'SDR Patient and Stations'!G14</f>
        <v>0</v>
      </c>
      <c r="I14" s="164">
        <f>'SDR Patient and Stations'!H14</f>
        <v>0</v>
      </c>
      <c r="J14" s="163">
        <f>'SDR Patient and Stations'!I14</f>
        <v>0</v>
      </c>
      <c r="K14" s="164">
        <f>'SDR Patient and Stations'!J14</f>
        <v>6</v>
      </c>
      <c r="L14" s="163">
        <f>'SDR Patient and Stations'!K14</f>
        <v>0</v>
      </c>
      <c r="M14" s="164">
        <f>'SDR Patient and Stations'!L14</f>
        <v>0</v>
      </c>
      <c r="N14" s="163">
        <f>'SDR Patient and Stations'!M14</f>
        <v>0</v>
      </c>
      <c r="O14" s="164">
        <f>'SDR Patient and Stations'!N14</f>
        <v>0</v>
      </c>
      <c r="P14" s="163">
        <f>'SDR Patient and Stations'!O14</f>
        <v>0</v>
      </c>
      <c r="Q14" s="164">
        <f>'SDR Patient and Stations'!P14</f>
        <v>0</v>
      </c>
      <c r="R14" s="163">
        <f>'SDR Patient and Stations'!Q14</f>
        <v>4</v>
      </c>
      <c r="S14" s="164">
        <f>'SDR Patient and Stations'!R14</f>
        <v>-10</v>
      </c>
      <c r="T14" s="163">
        <f>'SDR Patient and Stations'!S14</f>
        <v>0</v>
      </c>
      <c r="U14" s="164">
        <f>'SDR Patient and Stations'!T14</f>
        <v>9</v>
      </c>
      <c r="V14" s="163">
        <f>'SDR Patient and Stations'!U14</f>
        <v>0</v>
      </c>
      <c r="W14" s="164">
        <f>'SDR Patient and Stations'!V14</f>
        <v>1</v>
      </c>
      <c r="X14" s="163">
        <f>'SDR Patient and Stations'!W14</f>
        <v>0</v>
      </c>
      <c r="Y14" s="164">
        <f>'SDR Patient and Stations'!X14</f>
        <v>0</v>
      </c>
      <c r="Z14" s="163">
        <f>'SDR Patient and Stations'!Y14</f>
        <v>0</v>
      </c>
      <c r="AA14" s="164">
        <f>'SDR Patient and Stations'!Z14</f>
        <v>0</v>
      </c>
      <c r="AB14" s="163">
        <f>'SDR Patient and Stations'!AA14</f>
        <v>0</v>
      </c>
      <c r="AC14" s="164">
        <f>'SDR Patient and Stations'!AB14</f>
        <v>0</v>
      </c>
      <c r="AD14" s="163">
        <f>'SDR Patient and Stations'!AC14</f>
        <v>-3</v>
      </c>
      <c r="AE14" s="164">
        <f>'SDR Patient and Stations'!AD14</f>
        <v>-4</v>
      </c>
      <c r="AF14" s="163">
        <f>'SDR Patient and Stations'!AE14</f>
        <v>0</v>
      </c>
      <c r="AG14" s="164">
        <f>'SDR Patient and Stations'!AF14</f>
        <v>0</v>
      </c>
      <c r="AH14" s="163">
        <f>'SDR Patient and Stations'!AG14</f>
        <v>1</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-4</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4</v>
      </c>
      <c r="H15" s="164">
        <f>'SDR Patient and Stations'!G15</f>
        <v>4</v>
      </c>
      <c r="I15" s="163">
        <f>'SDR Patient and Stations'!H15</f>
        <v>1</v>
      </c>
      <c r="J15" s="164">
        <f>'SDR Patient and Stations'!I15</f>
        <v>0</v>
      </c>
      <c r="K15" s="163">
        <f>'SDR Patient and Stations'!J15</f>
        <v>0</v>
      </c>
      <c r="L15" s="164">
        <f>'SDR Patient and Stations'!K15</f>
        <v>0</v>
      </c>
      <c r="M15" s="163">
        <f>'SDR Patient and Stations'!L15</f>
        <v>0</v>
      </c>
      <c r="N15" s="164">
        <f>'SDR Patient and Stations'!M15</f>
        <v>6</v>
      </c>
      <c r="O15" s="163">
        <f>'SDR Patient and Stations'!N15</f>
        <v>0</v>
      </c>
      <c r="P15" s="164">
        <f>'SDR Patient and Stations'!O15</f>
        <v>0</v>
      </c>
      <c r="Q15" s="163">
        <f>'SDR Patient and Stations'!P15</f>
        <v>0</v>
      </c>
      <c r="R15" s="164">
        <f>'SDR Patient and Stations'!Q15</f>
        <v>0</v>
      </c>
      <c r="S15" s="163">
        <f>'SDR Patient and Stations'!R15</f>
        <v>0</v>
      </c>
      <c r="T15" s="164">
        <f>'SDR Patient and Stations'!S15</f>
        <v>0</v>
      </c>
      <c r="U15" s="163">
        <f>'SDR Patient and Stations'!T15</f>
        <v>4</v>
      </c>
      <c r="V15" s="164">
        <f>'SDR Patient and Stations'!U15</f>
        <v>-10</v>
      </c>
      <c r="W15" s="163">
        <f>'SDR Patient and Stations'!V15</f>
        <v>0</v>
      </c>
      <c r="X15" s="164">
        <f>'SDR Patient and Stations'!W15</f>
        <v>9</v>
      </c>
      <c r="Y15" s="163">
        <f>'SDR Patient and Stations'!X15</f>
        <v>0</v>
      </c>
      <c r="Z15" s="164">
        <f>'SDR Patient and Stations'!Y15</f>
        <v>1</v>
      </c>
      <c r="AA15" s="163">
        <f>'SDR Patient and Stations'!Z15</f>
        <v>0</v>
      </c>
      <c r="AB15" s="164">
        <f>'SDR Patient and Stations'!AA15</f>
        <v>0</v>
      </c>
      <c r="AC15" s="163">
        <f>'SDR Patient and Stations'!AB15</f>
        <v>0</v>
      </c>
      <c r="AD15" s="164">
        <f>'SDR Patient and Stations'!AC15</f>
        <v>0</v>
      </c>
      <c r="AE15" s="163">
        <f>'SDR Patient and Stations'!AD15</f>
        <v>0</v>
      </c>
      <c r="AF15" s="164">
        <f>'SDR Patient and Stations'!AE15</f>
        <v>0</v>
      </c>
      <c r="AG15" s="163">
        <f>'SDR Patient and Stations'!AF15</f>
        <v>-3</v>
      </c>
      <c r="AH15" s="164">
        <f>'SDR Patient and Stations'!AG15</f>
        <v>-4</v>
      </c>
      <c r="AI15" s="163">
        <f>'SDR Patient and Stations'!AH15</f>
        <v>0</v>
      </c>
      <c r="AJ15" s="164">
        <f>'SDR Patient and Stations'!AI15</f>
        <v>0</v>
      </c>
      <c r="AK15" s="163">
        <f>'SDR Patient and Stations'!AJ15</f>
        <v>1</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-4</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4</v>
      </c>
      <c r="I16" s="52">
        <f>'SDR Patient and Stations'!H16</f>
        <v>4</v>
      </c>
      <c r="J16" s="49">
        <f>'SDR Patient and Stations'!I16</f>
        <v>1</v>
      </c>
      <c r="K16" s="52">
        <f>'SDR Patient and Stations'!J16</f>
        <v>0</v>
      </c>
      <c r="L16" s="49">
        <f>'SDR Patient and Stations'!K16</f>
        <v>0</v>
      </c>
      <c r="M16" s="52">
        <f>'SDR Patient and Stations'!L16</f>
        <v>0</v>
      </c>
      <c r="N16" s="49">
        <f>'SDR Patient and Stations'!M16</f>
        <v>0</v>
      </c>
      <c r="O16" s="52">
        <f>'SDR Patient and Stations'!N16</f>
        <v>6</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4</v>
      </c>
      <c r="W16" s="52">
        <f>'SDR Patient and Stations'!V16</f>
        <v>-10</v>
      </c>
      <c r="X16" s="49">
        <f>'SDR Patient and Stations'!W16</f>
        <v>0</v>
      </c>
      <c r="Y16" s="52">
        <f>'SDR Patient and Stations'!X16</f>
        <v>9</v>
      </c>
      <c r="Z16" s="49">
        <f>'SDR Patient and Stations'!Y16</f>
        <v>0</v>
      </c>
      <c r="AA16" s="52">
        <f>'SDR Patient and Stations'!Z16</f>
        <v>1</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-3</v>
      </c>
      <c r="AI16" s="52">
        <f>'SDR Patient and Stations'!AH16</f>
        <v>-4</v>
      </c>
      <c r="AJ16" s="49">
        <f>'SDR Patient and Stations'!AI16</f>
        <v>0</v>
      </c>
      <c r="AK16" s="52">
        <f>'SDR Patient and Stations'!AJ16</f>
        <v>0</v>
      </c>
      <c r="AL16" s="49">
        <f>'SDR Patient and Stations'!AK16</f>
        <v>1</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1.2916666666666667</v>
      </c>
      <c r="D22">
        <f>'SDR Patient and Stations'!C12</f>
        <v>1.1666666666666667</v>
      </c>
      <c r="E22">
        <f>'SDR Patient and Stations'!D12</f>
        <v>1.2222222222222223</v>
      </c>
      <c r="F22" s="5">
        <f>'SDR Patient and Stations'!E12</f>
        <v>1.25</v>
      </c>
      <c r="G22" s="66">
        <f>'SDR Patient and Stations'!F12</f>
        <v>1.25</v>
      </c>
      <c r="H22" s="58">
        <f>'SDR Patient and Stations'!G12</f>
        <v>1.2222222222222223</v>
      </c>
      <c r="I22" s="66">
        <f>'SDR Patient and Stations'!H12</f>
        <v>0.73611111111111116</v>
      </c>
      <c r="J22" s="58">
        <f>'SDR Patient and Stations'!I12</f>
        <v>0.88888888888888884</v>
      </c>
      <c r="K22" s="66">
        <f>'SDR Patient and Stations'!J12</f>
        <v>0.875</v>
      </c>
      <c r="L22" s="58">
        <f>'SDR Patient and Stations'!K12</f>
        <v>0.84722222222222221</v>
      </c>
      <c r="M22" s="66">
        <f>'SDR Patient and Stations'!M12</f>
        <v>0.70833333333333337</v>
      </c>
      <c r="N22" s="58">
        <f>'SDR Patient and Stations'!N12</f>
        <v>0.75</v>
      </c>
      <c r="O22" s="66">
        <f>'SDR Patient and Stations'!O12</f>
        <v>0.83333333333333337</v>
      </c>
      <c r="P22" s="58">
        <f>'SDR Patient and Stations'!P12</f>
        <v>0.97916666666666663</v>
      </c>
      <c r="Q22" s="66">
        <f>'SDR Patient and Stations'!Q12</f>
        <v>0.92708333333333337</v>
      </c>
      <c r="R22" s="58">
        <f>'SDR Patient and Stations'!R12</f>
        <v>0.9642857142857143</v>
      </c>
      <c r="S22" s="66">
        <f>'SDR Patient and Stations'!S12</f>
        <v>0.8571428571428571</v>
      </c>
      <c r="T22" s="58">
        <f>'SDR Patient and Stations'!T12</f>
        <v>0.9821428571428571</v>
      </c>
      <c r="U22" s="66">
        <f>'SDR Patient and Stations'!U12</f>
        <v>0.9910714285714286</v>
      </c>
      <c r="V22" s="58">
        <f>'SDR Patient and Stations'!V12</f>
        <v>0.9910714285714286</v>
      </c>
      <c r="W22" s="66">
        <f>'SDR Patient and Stations'!W12</f>
        <v>1.0714285714285714</v>
      </c>
      <c r="X22" s="58">
        <f>'SDR Patient and Stations'!X12</f>
        <v>0.94444444444444442</v>
      </c>
      <c r="Y22" s="66">
        <f>'SDR Patient and Stations'!Y12</f>
        <v>0.78703703703703709</v>
      </c>
      <c r="Z22" s="58">
        <f>'SDR Patient and Stations'!Z12</f>
        <v>0.85185185185185186</v>
      </c>
      <c r="AA22" s="66">
        <f>'SDR Patient and Stations'!AA12</f>
        <v>0.78703703703703709</v>
      </c>
      <c r="AB22" s="58">
        <f>'SDR Patient and Stations'!AB12</f>
        <v>0.70370370370370372</v>
      </c>
      <c r="AC22" s="66">
        <f>'SDR Patient and Stations'!AC12</f>
        <v>0.65740740740740744</v>
      </c>
      <c r="AD22" s="58">
        <f>'SDR Patient and Stations'!AD12</f>
        <v>0.68518518518518523</v>
      </c>
      <c r="AE22" s="66">
        <f>'SDR Patient and Stations'!AE12</f>
        <v>0.7407407407407407</v>
      </c>
      <c r="AF22" s="58">
        <f>'SDR Patient and Stations'!AF12</f>
        <v>0.78260869565217395</v>
      </c>
      <c r="AG22" s="66">
        <f>'SDR Patient and Stations'!AG12</f>
        <v>0.76086956521739135</v>
      </c>
      <c r="AH22" s="58">
        <f>'SDR Patient and Stations'!AH12</f>
        <v>0.85869565217391308</v>
      </c>
      <c r="AI22" s="66">
        <f>'SDR Patient and Stations'!AI12</f>
        <v>0.9</v>
      </c>
      <c r="AJ22" s="58">
        <f>'SDR Patient and Stations'!AJ12</f>
        <v>0.875</v>
      </c>
      <c r="AK22" s="66">
        <f>'SDR Patient and Stations'!AK12</f>
        <v>0.6964285714285714</v>
      </c>
      <c r="AL22" s="58">
        <f>'SDR Patient and Stations'!AL12</f>
        <v>0.6785714285714286</v>
      </c>
      <c r="AM22" s="66">
        <f>'SDR Patient and Stations'!AM12</f>
        <v>0.7142857142857143</v>
      </c>
      <c r="AN22" s="58">
        <f>'SDR Patient and Stations'!AN12</f>
        <v>0.7589285714285714</v>
      </c>
      <c r="AO22" s="66">
        <f>'SDR Patient and Stations'!AO12</f>
        <v>0.7053571428571429</v>
      </c>
      <c r="AP22" s="58">
        <f>'SDR Patient and Stations'!AP12</f>
        <v>0.7232142857142857</v>
      </c>
      <c r="AQ22" s="66">
        <f>'SDR Patient and Stations'!AQ12</f>
        <v>0.8392857142857143</v>
      </c>
      <c r="AR22" s="58">
        <f>'SDR Patient and Stations'!AR12</f>
        <v>0.7946428571428571</v>
      </c>
      <c r="AS22" s="66">
        <f>'SDR Patient and Stations'!AS12</f>
        <v>0.7857142857142857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5.166666666666667</v>
      </c>
      <c r="D24" s="105">
        <f>'SDR Patient and Stations'!C11</f>
        <v>4.666666666666667</v>
      </c>
      <c r="E24" s="105">
        <f>'SDR Patient and Stations'!D11</f>
        <v>4.8888888888888893</v>
      </c>
      <c r="F24" s="115">
        <f>'SDR Patient and Stations'!E11</f>
        <v>5</v>
      </c>
      <c r="G24" s="114">
        <f t="shared" ref="G24:AZ24" si="12">J32/G26</f>
        <v>5</v>
      </c>
      <c r="H24" s="113">
        <f t="shared" si="12"/>
        <v>4.8888888888888893</v>
      </c>
      <c r="I24" s="114">
        <f t="shared" si="12"/>
        <v>5.8888888888888893</v>
      </c>
      <c r="J24" s="113">
        <f t="shared" si="12"/>
        <v>3.9291259259259261</v>
      </c>
      <c r="K24" s="114">
        <f t="shared" si="12"/>
        <v>2.8437976558755613</v>
      </c>
      <c r="L24" s="113">
        <f t="shared" si="12"/>
        <v>2.0333333333333332</v>
      </c>
      <c r="M24" s="114">
        <f t="shared" si="12"/>
        <v>2.0666666666666669</v>
      </c>
      <c r="N24" s="113">
        <f t="shared" si="12"/>
        <v>2.2666666666666666</v>
      </c>
      <c r="O24" s="114">
        <f t="shared" si="12"/>
        <v>2.4</v>
      </c>
      <c r="P24" s="113">
        <f t="shared" si="12"/>
        <v>2.6666666666666665</v>
      </c>
      <c r="Q24" s="114">
        <f t="shared" si="12"/>
        <v>3.1333333333333333</v>
      </c>
      <c r="R24" s="113">
        <f t="shared" si="12"/>
        <v>2.9666666666666668</v>
      </c>
      <c r="S24" s="114">
        <f t="shared" si="12"/>
        <v>3.6</v>
      </c>
      <c r="T24" s="113">
        <f t="shared" si="12"/>
        <v>3.2</v>
      </c>
      <c r="U24" s="114">
        <f t="shared" si="12"/>
        <v>3.6666666666666665</v>
      </c>
      <c r="V24" s="113">
        <f t="shared" si="12"/>
        <v>3.7</v>
      </c>
      <c r="W24" s="114">
        <f t="shared" si="12"/>
        <v>3.7</v>
      </c>
      <c r="X24" s="113">
        <f t="shared" si="12"/>
        <v>4</v>
      </c>
      <c r="Y24" s="114">
        <f t="shared" si="12"/>
        <v>3.4</v>
      </c>
      <c r="Z24" s="113">
        <f t="shared" si="12"/>
        <v>2.8333333333333335</v>
      </c>
      <c r="AA24" s="114">
        <f t="shared" si="12"/>
        <v>3.0666666666666669</v>
      </c>
      <c r="AB24" s="113">
        <f t="shared" si="12"/>
        <v>2.8333333333333335</v>
      </c>
      <c r="AC24" s="114">
        <f t="shared" si="12"/>
        <v>2.5333333333333332</v>
      </c>
      <c r="AD24" s="113">
        <f t="shared" si="12"/>
        <v>2.3666666666666667</v>
      </c>
      <c r="AE24" s="114">
        <f t="shared" si="12"/>
        <v>2.4666666666666668</v>
      </c>
      <c r="AF24" s="113">
        <f t="shared" si="12"/>
        <v>2.6666666666666665</v>
      </c>
      <c r="AG24" s="114">
        <f t="shared" si="12"/>
        <v>2.4</v>
      </c>
      <c r="AH24" s="113">
        <f t="shared" si="12"/>
        <v>2.3333333333333335</v>
      </c>
      <c r="AI24" s="114">
        <f t="shared" si="12"/>
        <v>2.925925925925926</v>
      </c>
      <c r="AJ24" s="113">
        <f t="shared" si="12"/>
        <v>3.1304347826086958</v>
      </c>
      <c r="AK24" s="114">
        <f t="shared" si="12"/>
        <v>3.652173913043478</v>
      </c>
      <c r="AL24" s="113">
        <f t="shared" si="12"/>
        <v>3.3913043478260869</v>
      </c>
      <c r="AM24" s="114">
        <f t="shared" si="12"/>
        <v>3.1244444444444444</v>
      </c>
      <c r="AN24" s="113">
        <f t="shared" si="12"/>
        <v>2.6666666666666665</v>
      </c>
      <c r="AO24" s="114">
        <f t="shared" si="12"/>
        <v>2.8333333333333335</v>
      </c>
      <c r="AP24" s="113">
        <f t="shared" si="12"/>
        <v>2.6333333333333333</v>
      </c>
      <c r="AQ24" s="114">
        <f t="shared" si="12"/>
        <v>2.7</v>
      </c>
      <c r="AR24" s="113">
        <f t="shared" si="12"/>
        <v>3.1333333333333333</v>
      </c>
      <c r="AS24" s="114">
        <f t="shared" si="12"/>
        <v>2.9666666666666668</v>
      </c>
      <c r="AT24" s="113">
        <f t="shared" si="12"/>
        <v>3.3846153846153846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4.916666666666667</v>
      </c>
      <c r="E25" s="171">
        <f t="shared" ref="E25:G25" si="13">AVERAGE(D24:E24)</f>
        <v>4.7777777777777786</v>
      </c>
      <c r="F25" s="171">
        <f t="shared" si="13"/>
        <v>4.9444444444444446</v>
      </c>
      <c r="G25" s="171">
        <f t="shared" si="13"/>
        <v>5</v>
      </c>
      <c r="H25" s="122">
        <f>AVERAGE(G24:H24)</f>
        <v>4.9444444444444446</v>
      </c>
      <c r="I25" s="123">
        <f t="shared" ref="I25:AZ25" si="14">AVERAGE(H24:I24)</f>
        <v>5.3888888888888893</v>
      </c>
      <c r="J25" s="122">
        <f t="shared" si="14"/>
        <v>4.9090074074074082</v>
      </c>
      <c r="K25" s="123">
        <f t="shared" si="14"/>
        <v>3.3864617909007437</v>
      </c>
      <c r="L25" s="122">
        <f t="shared" si="14"/>
        <v>2.4385654946044473</v>
      </c>
      <c r="M25" s="123">
        <f t="shared" si="14"/>
        <v>2.0499999999999998</v>
      </c>
      <c r="N25" s="122">
        <f t="shared" si="14"/>
        <v>2.166666666666667</v>
      </c>
      <c r="O25" s="123">
        <f t="shared" si="14"/>
        <v>2.333333333333333</v>
      </c>
      <c r="P25" s="122">
        <f t="shared" si="14"/>
        <v>2.5333333333333332</v>
      </c>
      <c r="Q25" s="123">
        <f t="shared" si="14"/>
        <v>2.9</v>
      </c>
      <c r="R25" s="122">
        <f t="shared" si="14"/>
        <v>3.05</v>
      </c>
      <c r="S25" s="123">
        <f t="shared" si="14"/>
        <v>3.2833333333333332</v>
      </c>
      <c r="T25" s="122">
        <f t="shared" si="14"/>
        <v>3.4000000000000004</v>
      </c>
      <c r="U25" s="123">
        <f t="shared" si="14"/>
        <v>3.4333333333333336</v>
      </c>
      <c r="V25" s="122">
        <f t="shared" si="14"/>
        <v>3.6833333333333336</v>
      </c>
      <c r="W25" s="123">
        <f t="shared" si="14"/>
        <v>3.7</v>
      </c>
      <c r="X25" s="122">
        <f t="shared" si="14"/>
        <v>3.85</v>
      </c>
      <c r="Y25" s="123">
        <f t="shared" si="14"/>
        <v>3.7</v>
      </c>
      <c r="Z25" s="122">
        <f t="shared" si="14"/>
        <v>3.1166666666666667</v>
      </c>
      <c r="AA25" s="123">
        <f t="shared" si="14"/>
        <v>2.95</v>
      </c>
      <c r="AB25" s="122">
        <f t="shared" si="14"/>
        <v>2.95</v>
      </c>
      <c r="AC25" s="123">
        <f t="shared" si="14"/>
        <v>2.6833333333333336</v>
      </c>
      <c r="AD25" s="122">
        <f t="shared" si="14"/>
        <v>2.4500000000000002</v>
      </c>
      <c r="AE25" s="123">
        <f t="shared" si="14"/>
        <v>2.416666666666667</v>
      </c>
      <c r="AF25" s="122">
        <f t="shared" si="14"/>
        <v>2.5666666666666664</v>
      </c>
      <c r="AG25" s="123">
        <f t="shared" si="14"/>
        <v>2.5333333333333332</v>
      </c>
      <c r="AH25" s="122">
        <f t="shared" si="14"/>
        <v>2.3666666666666667</v>
      </c>
      <c r="AI25" s="123">
        <f t="shared" si="14"/>
        <v>2.6296296296296298</v>
      </c>
      <c r="AJ25" s="122">
        <f t="shared" si="14"/>
        <v>3.0281803542673109</v>
      </c>
      <c r="AK25" s="123">
        <f t="shared" si="14"/>
        <v>3.3913043478260869</v>
      </c>
      <c r="AL25" s="122">
        <f t="shared" si="14"/>
        <v>3.5217391304347823</v>
      </c>
      <c r="AM25" s="123">
        <f t="shared" si="14"/>
        <v>3.2578743961352656</v>
      </c>
      <c r="AN25" s="122">
        <f t="shared" si="14"/>
        <v>2.8955555555555552</v>
      </c>
      <c r="AO25" s="123">
        <f t="shared" si="14"/>
        <v>2.75</v>
      </c>
      <c r="AP25" s="122">
        <f t="shared" si="14"/>
        <v>2.7333333333333334</v>
      </c>
      <c r="AQ25" s="123">
        <f t="shared" si="14"/>
        <v>2.666666666666667</v>
      </c>
      <c r="AR25" s="122">
        <f t="shared" si="14"/>
        <v>2.916666666666667</v>
      </c>
      <c r="AS25" s="123">
        <f t="shared" si="14"/>
        <v>3.05</v>
      </c>
      <c r="AT25" s="122">
        <f t="shared" si="14"/>
        <v>3.1756410256410259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9</v>
      </c>
      <c r="G26" s="49">
        <f>IF((F26+E28+(IF(F16&gt;0,0,F16))&gt;'SDR Patient and Stations'!G8),'SDR Patient and Stations'!G8,(F26+E28+(IF(F16&gt;0,0,F16))))</f>
        <v>9</v>
      </c>
      <c r="H26" s="52">
        <f>IF((G26+F28+(IF(G16&gt;0,0,G16))&gt;'SDR Patient and Stations'!H8),'SDR Patient and Stations'!H8,(G26+F28+(IF(G16&gt;0,0,G16))))</f>
        <v>9</v>
      </c>
      <c r="I26" s="116">
        <f>IF((H26+G28+(IF(H16&gt;0,0,H16))&gt;'SDR Patient and Stations'!I8),'SDR Patient and Stations'!I8,(H26+G28+(IF(H16&gt;0,0,H16))))</f>
        <v>9</v>
      </c>
      <c r="J26" s="117">
        <f>IF((I26+H28+(IF(I16&gt;0,0,I16))&gt;'SDR Patient and Stations'!J8),'SDR Patient and Stations'!J8,(I26+H28+(IF(I16&gt;0,0,I16))))</f>
        <v>16.288610038610038</v>
      </c>
      <c r="K26" s="116">
        <f>IF((J26+I28+(IF(J16&gt;0,0,J16))&gt;'SDR Patient and Stations'!K8),'SDR Patient and Stations'!K8,(J26+I28+(IF(J16&gt;0,0,J16))))</f>
        <v>22.153474903474901</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30</v>
      </c>
      <c r="AI26" s="116">
        <f>IF((AH26+AG28+(IF(AH16&gt;0,0,AH16))&gt;'SDR Patient and Stations'!AI8),'SDR Patient and Stations'!AI8,(AH26+AG28+(IF(AH16&gt;0,0,AH16))))</f>
        <v>27</v>
      </c>
      <c r="AJ26" s="117">
        <f>IF((AI26+AH28+(IF(AI16&gt;0,0,AI16))&gt;'SDR Patient and Stations'!AJ8),'SDR Patient and Stations'!AJ8,(AI26+AH28+(IF(AI16&gt;0,0,AI16))))</f>
        <v>23</v>
      </c>
      <c r="AK26" s="116">
        <f>IF((AJ26+AI28+(IF(AJ16&gt;0,0,AJ16))&gt;'SDR Patient and Stations'!AK8),'SDR Patient and Stations'!AK8,(AJ26+AI28+(IF(AJ16&gt;0,0,AJ16))))</f>
        <v>23</v>
      </c>
      <c r="AL26" s="117">
        <f>IF((AK26+AJ28+(IF(AK16&gt;0,0,AK16))&gt;'SDR Patient and Stations'!AL8),'SDR Patient and Stations'!AL8,(AK26+AJ28+(IF(AK16&gt;0,0,AK16))))</f>
        <v>23</v>
      </c>
      <c r="AM26" s="116">
        <f>IF((AL26+AK28+(IF(AL16&gt;0,0,AL16))&gt;'SDR Patient and Stations'!AM8),'SDR Patient and Stations'!AM8,(AL26+AK28+(IF(AL16&gt;0,0,AL16))))</f>
        <v>24.324324324324326</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26</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7.2886100386100381</v>
      </c>
      <c r="I28" s="116">
        <f t="shared" si="15"/>
        <v>5.8648648648648649</v>
      </c>
      <c r="J28" s="117">
        <f t="shared" si="15"/>
        <v>10</v>
      </c>
      <c r="K28" s="116">
        <f t="shared" si="15"/>
        <v>10</v>
      </c>
      <c r="L28" s="117">
        <f t="shared" si="15"/>
        <v>0</v>
      </c>
      <c r="M28" s="116">
        <f t="shared" si="15"/>
        <v>0</v>
      </c>
      <c r="N28" s="117">
        <f t="shared" si="15"/>
        <v>0</v>
      </c>
      <c r="O28" s="116">
        <f t="shared" si="15"/>
        <v>0</v>
      </c>
      <c r="P28" s="117">
        <f t="shared" si="15"/>
        <v>0</v>
      </c>
      <c r="Q28" s="116">
        <f t="shared" si="15"/>
        <v>0</v>
      </c>
      <c r="R28" s="117">
        <f t="shared" si="15"/>
        <v>10</v>
      </c>
      <c r="S28" s="116">
        <f t="shared" si="15"/>
        <v>7.1668543543543564</v>
      </c>
      <c r="T28" s="117">
        <f t="shared" si="15"/>
        <v>10</v>
      </c>
      <c r="U28" s="116">
        <f t="shared" si="15"/>
        <v>3.1224841863139758</v>
      </c>
      <c r="V28" s="117">
        <f t="shared" si="15"/>
        <v>10</v>
      </c>
      <c r="W28" s="116">
        <f t="shared" si="15"/>
        <v>8.5416666666666643</v>
      </c>
      <c r="X28" s="117">
        <f t="shared" si="15"/>
        <v>10</v>
      </c>
      <c r="Y28" s="116">
        <f t="shared" si="15"/>
        <v>10</v>
      </c>
      <c r="Z28" s="117">
        <f t="shared" si="15"/>
        <v>1.6654492330168011</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1.3243243243243263</v>
      </c>
      <c r="AL28" s="117">
        <f t="shared" si="15"/>
        <v>10</v>
      </c>
      <c r="AM28" s="116">
        <f t="shared" si="15"/>
        <v>3.0177899418405758</v>
      </c>
      <c r="AN28" s="117">
        <f t="shared" si="15"/>
        <v>2.7777777777777786</v>
      </c>
      <c r="AO28" s="116">
        <f t="shared" si="15"/>
        <v>0</v>
      </c>
      <c r="AP28" s="117">
        <f t="shared" si="15"/>
        <v>0</v>
      </c>
      <c r="AQ28" s="116">
        <f t="shared" si="15"/>
        <v>0</v>
      </c>
      <c r="AR28" s="117">
        <f t="shared" si="15"/>
        <v>0</v>
      </c>
      <c r="AS28" s="116">
        <f t="shared" si="15"/>
        <v>5.1192368839427687</v>
      </c>
      <c r="AT28" s="117">
        <f t="shared" si="15"/>
        <v>3.8735887786520706</v>
      </c>
      <c r="AU28" s="116">
        <f t="shared" si="15"/>
        <v>6.298965632298966</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45</v>
      </c>
      <c r="G30" s="68">
        <f>HLOOKUP(G19,'SDR Patient and Stations'!$B$6:$AT$14,4,FALSE)</f>
        <v>45</v>
      </c>
      <c r="H30" s="60">
        <f>HLOOKUP(H19,'SDR Patient and Stations'!$B$6:$AT$14,4,FALSE)</f>
        <v>44</v>
      </c>
      <c r="I30" s="68">
        <f>HLOOKUP(I19,'SDR Patient and Stations'!$B$6:$AT$14,4,FALSE)</f>
        <v>53</v>
      </c>
      <c r="J30" s="60">
        <f>HLOOKUP(J19,'SDR Patient and Stations'!$B$6:$AT$14,4,FALSE)</f>
        <v>64</v>
      </c>
      <c r="K30" s="68">
        <f>HLOOKUP(K19,'SDR Patient and Stations'!$B$6:$AT$14,4,FALSE)</f>
        <v>63</v>
      </c>
      <c r="L30" s="60">
        <f>HLOOKUP(L19,'SDR Patient and Stations'!$B$6:$AT$14,4,FALSE)</f>
        <v>61</v>
      </c>
      <c r="M30" s="68">
        <f>HLOOKUP(M19,'SDR Patient and Stations'!$B$6:$AT$14,4,FALSE)</f>
        <v>62</v>
      </c>
      <c r="N30" s="60">
        <f>HLOOKUP(N19,'SDR Patient and Stations'!$B$6:$AT$14,4,FALSE)</f>
        <v>68</v>
      </c>
      <c r="O30" s="68">
        <f>HLOOKUP(O19,'SDR Patient and Stations'!$B$6:$AT$14,4,FALSE)</f>
        <v>72</v>
      </c>
      <c r="P30" s="60">
        <f>HLOOKUP(P19,'SDR Patient and Stations'!$B$6:$AT$14,4,FALSE)</f>
        <v>80</v>
      </c>
      <c r="Q30" s="68">
        <f>HLOOKUP(Q19,'SDR Patient and Stations'!$B$6:$AT$14,4,FALSE)</f>
        <v>94</v>
      </c>
      <c r="R30" s="60">
        <f>HLOOKUP(R19,'SDR Patient and Stations'!$B$6:$AT$14,4,FALSE)</f>
        <v>89</v>
      </c>
      <c r="S30" s="68">
        <f>HLOOKUP(S19,'SDR Patient and Stations'!$B$6:$AT$14,4,FALSE)</f>
        <v>108</v>
      </c>
      <c r="T30" s="60">
        <f>HLOOKUP(T19,'SDR Patient and Stations'!$B$6:$AT$14,4,FALSE)</f>
        <v>96</v>
      </c>
      <c r="U30" s="68">
        <f>HLOOKUP(U19,'SDR Patient and Stations'!$B$6:$AT$14,4,FALSE)</f>
        <v>110</v>
      </c>
      <c r="V30" s="60">
        <f>HLOOKUP(V19,'SDR Patient and Stations'!$B$6:$AT$14,4,FALSE)</f>
        <v>111</v>
      </c>
      <c r="W30" s="68">
        <f>HLOOKUP(W19,'SDR Patient and Stations'!$B$6:$AT$14,4,FALSE)</f>
        <v>111</v>
      </c>
      <c r="X30" s="60">
        <f>HLOOKUP(X19,'SDR Patient and Stations'!$B$6:$AT$14,4,FALSE)</f>
        <v>120</v>
      </c>
      <c r="Y30" s="68">
        <f>HLOOKUP(Y19,'SDR Patient and Stations'!$B$6:$AT$14,4,FALSE)</f>
        <v>102</v>
      </c>
      <c r="Z30" s="60">
        <f>HLOOKUP(Z19,'SDR Patient and Stations'!$B$6:$AT$14,4,FALSE)</f>
        <v>85</v>
      </c>
      <c r="AA30" s="68">
        <f>HLOOKUP(AA19,'SDR Patient and Stations'!$B$6:$AT$14,4,FALSE)</f>
        <v>92</v>
      </c>
      <c r="AB30" s="60">
        <f>HLOOKUP(AB19,'SDR Patient and Stations'!$B$6:$AT$14,4,FALSE)</f>
        <v>85</v>
      </c>
      <c r="AC30" s="68">
        <f>HLOOKUP(AC19,'SDR Patient and Stations'!$B$6:$AT$14,4,FALSE)</f>
        <v>76</v>
      </c>
      <c r="AD30" s="60">
        <f>HLOOKUP(AD19,'SDR Patient and Stations'!$B$6:$AT$14,4,FALSE)</f>
        <v>71</v>
      </c>
      <c r="AE30" s="68">
        <f>HLOOKUP(AE19,'SDR Patient and Stations'!$B$6:$AT$14,4,FALSE)</f>
        <v>74</v>
      </c>
      <c r="AF30" s="60">
        <f>HLOOKUP(AF19,'SDR Patient and Stations'!$B$6:$AT$14,4,FALSE)</f>
        <v>80</v>
      </c>
      <c r="AG30" s="68">
        <f>HLOOKUP(AG19,'SDR Patient and Stations'!$B$6:$AT$14,4,FALSE)</f>
        <v>72</v>
      </c>
      <c r="AH30" s="60">
        <f>HLOOKUP(AH19,'SDR Patient and Stations'!$B$6:$AT$14,4,FALSE)</f>
        <v>70</v>
      </c>
      <c r="AI30" s="68">
        <f>HLOOKUP(AI19,'SDR Patient and Stations'!$B$6:$AT$14,4,FALSE)</f>
        <v>79</v>
      </c>
      <c r="AJ30" s="60">
        <f>HLOOKUP(AJ19,'SDR Patient and Stations'!$B$6:$AT$14,4,FALSE)</f>
        <v>72</v>
      </c>
      <c r="AK30" s="68">
        <f>HLOOKUP(AK19,'SDR Patient and Stations'!$B$6:$AT$14,4,FALSE)</f>
        <v>84</v>
      </c>
      <c r="AL30" s="60">
        <f>HLOOKUP(AL19,'SDR Patient and Stations'!$B$6:$AT$14,4,FALSE)</f>
        <v>78</v>
      </c>
      <c r="AM30" s="68">
        <f>HLOOKUP(AM19,'SDR Patient and Stations'!$B$6:$AT$14,4,FALSE)</f>
        <v>76</v>
      </c>
      <c r="AN30" s="60">
        <f>HLOOKUP(AN19,'SDR Patient and Stations'!$B$6:$AT$14,4,FALSE)</f>
        <v>80</v>
      </c>
      <c r="AO30" s="68">
        <f>HLOOKUP(AO19,'SDR Patient and Stations'!$B$6:$AT$14,4,FALSE)</f>
        <v>85</v>
      </c>
      <c r="AP30" s="60">
        <f>HLOOKUP(AP19,'SDR Patient and Stations'!$B$6:$AT$14,4,FALSE)</f>
        <v>79</v>
      </c>
      <c r="AQ30" s="68">
        <f>HLOOKUP(AQ19,'SDR Patient and Stations'!$B$6:$AT$14,4,FALSE)</f>
        <v>81</v>
      </c>
      <c r="AR30" s="60">
        <f>HLOOKUP(AR19,'SDR Patient and Stations'!$B$6:$AT$14,4,FALSE)</f>
        <v>94</v>
      </c>
      <c r="AS30" s="68">
        <f>HLOOKUP(AS19,'SDR Patient and Stations'!$B$6:$AT$14,4,FALSE)</f>
        <v>89</v>
      </c>
      <c r="AT30" s="60">
        <f>HLOOKUP(AT19,'SDR Patient and Stations'!$B$6:$AT$14,4,FALSE)</f>
        <v>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31</v>
      </c>
      <c r="G32" s="68">
        <f>HLOOKUP(G20,'SDR Patient and Stations'!$B$6:$AT$14,4,FALSE)</f>
        <v>42</v>
      </c>
      <c r="H32" s="60">
        <f>HLOOKUP(H20,'SDR Patient and Stations'!$B$6:$AT$14,4,FALSE)</f>
        <v>44</v>
      </c>
      <c r="I32" s="68">
        <f>HLOOKUP(I20,'SDR Patient and Stations'!$B$6:$AT$14,4,FALSE)</f>
        <v>45</v>
      </c>
      <c r="J32" s="60">
        <f>HLOOKUP(J20,'SDR Patient and Stations'!$B$6:$AT$14,4,FALSE)</f>
        <v>45</v>
      </c>
      <c r="K32" s="68">
        <f>HLOOKUP(K20,'SDR Patient and Stations'!$B$6:$AT$14,4,FALSE)</f>
        <v>44</v>
      </c>
      <c r="L32" s="60">
        <f>HLOOKUP(L20,'SDR Patient and Stations'!$B$6:$AT$14,4,FALSE)</f>
        <v>53</v>
      </c>
      <c r="M32" s="68">
        <f>HLOOKUP(M20,'SDR Patient and Stations'!$B$6:$AT$14,4,FALSE)</f>
        <v>64</v>
      </c>
      <c r="N32" s="60">
        <f>HLOOKUP(N20,'SDR Patient and Stations'!$B$6:$AT$14,4,FALSE)</f>
        <v>63</v>
      </c>
      <c r="O32" s="68">
        <f>HLOOKUP(O20,'SDR Patient and Stations'!$B$6:$AT$14,4,FALSE)</f>
        <v>61</v>
      </c>
      <c r="P32" s="60">
        <f>HLOOKUP(P20,'SDR Patient and Stations'!$B$6:$AT$14,4,FALSE)</f>
        <v>62</v>
      </c>
      <c r="Q32" s="68">
        <f>HLOOKUP(Q20,'SDR Patient and Stations'!$B$6:$AT$14,4,FALSE)</f>
        <v>68</v>
      </c>
      <c r="R32" s="60">
        <f>HLOOKUP(R20,'SDR Patient and Stations'!$B$6:$AT$14,4,FALSE)</f>
        <v>72</v>
      </c>
      <c r="S32" s="68">
        <f>HLOOKUP(S20,'SDR Patient and Stations'!$B$6:$AT$14,4,FALSE)</f>
        <v>80</v>
      </c>
      <c r="T32" s="60">
        <f>HLOOKUP(T20,'SDR Patient and Stations'!$B$6:$AT$14,4,FALSE)</f>
        <v>94</v>
      </c>
      <c r="U32" s="68">
        <f>HLOOKUP(U20,'SDR Patient and Stations'!$B$6:$AT$14,4,FALSE)</f>
        <v>89</v>
      </c>
      <c r="V32" s="60">
        <f>HLOOKUP(V20,'SDR Patient and Stations'!$B$6:$AT$14,4,FALSE)</f>
        <v>108</v>
      </c>
      <c r="W32" s="68">
        <f>HLOOKUP(W20,'SDR Patient and Stations'!$B$6:$AT$14,4,FALSE)</f>
        <v>96</v>
      </c>
      <c r="X32" s="60">
        <f>HLOOKUP(X20,'SDR Patient and Stations'!$B$6:$AT$14,4,FALSE)</f>
        <v>110</v>
      </c>
      <c r="Y32" s="68">
        <f>HLOOKUP(Y20,'SDR Patient and Stations'!$B$6:$AT$14,4,FALSE)</f>
        <v>111</v>
      </c>
      <c r="Z32" s="60">
        <f>HLOOKUP(Z20,'SDR Patient and Stations'!$B$6:$AT$14,4,FALSE)</f>
        <v>111</v>
      </c>
      <c r="AA32" s="68">
        <f>HLOOKUP(AA20,'SDR Patient and Stations'!$B$6:$AT$14,4,FALSE)</f>
        <v>120</v>
      </c>
      <c r="AB32" s="60">
        <f>HLOOKUP(AB20,'SDR Patient and Stations'!$B$6:$AT$14,4,FALSE)</f>
        <v>102</v>
      </c>
      <c r="AC32" s="68">
        <f>HLOOKUP(AC20,'SDR Patient and Stations'!$B$6:$AT$14,4,FALSE)</f>
        <v>85</v>
      </c>
      <c r="AD32" s="60">
        <f>HLOOKUP(AD20,'SDR Patient and Stations'!$B$6:$AT$14,4,FALSE)</f>
        <v>92</v>
      </c>
      <c r="AE32" s="68">
        <f>HLOOKUP(AE20,'SDR Patient and Stations'!$B$6:$AT$14,4,FALSE)</f>
        <v>85</v>
      </c>
      <c r="AF32" s="60">
        <f>HLOOKUP(AF20,'SDR Patient and Stations'!$B$6:$AT$14,4,FALSE)</f>
        <v>76</v>
      </c>
      <c r="AG32" s="68">
        <f>HLOOKUP(AG20,'SDR Patient and Stations'!$B$6:$AT$14,4,FALSE)</f>
        <v>71</v>
      </c>
      <c r="AH32" s="60">
        <f>HLOOKUP(AH20,'SDR Patient and Stations'!$B$6:$AT$14,4,FALSE)</f>
        <v>74</v>
      </c>
      <c r="AI32" s="68">
        <f>HLOOKUP(AI20,'SDR Patient and Stations'!$B$6:$AT$14,4,FALSE)</f>
        <v>80</v>
      </c>
      <c r="AJ32" s="60">
        <f>HLOOKUP(AJ20,'SDR Patient and Stations'!$B$6:$AT$14,4,FALSE)</f>
        <v>72</v>
      </c>
      <c r="AK32" s="68">
        <f>HLOOKUP(AK20,'SDR Patient and Stations'!$B$6:$AT$14,4,FALSE)</f>
        <v>70</v>
      </c>
      <c r="AL32" s="60">
        <f>HLOOKUP(AL20,'SDR Patient and Stations'!$B$6:$AT$14,4,FALSE)</f>
        <v>79</v>
      </c>
      <c r="AM32" s="68">
        <f>HLOOKUP(AM20,'SDR Patient and Stations'!$B$6:$AT$14,4,FALSE)</f>
        <v>72</v>
      </c>
      <c r="AN32" s="60">
        <f>HLOOKUP(AN20,'SDR Patient and Stations'!$B$6:$AT$14,4,FALSE)</f>
        <v>84</v>
      </c>
      <c r="AO32" s="68">
        <f>HLOOKUP(AO20,'SDR Patient and Stations'!$B$6:$AT$14,4,FALSE)</f>
        <v>78</v>
      </c>
      <c r="AP32" s="60">
        <f>HLOOKUP(AP20,'SDR Patient and Stations'!$B$6:$AT$14,4,FALSE)</f>
        <v>76</v>
      </c>
      <c r="AQ32" s="68">
        <f>HLOOKUP(AQ20,'SDR Patient and Stations'!$B$6:$AT$14,4,FALSE)</f>
        <v>80</v>
      </c>
      <c r="AR32" s="60">
        <f>HLOOKUP(AR20,'SDR Patient and Stations'!$B$6:$AT$14,4,FALSE)</f>
        <v>85</v>
      </c>
      <c r="AS32" s="68">
        <f>HLOOKUP(AS20,'SDR Patient and Stations'!$B$6:$AT$14,4,FALSE)</f>
        <v>79</v>
      </c>
      <c r="AT32" s="60">
        <f>HLOOKUP(AT20,'SDR Patient and Stations'!$B$6:$AT$14,4,FALSE)</f>
        <v>81</v>
      </c>
      <c r="AU32" s="68">
        <f>HLOOKUP(AU20,'SDR Patient and Stations'!$B$6:$AT$14,4,FALSE)</f>
        <v>94</v>
      </c>
      <c r="AV32" s="60">
        <f>HLOOKUP(AV20,'SDR Patient and Stations'!$B$6:$AT$14,4,FALSE)</f>
        <v>89</v>
      </c>
      <c r="AW32" s="68">
        <f>HLOOKUP(AW20,'SDR Patient and Stations'!$B$6:$AT$14,4,FALSE)</f>
        <v>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14</v>
      </c>
      <c r="G34" s="69">
        <f t="shared" si="16"/>
        <v>3</v>
      </c>
      <c r="H34" s="61">
        <f t="shared" si="16"/>
        <v>0</v>
      </c>
      <c r="I34" s="69">
        <f t="shared" si="16"/>
        <v>8</v>
      </c>
      <c r="J34" s="61">
        <f t="shared" si="16"/>
        <v>19</v>
      </c>
      <c r="K34" s="69">
        <f t="shared" si="16"/>
        <v>19</v>
      </c>
      <c r="L34" s="61">
        <f t="shared" si="16"/>
        <v>8</v>
      </c>
      <c r="M34" s="69">
        <f t="shared" si="16"/>
        <v>-2</v>
      </c>
      <c r="N34" s="61">
        <f t="shared" si="16"/>
        <v>5</v>
      </c>
      <c r="O34" s="69">
        <f t="shared" si="16"/>
        <v>11</v>
      </c>
      <c r="P34" s="61">
        <f t="shared" si="16"/>
        <v>18</v>
      </c>
      <c r="Q34" s="69">
        <f t="shared" si="16"/>
        <v>26</v>
      </c>
      <c r="R34" s="61">
        <f t="shared" si="16"/>
        <v>17</v>
      </c>
      <c r="S34" s="69">
        <f t="shared" si="16"/>
        <v>28</v>
      </c>
      <c r="T34" s="61">
        <f t="shared" si="16"/>
        <v>2</v>
      </c>
      <c r="U34" s="69">
        <f t="shared" si="16"/>
        <v>21</v>
      </c>
      <c r="V34" s="61">
        <f t="shared" si="16"/>
        <v>3</v>
      </c>
      <c r="W34" s="69">
        <f t="shared" si="16"/>
        <v>15</v>
      </c>
      <c r="X34" s="61">
        <f t="shared" si="16"/>
        <v>10</v>
      </c>
      <c r="Y34" s="69">
        <f t="shared" si="16"/>
        <v>-9</v>
      </c>
      <c r="Z34" s="61">
        <f t="shared" si="16"/>
        <v>-26</v>
      </c>
      <c r="AA34" s="69">
        <f t="shared" si="16"/>
        <v>-28</v>
      </c>
      <c r="AB34" s="61">
        <f t="shared" si="16"/>
        <v>-17</v>
      </c>
      <c r="AC34" s="69">
        <f t="shared" si="16"/>
        <v>-9</v>
      </c>
      <c r="AD34" s="61">
        <f t="shared" si="16"/>
        <v>-21</v>
      </c>
      <c r="AE34" s="69">
        <f t="shared" si="16"/>
        <v>-11</v>
      </c>
      <c r="AF34" s="61">
        <f t="shared" si="16"/>
        <v>4</v>
      </c>
      <c r="AG34" s="69">
        <f t="shared" si="16"/>
        <v>1</v>
      </c>
      <c r="AH34" s="61">
        <f t="shared" si="16"/>
        <v>-4</v>
      </c>
      <c r="AI34" s="69">
        <f t="shared" si="16"/>
        <v>-1</v>
      </c>
      <c r="AJ34" s="61">
        <f t="shared" si="16"/>
        <v>0</v>
      </c>
      <c r="AK34" s="69">
        <f t="shared" si="16"/>
        <v>14</v>
      </c>
      <c r="AL34" s="61">
        <f t="shared" si="16"/>
        <v>-1</v>
      </c>
      <c r="AM34" s="69">
        <f t="shared" si="16"/>
        <v>4</v>
      </c>
      <c r="AN34" s="61">
        <f t="shared" si="16"/>
        <v>-4</v>
      </c>
      <c r="AO34" s="69">
        <f t="shared" si="16"/>
        <v>7</v>
      </c>
      <c r="AP34" s="61">
        <f t="shared" si="16"/>
        <v>3</v>
      </c>
      <c r="AQ34" s="69">
        <f t="shared" si="16"/>
        <v>1</v>
      </c>
      <c r="AR34" s="61">
        <f t="shared" si="16"/>
        <v>9</v>
      </c>
      <c r="AS34" s="69">
        <f t="shared" si="16"/>
        <v>10</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0.45161290322580644</v>
      </c>
      <c r="G36" s="107">
        <f t="shared" ref="G36:AZ36" si="18">IFERROR(G34/G32,0)</f>
        <v>7.1428571428571425E-2</v>
      </c>
      <c r="H36" s="108">
        <f t="shared" si="18"/>
        <v>0</v>
      </c>
      <c r="I36" s="107">
        <f t="shared" si="18"/>
        <v>0.17777777777777778</v>
      </c>
      <c r="J36" s="108">
        <f t="shared" si="18"/>
        <v>0.42222222222222222</v>
      </c>
      <c r="K36" s="107">
        <f t="shared" si="18"/>
        <v>0.43181818181818182</v>
      </c>
      <c r="L36" s="108">
        <f t="shared" si="18"/>
        <v>0.15094339622641509</v>
      </c>
      <c r="M36" s="107">
        <f t="shared" si="18"/>
        <v>-3.125E-2</v>
      </c>
      <c r="N36" s="108">
        <f t="shared" si="18"/>
        <v>7.9365079365079361E-2</v>
      </c>
      <c r="O36" s="107">
        <f t="shared" si="18"/>
        <v>0.18032786885245902</v>
      </c>
      <c r="P36" s="108">
        <f t="shared" si="18"/>
        <v>0.29032258064516131</v>
      </c>
      <c r="Q36" s="107">
        <f t="shared" si="18"/>
        <v>0.38235294117647056</v>
      </c>
      <c r="R36" s="108">
        <f t="shared" si="18"/>
        <v>0.2361111111111111</v>
      </c>
      <c r="S36" s="107">
        <f t="shared" si="18"/>
        <v>0.35</v>
      </c>
      <c r="T36" s="108">
        <f t="shared" si="18"/>
        <v>2.1276595744680851E-2</v>
      </c>
      <c r="U36" s="107">
        <f t="shared" si="18"/>
        <v>0.23595505617977527</v>
      </c>
      <c r="V36" s="108">
        <f t="shared" si="18"/>
        <v>2.7777777777777776E-2</v>
      </c>
      <c r="W36" s="107">
        <f t="shared" si="18"/>
        <v>0.15625</v>
      </c>
      <c r="X36" s="108">
        <f t="shared" si="18"/>
        <v>9.0909090909090912E-2</v>
      </c>
      <c r="Y36" s="107">
        <f t="shared" si="18"/>
        <v>-8.1081081081081086E-2</v>
      </c>
      <c r="Z36" s="108">
        <f t="shared" si="18"/>
        <v>-0.23423423423423423</v>
      </c>
      <c r="AA36" s="107">
        <f t="shared" si="18"/>
        <v>-0.23333333333333334</v>
      </c>
      <c r="AB36" s="108">
        <f t="shared" si="18"/>
        <v>-0.16666666666666666</v>
      </c>
      <c r="AC36" s="107">
        <f t="shared" si="18"/>
        <v>-0.10588235294117647</v>
      </c>
      <c r="AD36" s="108">
        <f t="shared" si="18"/>
        <v>-0.22826086956521738</v>
      </c>
      <c r="AE36" s="107">
        <f t="shared" si="18"/>
        <v>-0.12941176470588237</v>
      </c>
      <c r="AF36" s="108">
        <f t="shared" si="18"/>
        <v>5.2631578947368418E-2</v>
      </c>
      <c r="AG36" s="107">
        <f t="shared" si="18"/>
        <v>1.4084507042253521E-2</v>
      </c>
      <c r="AH36" s="108">
        <f t="shared" si="18"/>
        <v>-5.4054054054054057E-2</v>
      </c>
      <c r="AI36" s="107">
        <f t="shared" si="18"/>
        <v>-1.2500000000000001E-2</v>
      </c>
      <c r="AJ36" s="108">
        <f t="shared" si="18"/>
        <v>0</v>
      </c>
      <c r="AK36" s="107">
        <f t="shared" si="18"/>
        <v>0.2</v>
      </c>
      <c r="AL36" s="108">
        <f t="shared" si="18"/>
        <v>-1.2658227848101266E-2</v>
      </c>
      <c r="AM36" s="107">
        <f t="shared" si="18"/>
        <v>5.5555555555555552E-2</v>
      </c>
      <c r="AN36" s="108">
        <f t="shared" si="18"/>
        <v>-4.7619047619047616E-2</v>
      </c>
      <c r="AO36" s="107">
        <f t="shared" si="18"/>
        <v>8.9743589743589744E-2</v>
      </c>
      <c r="AP36" s="108">
        <f t="shared" si="18"/>
        <v>3.9473684210526314E-2</v>
      </c>
      <c r="AQ36" s="107">
        <f t="shared" si="18"/>
        <v>1.2500000000000001E-2</v>
      </c>
      <c r="AR36" s="108">
        <f t="shared" si="18"/>
        <v>0.10588235294117647</v>
      </c>
      <c r="AS36" s="107">
        <f t="shared" si="18"/>
        <v>0.12658227848101267</v>
      </c>
      <c r="AT36" s="108">
        <f t="shared" si="18"/>
        <v>8.6419753086419748E-2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2.5089605734767026E-2</v>
      </c>
      <c r="G38" s="107">
        <f t="shared" ref="G38:BD38" si="20">G36/18</f>
        <v>3.968253968253968E-3</v>
      </c>
      <c r="H38" s="108">
        <f t="shared" si="20"/>
        <v>0</v>
      </c>
      <c r="I38" s="107">
        <f t="shared" si="20"/>
        <v>9.876543209876543E-3</v>
      </c>
      <c r="J38" s="108">
        <f t="shared" si="20"/>
        <v>2.3456790123456792E-2</v>
      </c>
      <c r="K38" s="107">
        <f t="shared" si="20"/>
        <v>2.3989898989898992E-2</v>
      </c>
      <c r="L38" s="108">
        <f t="shared" si="20"/>
        <v>8.385744234800839E-3</v>
      </c>
      <c r="M38" s="107">
        <f t="shared" si="20"/>
        <v>-1.736111111111111E-3</v>
      </c>
      <c r="N38" s="108">
        <f t="shared" si="20"/>
        <v>4.4091710758377423E-3</v>
      </c>
      <c r="O38" s="107">
        <f t="shared" si="20"/>
        <v>1.0018214936247723E-2</v>
      </c>
      <c r="P38" s="108">
        <f t="shared" si="20"/>
        <v>1.6129032258064516E-2</v>
      </c>
      <c r="Q38" s="107">
        <f t="shared" si="20"/>
        <v>2.1241830065359475E-2</v>
      </c>
      <c r="R38" s="108">
        <f t="shared" si="20"/>
        <v>1.3117283950617283E-2</v>
      </c>
      <c r="S38" s="107">
        <f t="shared" si="20"/>
        <v>1.9444444444444445E-2</v>
      </c>
      <c r="T38" s="108">
        <f t="shared" si="20"/>
        <v>1.1820330969267139E-3</v>
      </c>
      <c r="U38" s="107">
        <f t="shared" si="20"/>
        <v>1.3108614232209737E-2</v>
      </c>
      <c r="V38" s="108">
        <f t="shared" si="20"/>
        <v>1.5432098765432098E-3</v>
      </c>
      <c r="W38" s="107">
        <f t="shared" si="20"/>
        <v>8.6805555555555559E-3</v>
      </c>
      <c r="X38" s="108">
        <f t="shared" si="20"/>
        <v>5.0505050505050509E-3</v>
      </c>
      <c r="Y38" s="107">
        <f t="shared" si="20"/>
        <v>-4.5045045045045045E-3</v>
      </c>
      <c r="Z38" s="108">
        <f t="shared" si="20"/>
        <v>-1.3013013013013013E-2</v>
      </c>
      <c r="AA38" s="107">
        <f t="shared" si="20"/>
        <v>-1.2962962962962963E-2</v>
      </c>
      <c r="AB38" s="108">
        <f t="shared" si="20"/>
        <v>-9.2592592592592587E-3</v>
      </c>
      <c r="AC38" s="107">
        <f t="shared" si="20"/>
        <v>-5.8823529411764705E-3</v>
      </c>
      <c r="AD38" s="108">
        <f t="shared" si="20"/>
        <v>-1.2681159420289854E-2</v>
      </c>
      <c r="AE38" s="107">
        <f t="shared" si="20"/>
        <v>-7.1895424836601312E-3</v>
      </c>
      <c r="AF38" s="108">
        <f t="shared" si="20"/>
        <v>2.9239766081871343E-3</v>
      </c>
      <c r="AG38" s="107">
        <f t="shared" si="20"/>
        <v>7.8247261345852897E-4</v>
      </c>
      <c r="AH38" s="108">
        <f t="shared" si="20"/>
        <v>-3.003003003003003E-3</v>
      </c>
      <c r="AI38" s="107">
        <f t="shared" si="20"/>
        <v>-6.9444444444444447E-4</v>
      </c>
      <c r="AJ38" s="108">
        <f t="shared" si="20"/>
        <v>0</v>
      </c>
      <c r="AK38" s="107">
        <f t="shared" si="20"/>
        <v>1.1111111111111112E-2</v>
      </c>
      <c r="AL38" s="108">
        <f t="shared" si="20"/>
        <v>-7.0323488045007034E-4</v>
      </c>
      <c r="AM38" s="107">
        <f t="shared" si="20"/>
        <v>3.0864197530864196E-3</v>
      </c>
      <c r="AN38" s="108">
        <f t="shared" si="20"/>
        <v>-2.6455026455026454E-3</v>
      </c>
      <c r="AO38" s="107">
        <f t="shared" si="20"/>
        <v>4.9857549857549857E-3</v>
      </c>
      <c r="AP38" s="108">
        <f t="shared" si="20"/>
        <v>2.1929824561403508E-3</v>
      </c>
      <c r="AQ38" s="107">
        <f t="shared" si="20"/>
        <v>6.9444444444444447E-4</v>
      </c>
      <c r="AR38" s="108">
        <f t="shared" si="20"/>
        <v>5.8823529411764705E-3</v>
      </c>
      <c r="AS38" s="107">
        <f t="shared" si="20"/>
        <v>7.0323488045007038E-3</v>
      </c>
      <c r="AT38" s="108">
        <f t="shared" si="20"/>
        <v>4.8010973936899858E-3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0.45161290322580649</v>
      </c>
      <c r="G40" s="120">
        <f t="shared" ref="G40:BD40" si="21">G38*G41</f>
        <v>7.1428571428571425E-2</v>
      </c>
      <c r="H40" s="108">
        <f t="shared" si="21"/>
        <v>0</v>
      </c>
      <c r="I40" s="107">
        <f t="shared" si="21"/>
        <v>0.17777777777777778</v>
      </c>
      <c r="J40" s="108">
        <f t="shared" si="21"/>
        <v>0.42222222222222228</v>
      </c>
      <c r="K40" s="107">
        <f t="shared" si="21"/>
        <v>0.43181818181818188</v>
      </c>
      <c r="L40" s="108">
        <f t="shared" si="21"/>
        <v>0.15094339622641512</v>
      </c>
      <c r="M40" s="107">
        <f t="shared" si="21"/>
        <v>-3.125E-2</v>
      </c>
      <c r="N40" s="108">
        <f t="shared" si="21"/>
        <v>7.9365079365079361E-2</v>
      </c>
      <c r="O40" s="107">
        <f t="shared" si="21"/>
        <v>0.18032786885245899</v>
      </c>
      <c r="P40" s="108">
        <f t="shared" si="21"/>
        <v>0.29032258064516125</v>
      </c>
      <c r="Q40" s="107">
        <f t="shared" si="21"/>
        <v>0.38235294117647056</v>
      </c>
      <c r="R40" s="108">
        <f t="shared" si="21"/>
        <v>0.2361111111111111</v>
      </c>
      <c r="S40" s="107">
        <f t="shared" si="21"/>
        <v>0.35</v>
      </c>
      <c r="T40" s="108">
        <f t="shared" si="21"/>
        <v>2.1276595744680851E-2</v>
      </c>
      <c r="U40" s="107">
        <f t="shared" si="21"/>
        <v>0.23595505617977527</v>
      </c>
      <c r="V40" s="108">
        <f t="shared" si="21"/>
        <v>2.7777777777777776E-2</v>
      </c>
      <c r="W40" s="107">
        <f t="shared" si="21"/>
        <v>0.15625</v>
      </c>
      <c r="X40" s="108">
        <f t="shared" si="21"/>
        <v>9.0909090909090912E-2</v>
      </c>
      <c r="Y40" s="107">
        <f t="shared" si="21"/>
        <v>-8.1081081081081086E-2</v>
      </c>
      <c r="Z40" s="108">
        <f t="shared" si="21"/>
        <v>-0.23423423423423423</v>
      </c>
      <c r="AA40" s="107">
        <f t="shared" si="21"/>
        <v>-0.23333333333333334</v>
      </c>
      <c r="AB40" s="108">
        <f t="shared" si="21"/>
        <v>-0.16666666666666666</v>
      </c>
      <c r="AC40" s="107">
        <f t="shared" si="21"/>
        <v>-0.10588235294117647</v>
      </c>
      <c r="AD40" s="108">
        <f t="shared" si="21"/>
        <v>-0.22826086956521738</v>
      </c>
      <c r="AE40" s="107">
        <f t="shared" si="21"/>
        <v>-0.12941176470588237</v>
      </c>
      <c r="AF40" s="108">
        <f t="shared" si="21"/>
        <v>5.2631578947368418E-2</v>
      </c>
      <c r="AG40" s="107">
        <f t="shared" si="21"/>
        <v>1.4084507042253521E-2</v>
      </c>
      <c r="AH40" s="108">
        <f t="shared" si="21"/>
        <v>-5.4054054054054057E-2</v>
      </c>
      <c r="AI40" s="107">
        <f t="shared" si="21"/>
        <v>-1.2500000000000001E-2</v>
      </c>
      <c r="AJ40" s="108">
        <f t="shared" si="21"/>
        <v>0</v>
      </c>
      <c r="AK40" s="107">
        <f t="shared" si="21"/>
        <v>0.2</v>
      </c>
      <c r="AL40" s="108">
        <f t="shared" si="21"/>
        <v>-1.2658227848101266E-2</v>
      </c>
      <c r="AM40" s="107">
        <f t="shared" si="21"/>
        <v>5.5555555555555552E-2</v>
      </c>
      <c r="AN40" s="108">
        <f t="shared" si="21"/>
        <v>-4.7619047619047616E-2</v>
      </c>
      <c r="AO40" s="107">
        <f t="shared" si="21"/>
        <v>8.9743589743589744E-2</v>
      </c>
      <c r="AP40" s="108">
        <f t="shared" si="21"/>
        <v>3.9473684210526314E-2</v>
      </c>
      <c r="AQ40" s="107">
        <f t="shared" si="21"/>
        <v>1.2500000000000001E-2</v>
      </c>
      <c r="AR40" s="108">
        <f t="shared" si="21"/>
        <v>0.10588235294117647</v>
      </c>
      <c r="AS40" s="107">
        <f t="shared" si="21"/>
        <v>0.12658227848101267</v>
      </c>
      <c r="AT40" s="108">
        <f t="shared" si="21"/>
        <v>8.6419753086419748E-2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65.322580645161295</v>
      </c>
      <c r="G43" s="109">
        <f t="shared" ref="G43:BD43" si="22">G30+(G30*G40)</f>
        <v>48.214285714285715</v>
      </c>
      <c r="H43" s="110">
        <f t="shared" si="22"/>
        <v>44</v>
      </c>
      <c r="I43" s="109">
        <f t="shared" si="22"/>
        <v>62.422222222222224</v>
      </c>
      <c r="J43" s="110">
        <f t="shared" si="22"/>
        <v>91.022222222222226</v>
      </c>
      <c r="K43" s="109">
        <f t="shared" si="22"/>
        <v>90.204545454545453</v>
      </c>
      <c r="L43" s="110">
        <f t="shared" si="22"/>
        <v>70.20754716981132</v>
      </c>
      <c r="M43" s="109">
        <f t="shared" si="22"/>
        <v>60.0625</v>
      </c>
      <c r="N43" s="110">
        <f t="shared" si="22"/>
        <v>73.396825396825392</v>
      </c>
      <c r="O43" s="109">
        <f t="shared" si="22"/>
        <v>84.983606557377044</v>
      </c>
      <c r="P43" s="110">
        <f t="shared" si="22"/>
        <v>103.2258064516129</v>
      </c>
      <c r="Q43" s="109">
        <f t="shared" si="22"/>
        <v>129.94117647058823</v>
      </c>
      <c r="R43" s="110">
        <f t="shared" si="22"/>
        <v>110.01388888888889</v>
      </c>
      <c r="S43" s="109">
        <f t="shared" si="22"/>
        <v>145.80000000000001</v>
      </c>
      <c r="T43" s="110">
        <f t="shared" si="22"/>
        <v>98.042553191489361</v>
      </c>
      <c r="U43" s="109">
        <f t="shared" si="22"/>
        <v>135.95505617977528</v>
      </c>
      <c r="V43" s="110">
        <f t="shared" si="22"/>
        <v>114.08333333333333</v>
      </c>
      <c r="W43" s="109">
        <f t="shared" si="22"/>
        <v>128.34375</v>
      </c>
      <c r="X43" s="110">
        <f t="shared" si="22"/>
        <v>130.90909090909091</v>
      </c>
      <c r="Y43" s="109">
        <f t="shared" si="22"/>
        <v>93.729729729729726</v>
      </c>
      <c r="Z43" s="110">
        <f t="shared" si="22"/>
        <v>65.090090090090087</v>
      </c>
      <c r="AA43" s="109">
        <f t="shared" si="22"/>
        <v>70.533333333333331</v>
      </c>
      <c r="AB43" s="110">
        <f t="shared" si="22"/>
        <v>70.833333333333329</v>
      </c>
      <c r="AC43" s="109">
        <f t="shared" si="22"/>
        <v>67.952941176470588</v>
      </c>
      <c r="AD43" s="110">
        <f t="shared" si="22"/>
        <v>54.793478260869563</v>
      </c>
      <c r="AE43" s="109">
        <f t="shared" si="22"/>
        <v>64.423529411764704</v>
      </c>
      <c r="AF43" s="110">
        <f t="shared" si="22"/>
        <v>84.21052631578948</v>
      </c>
      <c r="AG43" s="109">
        <f t="shared" si="22"/>
        <v>73.014084507042256</v>
      </c>
      <c r="AH43" s="110">
        <f t="shared" si="22"/>
        <v>66.21621621621621</v>
      </c>
      <c r="AI43" s="109">
        <f t="shared" si="22"/>
        <v>78.012500000000003</v>
      </c>
      <c r="AJ43" s="110">
        <f t="shared" si="22"/>
        <v>72</v>
      </c>
      <c r="AK43" s="109">
        <f t="shared" si="22"/>
        <v>100.8</v>
      </c>
      <c r="AL43" s="110">
        <f t="shared" si="22"/>
        <v>77.012658227848107</v>
      </c>
      <c r="AM43" s="109">
        <f t="shared" si="22"/>
        <v>80.222222222222229</v>
      </c>
      <c r="AN43" s="110">
        <f t="shared" si="22"/>
        <v>76.19047619047619</v>
      </c>
      <c r="AO43" s="109">
        <f t="shared" si="22"/>
        <v>92.628205128205124</v>
      </c>
      <c r="AP43" s="110">
        <f t="shared" si="22"/>
        <v>82.118421052631575</v>
      </c>
      <c r="AQ43" s="109">
        <f t="shared" si="22"/>
        <v>82.012500000000003</v>
      </c>
      <c r="AR43" s="110">
        <f t="shared" si="22"/>
        <v>103.95294117647059</v>
      </c>
      <c r="AS43" s="109">
        <f t="shared" si="22"/>
        <v>100.26582278481013</v>
      </c>
      <c r="AT43" s="110">
        <f t="shared" si="22"/>
        <v>95.604938271604937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22.068439407149086</v>
      </c>
      <c r="G45" s="69">
        <f t="shared" ref="G45:AZ45" si="23">G43/$F$1</f>
        <v>16.288610038610038</v>
      </c>
      <c r="H45" s="61">
        <f t="shared" si="23"/>
        <v>14.864864864864865</v>
      </c>
      <c r="I45" s="69">
        <f t="shared" si="23"/>
        <v>21.088588588588589</v>
      </c>
      <c r="J45" s="61">
        <f t="shared" si="23"/>
        <v>30.750750750750754</v>
      </c>
      <c r="K45" s="69">
        <f t="shared" si="23"/>
        <v>30.474508599508599</v>
      </c>
      <c r="L45" s="61">
        <f t="shared" si="23"/>
        <v>23.718765935747069</v>
      </c>
      <c r="M45" s="69">
        <f t="shared" si="23"/>
        <v>20.291385135135137</v>
      </c>
      <c r="N45" s="61">
        <f t="shared" si="23"/>
        <v>24.796224796224795</v>
      </c>
      <c r="O45" s="69">
        <f t="shared" si="23"/>
        <v>28.710677891005759</v>
      </c>
      <c r="P45" s="61">
        <f t="shared" si="23"/>
        <v>34.873583260680036</v>
      </c>
      <c r="Q45" s="69">
        <f t="shared" si="23"/>
        <v>43.899046104928459</v>
      </c>
      <c r="R45" s="61">
        <f t="shared" si="23"/>
        <v>37.166854354354356</v>
      </c>
      <c r="S45" s="69">
        <f t="shared" si="23"/>
        <v>49.256756756756758</v>
      </c>
      <c r="T45" s="61">
        <f t="shared" si="23"/>
        <v>33.122484186313976</v>
      </c>
      <c r="U45" s="69">
        <f t="shared" si="23"/>
        <v>45.930762222897059</v>
      </c>
      <c r="V45" s="61">
        <f t="shared" si="23"/>
        <v>38.541666666666664</v>
      </c>
      <c r="W45" s="69">
        <f t="shared" si="23"/>
        <v>43.359375</v>
      </c>
      <c r="X45" s="61">
        <f t="shared" si="23"/>
        <v>44.226044226044223</v>
      </c>
      <c r="Y45" s="69">
        <f t="shared" si="23"/>
        <v>31.665449233016801</v>
      </c>
      <c r="Z45" s="61">
        <f t="shared" si="23"/>
        <v>21.98989530070611</v>
      </c>
      <c r="AA45" s="69">
        <f t="shared" si="23"/>
        <v>23.828828828828829</v>
      </c>
      <c r="AB45" s="61">
        <f t="shared" si="23"/>
        <v>23.93018018018018</v>
      </c>
      <c r="AC45" s="69">
        <f t="shared" si="23"/>
        <v>22.957074721780604</v>
      </c>
      <c r="AD45" s="61">
        <f t="shared" si="23"/>
        <v>18.511310223266744</v>
      </c>
      <c r="AE45" s="69">
        <f t="shared" si="23"/>
        <v>21.764705882352942</v>
      </c>
      <c r="AF45" s="61">
        <f t="shared" si="23"/>
        <v>28.449502133712663</v>
      </c>
      <c r="AG45" s="69">
        <f t="shared" si="23"/>
        <v>24.66692044156833</v>
      </c>
      <c r="AH45" s="61">
        <f t="shared" si="23"/>
        <v>22.370343316289262</v>
      </c>
      <c r="AI45" s="69">
        <f t="shared" si="23"/>
        <v>26.355574324324326</v>
      </c>
      <c r="AJ45" s="61">
        <f t="shared" si="23"/>
        <v>24.324324324324326</v>
      </c>
      <c r="AK45" s="69">
        <f t="shared" si="23"/>
        <v>34.054054054054056</v>
      </c>
      <c r="AL45" s="61">
        <f t="shared" si="23"/>
        <v>26.017789941840576</v>
      </c>
      <c r="AM45" s="69">
        <f t="shared" si="23"/>
        <v>27.102102102102105</v>
      </c>
      <c r="AN45" s="61">
        <f t="shared" si="23"/>
        <v>25.74002574002574</v>
      </c>
      <c r="AO45" s="69">
        <f t="shared" si="23"/>
        <v>31.293312543312542</v>
      </c>
      <c r="AP45" s="61">
        <f t="shared" si="23"/>
        <v>27.742709815078236</v>
      </c>
      <c r="AQ45" s="69">
        <f t="shared" si="23"/>
        <v>27.706925675675677</v>
      </c>
      <c r="AR45" s="61">
        <f t="shared" si="23"/>
        <v>35.119236883942769</v>
      </c>
      <c r="AS45" s="69">
        <f t="shared" si="23"/>
        <v>33.873588778652071</v>
      </c>
      <c r="AT45" s="61">
        <f t="shared" si="23"/>
        <v>32.298965632298966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9</v>
      </c>
      <c r="G47" s="167">
        <f>G45-G26</f>
        <v>7.2886100386100381</v>
      </c>
      <c r="H47" s="118">
        <f>H45-H26</f>
        <v>5.8648648648648649</v>
      </c>
      <c r="I47" s="119">
        <f t="shared" ref="I47:AZ47" si="24">I45-I26</f>
        <v>12.088588588588589</v>
      </c>
      <c r="J47" s="118">
        <f t="shared" si="24"/>
        <v>14.462140712140716</v>
      </c>
      <c r="K47" s="119">
        <f t="shared" si="24"/>
        <v>8.3210336960336981</v>
      </c>
      <c r="L47" s="118">
        <f t="shared" si="24"/>
        <v>-6.2812340642529314</v>
      </c>
      <c r="M47" s="119">
        <f t="shared" si="24"/>
        <v>-9.7086148648648631</v>
      </c>
      <c r="N47" s="118">
        <f t="shared" si="24"/>
        <v>-5.203775203775205</v>
      </c>
      <c r="O47" s="119">
        <f t="shared" si="24"/>
        <v>-1.2893221089942415</v>
      </c>
      <c r="P47" s="118">
        <f t="shared" si="24"/>
        <v>4.8735832606800358</v>
      </c>
      <c r="Q47" s="119">
        <f t="shared" si="24"/>
        <v>13.899046104928459</v>
      </c>
      <c r="R47" s="118">
        <f t="shared" si="24"/>
        <v>7.1668543543543564</v>
      </c>
      <c r="S47" s="119">
        <f t="shared" si="24"/>
        <v>19.256756756756758</v>
      </c>
      <c r="T47" s="118">
        <f t="shared" si="24"/>
        <v>3.1224841863139758</v>
      </c>
      <c r="U47" s="119">
        <f t="shared" si="24"/>
        <v>15.930762222897059</v>
      </c>
      <c r="V47" s="118">
        <f t="shared" si="24"/>
        <v>8.5416666666666643</v>
      </c>
      <c r="W47" s="119">
        <f t="shared" si="24"/>
        <v>13.359375</v>
      </c>
      <c r="X47" s="118">
        <f t="shared" si="24"/>
        <v>14.226044226044223</v>
      </c>
      <c r="Y47" s="119">
        <f t="shared" si="24"/>
        <v>1.6654492330168011</v>
      </c>
      <c r="Z47" s="118">
        <f t="shared" si="24"/>
        <v>-8.0101046992938905</v>
      </c>
      <c r="AA47" s="119">
        <f t="shared" si="24"/>
        <v>-6.1711711711711708</v>
      </c>
      <c r="AB47" s="118">
        <f t="shared" si="24"/>
        <v>-6.0698198198198199</v>
      </c>
      <c r="AC47" s="119">
        <f t="shared" si="24"/>
        <v>-7.0429252782193963</v>
      </c>
      <c r="AD47" s="118">
        <f t="shared" si="24"/>
        <v>-11.488689776733256</v>
      </c>
      <c r="AE47" s="119">
        <f t="shared" si="24"/>
        <v>-8.235294117647058</v>
      </c>
      <c r="AF47" s="118">
        <f t="shared" si="24"/>
        <v>-1.550497866287337</v>
      </c>
      <c r="AG47" s="119">
        <f t="shared" si="24"/>
        <v>-5.3330795584316704</v>
      </c>
      <c r="AH47" s="118">
        <f t="shared" si="24"/>
        <v>-7.6296566837107385</v>
      </c>
      <c r="AI47" s="119">
        <f t="shared" si="24"/>
        <v>-0.64442567567567366</v>
      </c>
      <c r="AJ47" s="118">
        <f t="shared" si="24"/>
        <v>1.3243243243243263</v>
      </c>
      <c r="AK47" s="119">
        <f t="shared" si="24"/>
        <v>11.054054054054056</v>
      </c>
      <c r="AL47" s="118">
        <f t="shared" si="24"/>
        <v>3.0177899418405758</v>
      </c>
      <c r="AM47" s="119">
        <f t="shared" si="24"/>
        <v>2.7777777777777786</v>
      </c>
      <c r="AN47" s="118">
        <f t="shared" si="24"/>
        <v>-4.2599742599742605</v>
      </c>
      <c r="AO47" s="119">
        <f t="shared" si="24"/>
        <v>1.2933125433125419</v>
      </c>
      <c r="AP47" s="118">
        <f t="shared" si="24"/>
        <v>-2.2572901849217644</v>
      </c>
      <c r="AQ47" s="119">
        <f t="shared" si="24"/>
        <v>-2.2930743243243228</v>
      </c>
      <c r="AR47" s="118">
        <f t="shared" si="24"/>
        <v>5.1192368839427687</v>
      </c>
      <c r="AS47" s="119">
        <f t="shared" si="24"/>
        <v>3.8735887786520706</v>
      </c>
      <c r="AT47" s="118">
        <f t="shared" si="24"/>
        <v>6.298965632298966</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7.2886100386100381</v>
      </c>
      <c r="H49" s="63">
        <f>IF((((IF(AND(H24&gt;($F$1-0.00001),((H45-H26)&gt;0)),(H45-H26),0)))&gt;=10),10,(IF(AND(H24&gt;($F$1-0.00001),((H45-H26)&gt;0)),(H45-H26),0)))</f>
        <v>5.8648648648648649</v>
      </c>
      <c r="I49" s="71">
        <f t="shared" ref="I49:AZ49" si="25">IF((((IF(AND(I24&gt;($F$1-0.00001),((I45-I26)&gt;0)),(I45-I26),0)))&gt;=10),10,(IF(AND(I24&gt;($F$1-0.00001),((I45-I26)&gt;0)),(I45-I26),0)))</f>
        <v>10</v>
      </c>
      <c r="J49" s="63">
        <f t="shared" si="25"/>
        <v>10</v>
      </c>
      <c r="K49" s="71">
        <f t="shared" si="25"/>
        <v>0</v>
      </c>
      <c r="L49" s="63">
        <f t="shared" si="25"/>
        <v>0</v>
      </c>
      <c r="M49" s="71">
        <f t="shared" si="25"/>
        <v>0</v>
      </c>
      <c r="N49" s="63">
        <f t="shared" si="25"/>
        <v>0</v>
      </c>
      <c r="O49" s="71">
        <f t="shared" si="25"/>
        <v>0</v>
      </c>
      <c r="P49" s="63">
        <f t="shared" si="25"/>
        <v>0</v>
      </c>
      <c r="Q49" s="71">
        <f t="shared" si="25"/>
        <v>10</v>
      </c>
      <c r="R49" s="63">
        <f t="shared" si="25"/>
        <v>7.1668543543543564</v>
      </c>
      <c r="S49" s="71">
        <f t="shared" si="25"/>
        <v>10</v>
      </c>
      <c r="T49" s="63">
        <f t="shared" si="25"/>
        <v>3.1224841863139758</v>
      </c>
      <c r="U49" s="71">
        <f t="shared" si="25"/>
        <v>10</v>
      </c>
      <c r="V49" s="63">
        <f t="shared" si="25"/>
        <v>8.5416666666666643</v>
      </c>
      <c r="W49" s="71">
        <f t="shared" si="25"/>
        <v>10</v>
      </c>
      <c r="X49" s="63">
        <f t="shared" si="25"/>
        <v>10</v>
      </c>
      <c r="Y49" s="71">
        <f t="shared" si="25"/>
        <v>1.6654492330168011</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1.3243243243243263</v>
      </c>
      <c r="AK49" s="71">
        <f t="shared" si="25"/>
        <v>10</v>
      </c>
      <c r="AL49" s="63">
        <f t="shared" si="25"/>
        <v>3.0177899418405758</v>
      </c>
      <c r="AM49" s="71">
        <f t="shared" si="25"/>
        <v>2.7777777777777786</v>
      </c>
      <c r="AN49" s="63">
        <f t="shared" si="25"/>
        <v>0</v>
      </c>
      <c r="AO49" s="71">
        <f t="shared" si="25"/>
        <v>0</v>
      </c>
      <c r="AP49" s="63">
        <f t="shared" si="25"/>
        <v>0</v>
      </c>
      <c r="AQ49" s="71">
        <f t="shared" si="25"/>
        <v>0</v>
      </c>
      <c r="AR49" s="63">
        <f t="shared" si="25"/>
        <v>5.1192368839427687</v>
      </c>
      <c r="AS49" s="71">
        <f t="shared" si="25"/>
        <v>3.8735887786520706</v>
      </c>
      <c r="AT49" s="63">
        <f t="shared" si="25"/>
        <v>6.298965632298966</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1.1666666666666667</v>
      </c>
      <c r="E13" s="55">
        <f>'SDR Patient and Stations'!D12</f>
        <v>1.2222222222222223</v>
      </c>
      <c r="F13" s="54">
        <f>'SDR Patient and Stations'!E12</f>
        <v>1.25</v>
      </c>
      <c r="G13" s="55">
        <f>'SDR Patient and Stations'!F12</f>
        <v>1.25</v>
      </c>
      <c r="H13" s="54">
        <f>'SDR Patient and Stations'!G12</f>
        <v>1.2222222222222223</v>
      </c>
      <c r="I13" s="55">
        <f>'SDR Patient and Stations'!H12</f>
        <v>0.73611111111111116</v>
      </c>
      <c r="J13" s="54">
        <f>'SDR Patient and Stations'!I12</f>
        <v>0.88888888888888884</v>
      </c>
      <c r="K13" s="55">
        <f>'SDR Patient and Stations'!J12</f>
        <v>0.875</v>
      </c>
      <c r="L13" s="54">
        <f>'SDR Patient and Stations'!K12</f>
        <v>0.84722222222222221</v>
      </c>
      <c r="M13" s="55">
        <f>'SDR Patient and Stations'!L12</f>
        <v>0.86111111111111116</v>
      </c>
      <c r="N13" s="54">
        <f>'SDR Patient and Stations'!M12</f>
        <v>0.70833333333333337</v>
      </c>
      <c r="O13" s="55">
        <f>'SDR Patient and Stations'!N12</f>
        <v>0.75</v>
      </c>
      <c r="P13" s="54">
        <f>'SDR Patient and Stations'!O12</f>
        <v>0.83333333333333337</v>
      </c>
      <c r="Q13" s="55">
        <f>'SDR Patient and Stations'!P12</f>
        <v>0.97916666666666663</v>
      </c>
      <c r="R13" s="54">
        <f>'SDR Patient and Stations'!Q12</f>
        <v>0.92708333333333337</v>
      </c>
      <c r="S13" s="55">
        <f>'SDR Patient and Stations'!R12</f>
        <v>0.9642857142857143</v>
      </c>
      <c r="T13" s="54">
        <f>'SDR Patient and Stations'!S12</f>
        <v>0.8571428571428571</v>
      </c>
      <c r="U13" s="55">
        <f>'SDR Patient and Stations'!T12</f>
        <v>0.9821428571428571</v>
      </c>
      <c r="V13" s="54">
        <f>'SDR Patient and Stations'!U12</f>
        <v>0.9910714285714286</v>
      </c>
      <c r="W13" s="55">
        <f>'SDR Patient and Stations'!V12</f>
        <v>0.9910714285714286</v>
      </c>
      <c r="X13" s="54">
        <f>'SDR Patient and Stations'!W12</f>
        <v>1.0714285714285714</v>
      </c>
      <c r="Y13" s="55">
        <f>'SDR Patient and Stations'!X12</f>
        <v>0.94444444444444442</v>
      </c>
      <c r="Z13" s="54">
        <f>'SDR Patient and Stations'!Y12</f>
        <v>0.78703703703703709</v>
      </c>
      <c r="AA13" s="55">
        <f>'SDR Patient and Stations'!Z12</f>
        <v>0.85185185185185186</v>
      </c>
      <c r="AB13" s="54">
        <f>'SDR Patient and Stations'!AA12</f>
        <v>0.78703703703703709</v>
      </c>
      <c r="AC13" s="55">
        <f>'SDR Patient and Stations'!AB12</f>
        <v>0.70370370370370372</v>
      </c>
      <c r="AD13" s="54">
        <f>'SDR Patient and Stations'!AC12</f>
        <v>0.65740740740740744</v>
      </c>
      <c r="AE13" s="55">
        <f>'SDR Patient and Stations'!AD12</f>
        <v>0.68518518518518523</v>
      </c>
      <c r="AF13" s="54">
        <f>'SDR Patient and Stations'!AE12</f>
        <v>0.7407407407407407</v>
      </c>
      <c r="AG13" s="55">
        <f>'SDR Patient and Stations'!AF12</f>
        <v>0.78260869565217395</v>
      </c>
      <c r="AH13" s="54">
        <f>'SDR Patient and Stations'!AG12</f>
        <v>0.76086956521739135</v>
      </c>
      <c r="AI13" s="55">
        <f>'SDR Patient and Stations'!AH12</f>
        <v>0.85869565217391308</v>
      </c>
      <c r="AJ13" s="54">
        <f>'SDR Patient and Stations'!AI12</f>
        <v>0.9</v>
      </c>
      <c r="AK13" s="55">
        <f>'SDR Patient and Stations'!AJ12</f>
        <v>0.875</v>
      </c>
      <c r="AL13" s="54">
        <f>'SDR Patient and Stations'!AK12</f>
        <v>0.6964285714285714</v>
      </c>
      <c r="AM13" s="55">
        <f>'SDR Patient and Stations'!AL12</f>
        <v>0.6785714285714286</v>
      </c>
      <c r="AN13" s="54">
        <f>'SDR Patient and Stations'!AM12</f>
        <v>0.7142857142857143</v>
      </c>
      <c r="AO13" s="55">
        <f>'SDR Patient and Stations'!AN12</f>
        <v>0.7589285714285714</v>
      </c>
      <c r="AP13" s="54">
        <f>'SDR Patient and Stations'!AO12</f>
        <v>0.7053571428571429</v>
      </c>
      <c r="AQ13" s="55">
        <f>'SDR Patient and Stations'!AP12</f>
        <v>0.7232142857142857</v>
      </c>
      <c r="AR13" s="54">
        <f>'SDR Patient and Stations'!AQ12</f>
        <v>0.8392857142857143</v>
      </c>
      <c r="AS13" s="55">
        <f>'SDR Patient and Stations'!AR12</f>
        <v>0.7946428571428571</v>
      </c>
      <c r="AT13" s="54">
        <f>'SDR Patient and Stations'!AS12</f>
        <v>0.7857142857142857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3</v>
      </c>
      <c r="D14" s="163">
        <f>'SDR Patient and Stations'!C14</f>
        <v>4</v>
      </c>
      <c r="E14" s="164">
        <f>'SDR Patient and Stations'!D14</f>
        <v>4</v>
      </c>
      <c r="F14" s="163">
        <f>'SDR Patient and Stations'!E14</f>
        <v>1</v>
      </c>
      <c r="G14" s="164">
        <f>'SDR Patient and Stations'!F14</f>
        <v>0</v>
      </c>
      <c r="H14" s="163">
        <f>'SDR Patient and Stations'!G14</f>
        <v>0</v>
      </c>
      <c r="I14" s="164">
        <f>'SDR Patient and Stations'!H14</f>
        <v>0</v>
      </c>
      <c r="J14" s="163">
        <f>'SDR Patient and Stations'!I14</f>
        <v>0</v>
      </c>
      <c r="K14" s="164">
        <f>'SDR Patient and Stations'!J14</f>
        <v>6</v>
      </c>
      <c r="L14" s="163">
        <f>'SDR Patient and Stations'!K14</f>
        <v>0</v>
      </c>
      <c r="M14" s="164">
        <f>'SDR Patient and Stations'!L14</f>
        <v>0</v>
      </c>
      <c r="N14" s="163">
        <f>'SDR Patient and Stations'!M14</f>
        <v>0</v>
      </c>
      <c r="O14" s="164">
        <f>'SDR Patient and Stations'!N14</f>
        <v>0</v>
      </c>
      <c r="P14" s="163">
        <f>'SDR Patient and Stations'!O14</f>
        <v>0</v>
      </c>
      <c r="Q14" s="164">
        <f>'SDR Patient and Stations'!P14</f>
        <v>0</v>
      </c>
      <c r="R14" s="163">
        <f>'SDR Patient and Stations'!Q14</f>
        <v>4</v>
      </c>
      <c r="S14" s="164">
        <f>'SDR Patient and Stations'!R14</f>
        <v>-10</v>
      </c>
      <c r="T14" s="163">
        <f>'SDR Patient and Stations'!S14</f>
        <v>0</v>
      </c>
      <c r="U14" s="164">
        <f>'SDR Patient and Stations'!T14</f>
        <v>9</v>
      </c>
      <c r="V14" s="163">
        <f>'SDR Patient and Stations'!U14</f>
        <v>0</v>
      </c>
      <c r="W14" s="164">
        <f>'SDR Patient and Stations'!V14</f>
        <v>1</v>
      </c>
      <c r="X14" s="163">
        <f>'SDR Patient and Stations'!W14</f>
        <v>0</v>
      </c>
      <c r="Y14" s="164">
        <f>'SDR Patient and Stations'!X14</f>
        <v>0</v>
      </c>
      <c r="Z14" s="163">
        <f>'SDR Patient and Stations'!Y14</f>
        <v>0</v>
      </c>
      <c r="AA14" s="164">
        <f>'SDR Patient and Stations'!Z14</f>
        <v>0</v>
      </c>
      <c r="AB14" s="163">
        <f>'SDR Patient and Stations'!AA14</f>
        <v>0</v>
      </c>
      <c r="AC14" s="164">
        <f>'SDR Patient and Stations'!AB14</f>
        <v>0</v>
      </c>
      <c r="AD14" s="163">
        <f>'SDR Patient and Stations'!AC14</f>
        <v>-3</v>
      </c>
      <c r="AE14" s="164">
        <f>'SDR Patient and Stations'!AD14</f>
        <v>-4</v>
      </c>
      <c r="AF14" s="163">
        <f>'SDR Patient and Stations'!AE14</f>
        <v>0</v>
      </c>
      <c r="AG14" s="164">
        <f>'SDR Patient and Stations'!AF14</f>
        <v>0</v>
      </c>
      <c r="AH14" s="163">
        <f>'SDR Patient and Stations'!AG14</f>
        <v>1</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-4</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4</v>
      </c>
      <c r="H15" s="164">
        <f>'SDR Patient and Stations'!G15</f>
        <v>4</v>
      </c>
      <c r="I15" s="163">
        <f>'SDR Patient and Stations'!H15</f>
        <v>1</v>
      </c>
      <c r="J15" s="164">
        <f>'SDR Patient and Stations'!I15</f>
        <v>0</v>
      </c>
      <c r="K15" s="163">
        <f>'SDR Patient and Stations'!J15</f>
        <v>0</v>
      </c>
      <c r="L15" s="164">
        <f>'SDR Patient and Stations'!K15</f>
        <v>0</v>
      </c>
      <c r="M15" s="163">
        <f>'SDR Patient and Stations'!L15</f>
        <v>0</v>
      </c>
      <c r="N15" s="164">
        <f>'SDR Patient and Stations'!M15</f>
        <v>6</v>
      </c>
      <c r="O15" s="163">
        <f>'SDR Patient and Stations'!N15</f>
        <v>0</v>
      </c>
      <c r="P15" s="164">
        <f>'SDR Patient and Stations'!O15</f>
        <v>0</v>
      </c>
      <c r="Q15" s="163">
        <f>'SDR Patient and Stations'!P15</f>
        <v>0</v>
      </c>
      <c r="R15" s="164">
        <f>'SDR Patient and Stations'!Q15</f>
        <v>0</v>
      </c>
      <c r="S15" s="163">
        <f>'SDR Patient and Stations'!R15</f>
        <v>0</v>
      </c>
      <c r="T15" s="164">
        <f>'SDR Patient and Stations'!S15</f>
        <v>0</v>
      </c>
      <c r="U15" s="163">
        <f>'SDR Patient and Stations'!T15</f>
        <v>4</v>
      </c>
      <c r="V15" s="164">
        <f>'SDR Patient and Stations'!U15</f>
        <v>-10</v>
      </c>
      <c r="W15" s="163">
        <f>'SDR Patient and Stations'!V15</f>
        <v>0</v>
      </c>
      <c r="X15" s="164">
        <f>'SDR Patient and Stations'!W15</f>
        <v>9</v>
      </c>
      <c r="Y15" s="163">
        <f>'SDR Patient and Stations'!X15</f>
        <v>0</v>
      </c>
      <c r="Z15" s="164">
        <f>'SDR Patient and Stations'!Y15</f>
        <v>1</v>
      </c>
      <c r="AA15" s="163">
        <f>'SDR Patient and Stations'!Z15</f>
        <v>0</v>
      </c>
      <c r="AB15" s="164">
        <f>'SDR Patient and Stations'!AA15</f>
        <v>0</v>
      </c>
      <c r="AC15" s="163">
        <f>'SDR Patient and Stations'!AB15</f>
        <v>0</v>
      </c>
      <c r="AD15" s="164">
        <f>'SDR Patient and Stations'!AC15</f>
        <v>0</v>
      </c>
      <c r="AE15" s="163">
        <f>'SDR Patient and Stations'!AD15</f>
        <v>0</v>
      </c>
      <c r="AF15" s="164">
        <f>'SDR Patient and Stations'!AE15</f>
        <v>0</v>
      </c>
      <c r="AG15" s="163">
        <f>'SDR Patient and Stations'!AF15</f>
        <v>-3</v>
      </c>
      <c r="AH15" s="164">
        <f>'SDR Patient and Stations'!AG15</f>
        <v>-4</v>
      </c>
      <c r="AI15" s="163">
        <f>'SDR Patient and Stations'!AH15</f>
        <v>0</v>
      </c>
      <c r="AJ15" s="164">
        <f>'SDR Patient and Stations'!AI15</f>
        <v>0</v>
      </c>
      <c r="AK15" s="163">
        <f>'SDR Patient and Stations'!AJ15</f>
        <v>1</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-4</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4</v>
      </c>
      <c r="I16" s="52">
        <f>'SDR Patient and Stations'!H16</f>
        <v>4</v>
      </c>
      <c r="J16" s="49">
        <f>'SDR Patient and Stations'!I16</f>
        <v>1</v>
      </c>
      <c r="K16" s="52">
        <f>'SDR Patient and Stations'!J16</f>
        <v>0</v>
      </c>
      <c r="L16" s="49">
        <f>'SDR Patient and Stations'!K16</f>
        <v>0</v>
      </c>
      <c r="M16" s="52">
        <f>'SDR Patient and Stations'!L16</f>
        <v>0</v>
      </c>
      <c r="N16" s="49">
        <f>'SDR Patient and Stations'!M16</f>
        <v>0</v>
      </c>
      <c r="O16" s="52">
        <f>'SDR Patient and Stations'!N16</f>
        <v>6</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4</v>
      </c>
      <c r="W16" s="52">
        <f>'SDR Patient and Stations'!V16</f>
        <v>-10</v>
      </c>
      <c r="X16" s="49">
        <f>'SDR Patient and Stations'!W16</f>
        <v>0</v>
      </c>
      <c r="Y16" s="52">
        <f>'SDR Patient and Stations'!X16</f>
        <v>9</v>
      </c>
      <c r="Z16" s="49">
        <f>'SDR Patient and Stations'!Y16</f>
        <v>0</v>
      </c>
      <c r="AA16" s="52">
        <f>'SDR Patient and Stations'!Z16</f>
        <v>1</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-3</v>
      </c>
      <c r="AI16" s="52">
        <f>'SDR Patient and Stations'!AH16</f>
        <v>-4</v>
      </c>
      <c r="AJ16" s="49">
        <f>'SDR Patient and Stations'!AI16</f>
        <v>0</v>
      </c>
      <c r="AK16" s="52">
        <f>'SDR Patient and Stations'!AJ16</f>
        <v>0</v>
      </c>
      <c r="AL16" s="49">
        <f>'SDR Patient and Stations'!AK16</f>
        <v>1</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1.2916666666666667</v>
      </c>
      <c r="D22">
        <f>'SDR Patient and Stations'!C12</f>
        <v>1.1666666666666667</v>
      </c>
      <c r="E22">
        <f>'SDR Patient and Stations'!D12</f>
        <v>1.2222222222222223</v>
      </c>
      <c r="F22" s="5">
        <f>'SDR Patient and Stations'!E12</f>
        <v>1.25</v>
      </c>
      <c r="G22" s="66">
        <f>'SDR Patient and Stations'!F12</f>
        <v>1.25</v>
      </c>
      <c r="H22" s="58">
        <f>'SDR Patient and Stations'!G12</f>
        <v>1.2222222222222223</v>
      </c>
      <c r="I22" s="66">
        <f>'SDR Patient and Stations'!H12</f>
        <v>0.73611111111111116</v>
      </c>
      <c r="J22" s="58">
        <f>'SDR Patient and Stations'!I12</f>
        <v>0.88888888888888884</v>
      </c>
      <c r="K22" s="66">
        <f>'SDR Patient and Stations'!J12</f>
        <v>0.875</v>
      </c>
      <c r="L22" s="58">
        <f>'SDR Patient and Stations'!K12</f>
        <v>0.84722222222222221</v>
      </c>
      <c r="M22" s="66">
        <f>'SDR Patient and Stations'!M12</f>
        <v>0.70833333333333337</v>
      </c>
      <c r="N22" s="58">
        <f>'SDR Patient and Stations'!N12</f>
        <v>0.75</v>
      </c>
      <c r="O22" s="66">
        <f>'SDR Patient and Stations'!O12</f>
        <v>0.83333333333333337</v>
      </c>
      <c r="P22" s="58">
        <f>'SDR Patient and Stations'!P12</f>
        <v>0.97916666666666663</v>
      </c>
      <c r="Q22" s="66">
        <f>'SDR Patient and Stations'!Q12</f>
        <v>0.92708333333333337</v>
      </c>
      <c r="R22" s="58">
        <f>'SDR Patient and Stations'!R12</f>
        <v>0.9642857142857143</v>
      </c>
      <c r="S22" s="66">
        <f>'SDR Patient and Stations'!S12</f>
        <v>0.8571428571428571</v>
      </c>
      <c r="T22" s="58">
        <f>'SDR Patient and Stations'!T12</f>
        <v>0.9821428571428571</v>
      </c>
      <c r="U22" s="66">
        <f>'SDR Patient and Stations'!U12</f>
        <v>0.9910714285714286</v>
      </c>
      <c r="V22" s="58">
        <f>'SDR Patient and Stations'!V12</f>
        <v>0.9910714285714286</v>
      </c>
      <c r="W22" s="66">
        <f>'SDR Patient and Stations'!W12</f>
        <v>1.0714285714285714</v>
      </c>
      <c r="X22" s="58">
        <f>'SDR Patient and Stations'!X12</f>
        <v>0.94444444444444442</v>
      </c>
      <c r="Y22" s="66">
        <f>'SDR Patient and Stations'!Y12</f>
        <v>0.78703703703703709</v>
      </c>
      <c r="Z22" s="58">
        <f>'SDR Patient and Stations'!Z12</f>
        <v>0.85185185185185186</v>
      </c>
      <c r="AA22" s="66">
        <f>'SDR Patient and Stations'!AA12</f>
        <v>0.78703703703703709</v>
      </c>
      <c r="AB22" s="58">
        <f>'SDR Patient and Stations'!AB12</f>
        <v>0.70370370370370372</v>
      </c>
      <c r="AC22" s="66">
        <f>'SDR Patient and Stations'!AC12</f>
        <v>0.65740740740740744</v>
      </c>
      <c r="AD22" s="58">
        <f>'SDR Patient and Stations'!AD12</f>
        <v>0.68518518518518523</v>
      </c>
      <c r="AE22" s="66">
        <f>'SDR Patient and Stations'!AE12</f>
        <v>0.7407407407407407</v>
      </c>
      <c r="AF22" s="58">
        <f>'SDR Patient and Stations'!AF12</f>
        <v>0.78260869565217395</v>
      </c>
      <c r="AG22" s="66">
        <f>'SDR Patient and Stations'!AG12</f>
        <v>0.76086956521739135</v>
      </c>
      <c r="AH22" s="58">
        <f>'SDR Patient and Stations'!AH12</f>
        <v>0.85869565217391308</v>
      </c>
      <c r="AI22" s="66">
        <f>'SDR Patient and Stations'!AI12</f>
        <v>0.9</v>
      </c>
      <c r="AJ22" s="58">
        <f>'SDR Patient and Stations'!AJ12</f>
        <v>0.875</v>
      </c>
      <c r="AK22" s="66">
        <f>'SDR Patient and Stations'!AK12</f>
        <v>0.6964285714285714</v>
      </c>
      <c r="AL22" s="58">
        <f>'SDR Patient and Stations'!AL12</f>
        <v>0.6785714285714286</v>
      </c>
      <c r="AM22" s="66">
        <f>'SDR Patient and Stations'!AM12</f>
        <v>0.7142857142857143</v>
      </c>
      <c r="AN22" s="58">
        <f>'SDR Patient and Stations'!AN12</f>
        <v>0.7589285714285714</v>
      </c>
      <c r="AO22" s="66">
        <f>'SDR Patient and Stations'!AO12</f>
        <v>0.7053571428571429</v>
      </c>
      <c r="AP22" s="58">
        <f>'SDR Patient and Stations'!AP12</f>
        <v>0.7232142857142857</v>
      </c>
      <c r="AQ22" s="66">
        <f>'SDR Patient and Stations'!AQ12</f>
        <v>0.8392857142857143</v>
      </c>
      <c r="AR22" s="58">
        <f>'SDR Patient and Stations'!AR12</f>
        <v>0.7946428571428571</v>
      </c>
      <c r="AS22" s="66">
        <f>'SDR Patient and Stations'!AS12</f>
        <v>0.7857142857142857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5.166666666666667</v>
      </c>
      <c r="D24" s="105">
        <f>'SDR Patient and Stations'!C11</f>
        <v>4.666666666666667</v>
      </c>
      <c r="E24" s="105">
        <f>'SDR Patient and Stations'!D11</f>
        <v>4.8888888888888893</v>
      </c>
      <c r="F24" s="115">
        <f>'SDR Patient and Stations'!E11</f>
        <v>5</v>
      </c>
      <c r="G24" s="114">
        <f t="shared" ref="G24:AZ24" si="12">J32/G26</f>
        <v>5</v>
      </c>
      <c r="H24" s="113">
        <f t="shared" si="12"/>
        <v>4.8888888888888893</v>
      </c>
      <c r="I24" s="114">
        <f t="shared" si="12"/>
        <v>5.8888888888888893</v>
      </c>
      <c r="J24" s="113">
        <f t="shared" si="12"/>
        <v>3.8760296296296297</v>
      </c>
      <c r="K24" s="114">
        <f t="shared" si="12"/>
        <v>2.7900506998310006</v>
      </c>
      <c r="L24" s="113">
        <f t="shared" si="12"/>
        <v>2.0333333333333332</v>
      </c>
      <c r="M24" s="114">
        <f t="shared" si="12"/>
        <v>2.0666666666666669</v>
      </c>
      <c r="N24" s="113">
        <f t="shared" si="12"/>
        <v>2.2666666666666666</v>
      </c>
      <c r="O24" s="114">
        <f t="shared" si="12"/>
        <v>2.4</v>
      </c>
      <c r="P24" s="113">
        <f t="shared" si="12"/>
        <v>2.6666666666666665</v>
      </c>
      <c r="Q24" s="114">
        <f t="shared" si="12"/>
        <v>3.1333333333333333</v>
      </c>
      <c r="R24" s="113">
        <f t="shared" si="12"/>
        <v>2.9666666666666668</v>
      </c>
      <c r="S24" s="114">
        <f t="shared" si="12"/>
        <v>3.6</v>
      </c>
      <c r="T24" s="113">
        <f t="shared" si="12"/>
        <v>3.2</v>
      </c>
      <c r="U24" s="114">
        <f t="shared" si="12"/>
        <v>3.6666666666666665</v>
      </c>
      <c r="V24" s="113">
        <f t="shared" si="12"/>
        <v>3.7</v>
      </c>
      <c r="W24" s="114">
        <f t="shared" si="12"/>
        <v>3.7</v>
      </c>
      <c r="X24" s="113">
        <f t="shared" si="12"/>
        <v>4</v>
      </c>
      <c r="Y24" s="114">
        <f t="shared" si="12"/>
        <v>3.4</v>
      </c>
      <c r="Z24" s="113">
        <f t="shared" si="12"/>
        <v>2.8333333333333335</v>
      </c>
      <c r="AA24" s="114">
        <f t="shared" si="12"/>
        <v>3.0666666666666669</v>
      </c>
      <c r="AB24" s="113">
        <f t="shared" si="12"/>
        <v>2.8333333333333335</v>
      </c>
      <c r="AC24" s="114">
        <f t="shared" si="12"/>
        <v>2.5333333333333332</v>
      </c>
      <c r="AD24" s="113">
        <f t="shared" si="12"/>
        <v>2.3666666666666667</v>
      </c>
      <c r="AE24" s="114">
        <f t="shared" si="12"/>
        <v>2.4666666666666668</v>
      </c>
      <c r="AF24" s="113">
        <f t="shared" si="12"/>
        <v>2.6666666666666665</v>
      </c>
      <c r="AG24" s="114">
        <f t="shared" si="12"/>
        <v>2.4</v>
      </c>
      <c r="AH24" s="113">
        <f t="shared" si="12"/>
        <v>2.3333333333333335</v>
      </c>
      <c r="AI24" s="114">
        <f t="shared" si="12"/>
        <v>2.925925925925926</v>
      </c>
      <c r="AJ24" s="113">
        <f t="shared" si="12"/>
        <v>3.1304347826086958</v>
      </c>
      <c r="AK24" s="114">
        <f t="shared" si="12"/>
        <v>3.652173913043478</v>
      </c>
      <c r="AL24" s="113">
        <f t="shared" si="12"/>
        <v>3.3913043478260869</v>
      </c>
      <c r="AM24" s="114">
        <f t="shared" si="12"/>
        <v>3.0822222222222222</v>
      </c>
      <c r="AN24" s="113">
        <f t="shared" si="12"/>
        <v>2.6666666666666665</v>
      </c>
      <c r="AO24" s="114">
        <f t="shared" si="12"/>
        <v>2.8333333333333335</v>
      </c>
      <c r="AP24" s="113">
        <f t="shared" si="12"/>
        <v>2.6333333333333333</v>
      </c>
      <c r="AQ24" s="114">
        <f t="shared" si="12"/>
        <v>2.7</v>
      </c>
      <c r="AR24" s="113">
        <f t="shared" si="12"/>
        <v>3.1333333333333333</v>
      </c>
      <c r="AS24" s="114">
        <f t="shared" si="12"/>
        <v>2.9666666666666668</v>
      </c>
      <c r="AT24" s="113">
        <f t="shared" si="12"/>
        <v>3.3846153846153846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4.916666666666667</v>
      </c>
      <c r="E25" s="171">
        <f t="shared" ref="E25:G25" si="13">AVERAGE(D24:E24)</f>
        <v>4.7777777777777786</v>
      </c>
      <c r="F25" s="171">
        <f t="shared" si="13"/>
        <v>4.9444444444444446</v>
      </c>
      <c r="G25" s="171">
        <f t="shared" si="13"/>
        <v>5</v>
      </c>
      <c r="H25" s="122">
        <f>AVERAGE(G24:H24)</f>
        <v>4.9444444444444446</v>
      </c>
      <c r="I25" s="123">
        <f t="shared" ref="I25:AZ25" si="14">AVERAGE(H24:I24)</f>
        <v>5.3888888888888893</v>
      </c>
      <c r="J25" s="122">
        <f t="shared" si="14"/>
        <v>4.8824592592592593</v>
      </c>
      <c r="K25" s="123">
        <f t="shared" si="14"/>
        <v>3.3330401647303152</v>
      </c>
      <c r="L25" s="122">
        <f t="shared" si="14"/>
        <v>2.4116920165821671</v>
      </c>
      <c r="M25" s="123">
        <f t="shared" si="14"/>
        <v>2.0499999999999998</v>
      </c>
      <c r="N25" s="122">
        <f t="shared" si="14"/>
        <v>2.166666666666667</v>
      </c>
      <c r="O25" s="123">
        <f t="shared" si="14"/>
        <v>2.333333333333333</v>
      </c>
      <c r="P25" s="122">
        <f t="shared" si="14"/>
        <v>2.5333333333333332</v>
      </c>
      <c r="Q25" s="123">
        <f t="shared" si="14"/>
        <v>2.9</v>
      </c>
      <c r="R25" s="122">
        <f t="shared" si="14"/>
        <v>3.05</v>
      </c>
      <c r="S25" s="123">
        <f t="shared" si="14"/>
        <v>3.2833333333333332</v>
      </c>
      <c r="T25" s="122">
        <f t="shared" si="14"/>
        <v>3.4000000000000004</v>
      </c>
      <c r="U25" s="123">
        <f t="shared" si="14"/>
        <v>3.4333333333333336</v>
      </c>
      <c r="V25" s="122">
        <f t="shared" si="14"/>
        <v>3.6833333333333336</v>
      </c>
      <c r="W25" s="123">
        <f t="shared" si="14"/>
        <v>3.7</v>
      </c>
      <c r="X25" s="122">
        <f t="shared" si="14"/>
        <v>3.85</v>
      </c>
      <c r="Y25" s="123">
        <f t="shared" si="14"/>
        <v>3.7</v>
      </c>
      <c r="Z25" s="122">
        <f t="shared" si="14"/>
        <v>3.1166666666666667</v>
      </c>
      <c r="AA25" s="123">
        <f t="shared" si="14"/>
        <v>2.95</v>
      </c>
      <c r="AB25" s="122">
        <f t="shared" si="14"/>
        <v>2.95</v>
      </c>
      <c r="AC25" s="123">
        <f t="shared" si="14"/>
        <v>2.6833333333333336</v>
      </c>
      <c r="AD25" s="122">
        <f t="shared" si="14"/>
        <v>2.4500000000000002</v>
      </c>
      <c r="AE25" s="123">
        <f t="shared" si="14"/>
        <v>2.416666666666667</v>
      </c>
      <c r="AF25" s="122">
        <f t="shared" si="14"/>
        <v>2.5666666666666664</v>
      </c>
      <c r="AG25" s="123">
        <f t="shared" si="14"/>
        <v>2.5333333333333332</v>
      </c>
      <c r="AH25" s="122">
        <f t="shared" si="14"/>
        <v>2.3666666666666667</v>
      </c>
      <c r="AI25" s="123">
        <f t="shared" si="14"/>
        <v>2.6296296296296298</v>
      </c>
      <c r="AJ25" s="122">
        <f t="shared" si="14"/>
        <v>3.0281803542673109</v>
      </c>
      <c r="AK25" s="123">
        <f t="shared" si="14"/>
        <v>3.3913043478260869</v>
      </c>
      <c r="AL25" s="122">
        <f t="shared" si="14"/>
        <v>3.5217391304347823</v>
      </c>
      <c r="AM25" s="123">
        <f t="shared" si="14"/>
        <v>3.2367632850241543</v>
      </c>
      <c r="AN25" s="122">
        <f t="shared" si="14"/>
        <v>2.8744444444444444</v>
      </c>
      <c r="AO25" s="123">
        <f t="shared" si="14"/>
        <v>2.75</v>
      </c>
      <c r="AP25" s="122">
        <f t="shared" si="14"/>
        <v>2.7333333333333334</v>
      </c>
      <c r="AQ25" s="123">
        <f t="shared" si="14"/>
        <v>2.666666666666667</v>
      </c>
      <c r="AR25" s="122">
        <f t="shared" si="14"/>
        <v>2.916666666666667</v>
      </c>
      <c r="AS25" s="123">
        <f t="shared" si="14"/>
        <v>3.05</v>
      </c>
      <c r="AT25" s="122">
        <f t="shared" si="14"/>
        <v>3.1756410256410259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9</v>
      </c>
      <c r="G26" s="49">
        <f>IF((F26+E28+(IF(F16&gt;0,0,F16))&gt;'SDR Patient and Stations'!G8),'SDR Patient and Stations'!G8,(F26+E28+(IF(F16&gt;0,0,F16))))</f>
        <v>9</v>
      </c>
      <c r="H26" s="52">
        <f>IF((G26+F28+(IF(G16&gt;0,0,G16))&gt;'SDR Patient and Stations'!H8),'SDR Patient and Stations'!H8,(G26+F28+(IF(G16&gt;0,0,G16))))</f>
        <v>9</v>
      </c>
      <c r="I26" s="116">
        <f>IF((H26+G28+(IF(H16&gt;0,0,H16))&gt;'SDR Patient and Stations'!I8),'SDR Patient and Stations'!I8,(H26+G28+(IF(H16&gt;0,0,H16))))</f>
        <v>9</v>
      </c>
      <c r="J26" s="117">
        <f>IF((I26+H28+(IF(I16&gt;0,0,I16))&gt;'SDR Patient and Stations'!J8),'SDR Patient and Stations'!J8,(I26+H28+(IF(I16&gt;0,0,I16))))</f>
        <v>16.511741682974559</v>
      </c>
      <c r="K26" s="116">
        <f>IF((J26+I28+(IF(J16&gt;0,0,J16))&gt;'SDR Patient and Stations'!K8),'SDR Patient and Stations'!K8,(J26+I28+(IF(J16&gt;0,0,J16))))</f>
        <v>22.580234833659489</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30</v>
      </c>
      <c r="AI26" s="116">
        <f>IF((AH26+AG28+(IF(AH16&gt;0,0,AH16))&gt;'SDR Patient and Stations'!AI8),'SDR Patient and Stations'!AI8,(AH26+AG28+(IF(AH16&gt;0,0,AH16))))</f>
        <v>27</v>
      </c>
      <c r="AJ26" s="117">
        <f>IF((AI26+AH28+(IF(AI16&gt;0,0,AI16))&gt;'SDR Patient and Stations'!AJ8),'SDR Patient and Stations'!AJ8,(AI26+AH28+(IF(AI16&gt;0,0,AI16))))</f>
        <v>23</v>
      </c>
      <c r="AK26" s="116">
        <f>IF((AJ26+AI28+(IF(AJ16&gt;0,0,AJ16))&gt;'SDR Patient and Stations'!AK8),'SDR Patient and Stations'!AK8,(AJ26+AI28+(IF(AJ16&gt;0,0,AJ16))))</f>
        <v>23</v>
      </c>
      <c r="AL26" s="117">
        <f>IF((AK26+AJ28+(IF(AK16&gt;0,0,AK16))&gt;'SDR Patient and Stations'!AL8),'SDR Patient and Stations'!AL8,(AK26+AJ28+(IF(AK16&gt;0,0,AK16))))</f>
        <v>23</v>
      </c>
      <c r="AM26" s="116">
        <f>IF((AL26+AK28+(IF(AL16&gt;0,0,AL16))&gt;'SDR Patient and Stations'!AM8),'SDR Patient and Stations'!AM8,(AL26+AK28+(IF(AL16&gt;0,0,AL16))))</f>
        <v>24.657534246575342</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26</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7.5117416829745594</v>
      </c>
      <c r="I28" s="116">
        <f t="shared" si="15"/>
        <v>6.0684931506849313</v>
      </c>
      <c r="J28" s="117">
        <f t="shared" si="15"/>
        <v>10</v>
      </c>
      <c r="K28" s="116">
        <f t="shared" si="15"/>
        <v>10</v>
      </c>
      <c r="L28" s="117">
        <f t="shared" si="15"/>
        <v>0</v>
      </c>
      <c r="M28" s="116">
        <f t="shared" si="15"/>
        <v>0</v>
      </c>
      <c r="N28" s="117">
        <f t="shared" si="15"/>
        <v>0</v>
      </c>
      <c r="O28" s="116">
        <f t="shared" si="15"/>
        <v>0</v>
      </c>
      <c r="P28" s="117">
        <f t="shared" si="15"/>
        <v>0</v>
      </c>
      <c r="Q28" s="116">
        <f t="shared" si="15"/>
        <v>0</v>
      </c>
      <c r="R28" s="117">
        <f t="shared" si="15"/>
        <v>10</v>
      </c>
      <c r="S28" s="116">
        <f t="shared" si="15"/>
        <v>7.6759893455098904</v>
      </c>
      <c r="T28" s="117">
        <f t="shared" si="15"/>
        <v>10</v>
      </c>
      <c r="U28" s="116">
        <f t="shared" si="15"/>
        <v>3.5762168464004702</v>
      </c>
      <c r="V28" s="117">
        <f t="shared" si="15"/>
        <v>10</v>
      </c>
      <c r="W28" s="116">
        <f t="shared" si="15"/>
        <v>9.0696347031963498</v>
      </c>
      <c r="X28" s="117">
        <f t="shared" si="15"/>
        <v>10</v>
      </c>
      <c r="Y28" s="116">
        <f t="shared" si="15"/>
        <v>10</v>
      </c>
      <c r="Z28" s="117">
        <f t="shared" si="15"/>
        <v>2.0992225101814128</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1.6575342465753415</v>
      </c>
      <c r="AL28" s="117">
        <f t="shared" si="15"/>
        <v>10</v>
      </c>
      <c r="AM28" s="116">
        <f t="shared" si="15"/>
        <v>3.3741980232356532</v>
      </c>
      <c r="AN28" s="117">
        <f t="shared" si="15"/>
        <v>2.8158295281583001</v>
      </c>
      <c r="AO28" s="116">
        <f t="shared" si="15"/>
        <v>0</v>
      </c>
      <c r="AP28" s="117">
        <f t="shared" si="15"/>
        <v>0</v>
      </c>
      <c r="AQ28" s="116">
        <f t="shared" si="15"/>
        <v>0</v>
      </c>
      <c r="AR28" s="117">
        <f t="shared" si="15"/>
        <v>0</v>
      </c>
      <c r="AS28" s="116">
        <f t="shared" si="15"/>
        <v>5.600322320709104</v>
      </c>
      <c r="AT28" s="117">
        <f t="shared" si="15"/>
        <v>4.3376105427431924</v>
      </c>
      <c r="AU28" s="116">
        <f t="shared" si="15"/>
        <v>6.7414172163030628</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45</v>
      </c>
      <c r="G30" s="68">
        <f>HLOOKUP(G19,'SDR Patient and Stations'!$B$6:$AT$14,4,FALSE)</f>
        <v>45</v>
      </c>
      <c r="H30" s="60">
        <f>HLOOKUP(H19,'SDR Patient and Stations'!$B$6:$AT$14,4,FALSE)</f>
        <v>44</v>
      </c>
      <c r="I30" s="68">
        <f>HLOOKUP(I19,'SDR Patient and Stations'!$B$6:$AT$14,4,FALSE)</f>
        <v>53</v>
      </c>
      <c r="J30" s="60">
        <f>HLOOKUP(J19,'SDR Patient and Stations'!$B$6:$AT$14,4,FALSE)</f>
        <v>64</v>
      </c>
      <c r="K30" s="68">
        <f>HLOOKUP(K19,'SDR Patient and Stations'!$B$6:$AT$14,4,FALSE)</f>
        <v>63</v>
      </c>
      <c r="L30" s="60">
        <f>HLOOKUP(L19,'SDR Patient and Stations'!$B$6:$AT$14,4,FALSE)</f>
        <v>61</v>
      </c>
      <c r="M30" s="68">
        <f>HLOOKUP(M19,'SDR Patient and Stations'!$B$6:$AT$14,4,FALSE)</f>
        <v>62</v>
      </c>
      <c r="N30" s="60">
        <f>HLOOKUP(N19,'SDR Patient and Stations'!$B$6:$AT$14,4,FALSE)</f>
        <v>68</v>
      </c>
      <c r="O30" s="68">
        <f>HLOOKUP(O19,'SDR Patient and Stations'!$B$6:$AT$14,4,FALSE)</f>
        <v>72</v>
      </c>
      <c r="P30" s="60">
        <f>HLOOKUP(P19,'SDR Patient and Stations'!$B$6:$AT$14,4,FALSE)</f>
        <v>80</v>
      </c>
      <c r="Q30" s="68">
        <f>HLOOKUP(Q19,'SDR Patient and Stations'!$B$6:$AT$14,4,FALSE)</f>
        <v>94</v>
      </c>
      <c r="R30" s="60">
        <f>HLOOKUP(R19,'SDR Patient and Stations'!$B$6:$AT$14,4,FALSE)</f>
        <v>89</v>
      </c>
      <c r="S30" s="68">
        <f>HLOOKUP(S19,'SDR Patient and Stations'!$B$6:$AT$14,4,FALSE)</f>
        <v>108</v>
      </c>
      <c r="T30" s="60">
        <f>HLOOKUP(T19,'SDR Patient and Stations'!$B$6:$AT$14,4,FALSE)</f>
        <v>96</v>
      </c>
      <c r="U30" s="68">
        <f>HLOOKUP(U19,'SDR Patient and Stations'!$B$6:$AT$14,4,FALSE)</f>
        <v>110</v>
      </c>
      <c r="V30" s="60">
        <f>HLOOKUP(V19,'SDR Patient and Stations'!$B$6:$AT$14,4,FALSE)</f>
        <v>111</v>
      </c>
      <c r="W30" s="68">
        <f>HLOOKUP(W19,'SDR Patient and Stations'!$B$6:$AT$14,4,FALSE)</f>
        <v>111</v>
      </c>
      <c r="X30" s="60">
        <f>HLOOKUP(X19,'SDR Patient and Stations'!$B$6:$AT$14,4,FALSE)</f>
        <v>120</v>
      </c>
      <c r="Y30" s="68">
        <f>HLOOKUP(Y19,'SDR Patient and Stations'!$B$6:$AT$14,4,FALSE)</f>
        <v>102</v>
      </c>
      <c r="Z30" s="60">
        <f>HLOOKUP(Z19,'SDR Patient and Stations'!$B$6:$AT$14,4,FALSE)</f>
        <v>85</v>
      </c>
      <c r="AA30" s="68">
        <f>HLOOKUP(AA19,'SDR Patient and Stations'!$B$6:$AT$14,4,FALSE)</f>
        <v>92</v>
      </c>
      <c r="AB30" s="60">
        <f>HLOOKUP(AB19,'SDR Patient and Stations'!$B$6:$AT$14,4,FALSE)</f>
        <v>85</v>
      </c>
      <c r="AC30" s="68">
        <f>HLOOKUP(AC19,'SDR Patient and Stations'!$B$6:$AT$14,4,FALSE)</f>
        <v>76</v>
      </c>
      <c r="AD30" s="60">
        <f>HLOOKUP(AD19,'SDR Patient and Stations'!$B$6:$AT$14,4,FALSE)</f>
        <v>71</v>
      </c>
      <c r="AE30" s="68">
        <f>HLOOKUP(AE19,'SDR Patient and Stations'!$B$6:$AT$14,4,FALSE)</f>
        <v>74</v>
      </c>
      <c r="AF30" s="60">
        <f>HLOOKUP(AF19,'SDR Patient and Stations'!$B$6:$AT$14,4,FALSE)</f>
        <v>80</v>
      </c>
      <c r="AG30" s="68">
        <f>HLOOKUP(AG19,'SDR Patient and Stations'!$B$6:$AT$14,4,FALSE)</f>
        <v>72</v>
      </c>
      <c r="AH30" s="60">
        <f>HLOOKUP(AH19,'SDR Patient and Stations'!$B$6:$AT$14,4,FALSE)</f>
        <v>70</v>
      </c>
      <c r="AI30" s="68">
        <f>HLOOKUP(AI19,'SDR Patient and Stations'!$B$6:$AT$14,4,FALSE)</f>
        <v>79</v>
      </c>
      <c r="AJ30" s="60">
        <f>HLOOKUP(AJ19,'SDR Patient and Stations'!$B$6:$AT$14,4,FALSE)</f>
        <v>72</v>
      </c>
      <c r="AK30" s="68">
        <f>HLOOKUP(AK19,'SDR Patient and Stations'!$B$6:$AT$14,4,FALSE)</f>
        <v>84</v>
      </c>
      <c r="AL30" s="60">
        <f>HLOOKUP(AL19,'SDR Patient and Stations'!$B$6:$AT$14,4,FALSE)</f>
        <v>78</v>
      </c>
      <c r="AM30" s="68">
        <f>HLOOKUP(AM19,'SDR Patient and Stations'!$B$6:$AT$14,4,FALSE)</f>
        <v>76</v>
      </c>
      <c r="AN30" s="60">
        <f>HLOOKUP(AN19,'SDR Patient and Stations'!$B$6:$AT$14,4,FALSE)</f>
        <v>80</v>
      </c>
      <c r="AO30" s="68">
        <f>HLOOKUP(AO19,'SDR Patient and Stations'!$B$6:$AT$14,4,FALSE)</f>
        <v>85</v>
      </c>
      <c r="AP30" s="60">
        <f>HLOOKUP(AP19,'SDR Patient and Stations'!$B$6:$AT$14,4,FALSE)</f>
        <v>79</v>
      </c>
      <c r="AQ30" s="68">
        <f>HLOOKUP(AQ19,'SDR Patient and Stations'!$B$6:$AT$14,4,FALSE)</f>
        <v>81</v>
      </c>
      <c r="AR30" s="60">
        <f>HLOOKUP(AR19,'SDR Patient and Stations'!$B$6:$AT$14,4,FALSE)</f>
        <v>94</v>
      </c>
      <c r="AS30" s="68">
        <f>HLOOKUP(AS19,'SDR Patient and Stations'!$B$6:$AT$14,4,FALSE)</f>
        <v>89</v>
      </c>
      <c r="AT30" s="60">
        <f>HLOOKUP(AT19,'SDR Patient and Stations'!$B$6:$AT$14,4,FALSE)</f>
        <v>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31</v>
      </c>
      <c r="G32" s="68">
        <f>HLOOKUP(G20,'SDR Patient and Stations'!$B$6:$AT$14,4,FALSE)</f>
        <v>42</v>
      </c>
      <c r="H32" s="60">
        <f>HLOOKUP(H20,'SDR Patient and Stations'!$B$6:$AT$14,4,FALSE)</f>
        <v>44</v>
      </c>
      <c r="I32" s="68">
        <f>HLOOKUP(I20,'SDR Patient and Stations'!$B$6:$AT$14,4,FALSE)</f>
        <v>45</v>
      </c>
      <c r="J32" s="60">
        <f>HLOOKUP(J20,'SDR Patient and Stations'!$B$6:$AT$14,4,FALSE)</f>
        <v>45</v>
      </c>
      <c r="K32" s="68">
        <f>HLOOKUP(K20,'SDR Patient and Stations'!$B$6:$AT$14,4,FALSE)</f>
        <v>44</v>
      </c>
      <c r="L32" s="60">
        <f>HLOOKUP(L20,'SDR Patient and Stations'!$B$6:$AT$14,4,FALSE)</f>
        <v>53</v>
      </c>
      <c r="M32" s="68">
        <f>HLOOKUP(M20,'SDR Patient and Stations'!$B$6:$AT$14,4,FALSE)</f>
        <v>64</v>
      </c>
      <c r="N32" s="60">
        <f>HLOOKUP(N20,'SDR Patient and Stations'!$B$6:$AT$14,4,FALSE)</f>
        <v>63</v>
      </c>
      <c r="O32" s="68">
        <f>HLOOKUP(O20,'SDR Patient and Stations'!$B$6:$AT$14,4,FALSE)</f>
        <v>61</v>
      </c>
      <c r="P32" s="60">
        <f>HLOOKUP(P20,'SDR Patient and Stations'!$B$6:$AT$14,4,FALSE)</f>
        <v>62</v>
      </c>
      <c r="Q32" s="68">
        <f>HLOOKUP(Q20,'SDR Patient and Stations'!$B$6:$AT$14,4,FALSE)</f>
        <v>68</v>
      </c>
      <c r="R32" s="60">
        <f>HLOOKUP(R20,'SDR Patient and Stations'!$B$6:$AT$14,4,FALSE)</f>
        <v>72</v>
      </c>
      <c r="S32" s="68">
        <f>HLOOKUP(S20,'SDR Patient and Stations'!$B$6:$AT$14,4,FALSE)</f>
        <v>80</v>
      </c>
      <c r="T32" s="60">
        <f>HLOOKUP(T20,'SDR Patient and Stations'!$B$6:$AT$14,4,FALSE)</f>
        <v>94</v>
      </c>
      <c r="U32" s="68">
        <f>HLOOKUP(U20,'SDR Patient and Stations'!$B$6:$AT$14,4,FALSE)</f>
        <v>89</v>
      </c>
      <c r="V32" s="60">
        <f>HLOOKUP(V20,'SDR Patient and Stations'!$B$6:$AT$14,4,FALSE)</f>
        <v>108</v>
      </c>
      <c r="W32" s="68">
        <f>HLOOKUP(W20,'SDR Patient and Stations'!$B$6:$AT$14,4,FALSE)</f>
        <v>96</v>
      </c>
      <c r="X32" s="60">
        <f>HLOOKUP(X20,'SDR Patient and Stations'!$B$6:$AT$14,4,FALSE)</f>
        <v>110</v>
      </c>
      <c r="Y32" s="68">
        <f>HLOOKUP(Y20,'SDR Patient and Stations'!$B$6:$AT$14,4,FALSE)</f>
        <v>111</v>
      </c>
      <c r="Z32" s="60">
        <f>HLOOKUP(Z20,'SDR Patient and Stations'!$B$6:$AT$14,4,FALSE)</f>
        <v>111</v>
      </c>
      <c r="AA32" s="68">
        <f>HLOOKUP(AA20,'SDR Patient and Stations'!$B$6:$AT$14,4,FALSE)</f>
        <v>120</v>
      </c>
      <c r="AB32" s="60">
        <f>HLOOKUP(AB20,'SDR Patient and Stations'!$B$6:$AT$14,4,FALSE)</f>
        <v>102</v>
      </c>
      <c r="AC32" s="68">
        <f>HLOOKUP(AC20,'SDR Patient and Stations'!$B$6:$AT$14,4,FALSE)</f>
        <v>85</v>
      </c>
      <c r="AD32" s="60">
        <f>HLOOKUP(AD20,'SDR Patient and Stations'!$B$6:$AT$14,4,FALSE)</f>
        <v>92</v>
      </c>
      <c r="AE32" s="68">
        <f>HLOOKUP(AE20,'SDR Patient and Stations'!$B$6:$AT$14,4,FALSE)</f>
        <v>85</v>
      </c>
      <c r="AF32" s="60">
        <f>HLOOKUP(AF20,'SDR Patient and Stations'!$B$6:$AT$14,4,FALSE)</f>
        <v>76</v>
      </c>
      <c r="AG32" s="68">
        <f>HLOOKUP(AG20,'SDR Patient and Stations'!$B$6:$AT$14,4,FALSE)</f>
        <v>71</v>
      </c>
      <c r="AH32" s="60">
        <f>HLOOKUP(AH20,'SDR Patient and Stations'!$B$6:$AT$14,4,FALSE)</f>
        <v>74</v>
      </c>
      <c r="AI32" s="68">
        <f>HLOOKUP(AI20,'SDR Patient and Stations'!$B$6:$AT$14,4,FALSE)</f>
        <v>80</v>
      </c>
      <c r="AJ32" s="60">
        <f>HLOOKUP(AJ20,'SDR Patient and Stations'!$B$6:$AT$14,4,FALSE)</f>
        <v>72</v>
      </c>
      <c r="AK32" s="68">
        <f>HLOOKUP(AK20,'SDR Patient and Stations'!$B$6:$AT$14,4,FALSE)</f>
        <v>70</v>
      </c>
      <c r="AL32" s="60">
        <f>HLOOKUP(AL20,'SDR Patient and Stations'!$B$6:$AT$14,4,FALSE)</f>
        <v>79</v>
      </c>
      <c r="AM32" s="68">
        <f>HLOOKUP(AM20,'SDR Patient and Stations'!$B$6:$AT$14,4,FALSE)</f>
        <v>72</v>
      </c>
      <c r="AN32" s="60">
        <f>HLOOKUP(AN20,'SDR Patient and Stations'!$B$6:$AT$14,4,FALSE)</f>
        <v>84</v>
      </c>
      <c r="AO32" s="68">
        <f>HLOOKUP(AO20,'SDR Patient and Stations'!$B$6:$AT$14,4,FALSE)</f>
        <v>78</v>
      </c>
      <c r="AP32" s="60">
        <f>HLOOKUP(AP20,'SDR Patient and Stations'!$B$6:$AT$14,4,FALSE)</f>
        <v>76</v>
      </c>
      <c r="AQ32" s="68">
        <f>HLOOKUP(AQ20,'SDR Patient and Stations'!$B$6:$AT$14,4,FALSE)</f>
        <v>80</v>
      </c>
      <c r="AR32" s="60">
        <f>HLOOKUP(AR20,'SDR Patient and Stations'!$B$6:$AT$14,4,FALSE)</f>
        <v>85</v>
      </c>
      <c r="AS32" s="68">
        <f>HLOOKUP(AS20,'SDR Patient and Stations'!$B$6:$AT$14,4,FALSE)</f>
        <v>79</v>
      </c>
      <c r="AT32" s="60">
        <f>HLOOKUP(AT20,'SDR Patient and Stations'!$B$6:$AT$14,4,FALSE)</f>
        <v>81</v>
      </c>
      <c r="AU32" s="68">
        <f>HLOOKUP(AU20,'SDR Patient and Stations'!$B$6:$AT$14,4,FALSE)</f>
        <v>94</v>
      </c>
      <c r="AV32" s="60">
        <f>HLOOKUP(AV20,'SDR Patient and Stations'!$B$6:$AT$14,4,FALSE)</f>
        <v>89</v>
      </c>
      <c r="AW32" s="68">
        <f>HLOOKUP(AW20,'SDR Patient and Stations'!$B$6:$AT$14,4,FALSE)</f>
        <v>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14</v>
      </c>
      <c r="G34" s="69">
        <f t="shared" si="16"/>
        <v>3</v>
      </c>
      <c r="H34" s="61">
        <f t="shared" si="16"/>
        <v>0</v>
      </c>
      <c r="I34" s="69">
        <f t="shared" si="16"/>
        <v>8</v>
      </c>
      <c r="J34" s="61">
        <f t="shared" si="16"/>
        <v>19</v>
      </c>
      <c r="K34" s="69">
        <f t="shared" si="16"/>
        <v>19</v>
      </c>
      <c r="L34" s="61">
        <f t="shared" si="16"/>
        <v>8</v>
      </c>
      <c r="M34" s="69">
        <f t="shared" si="16"/>
        <v>-2</v>
      </c>
      <c r="N34" s="61">
        <f t="shared" si="16"/>
        <v>5</v>
      </c>
      <c r="O34" s="69">
        <f t="shared" si="16"/>
        <v>11</v>
      </c>
      <c r="P34" s="61">
        <f t="shared" si="16"/>
        <v>18</v>
      </c>
      <c r="Q34" s="69">
        <f t="shared" si="16"/>
        <v>26</v>
      </c>
      <c r="R34" s="61">
        <f t="shared" si="16"/>
        <v>17</v>
      </c>
      <c r="S34" s="69">
        <f t="shared" si="16"/>
        <v>28</v>
      </c>
      <c r="T34" s="61">
        <f t="shared" si="16"/>
        <v>2</v>
      </c>
      <c r="U34" s="69">
        <f t="shared" si="16"/>
        <v>21</v>
      </c>
      <c r="V34" s="61">
        <f t="shared" si="16"/>
        <v>3</v>
      </c>
      <c r="W34" s="69">
        <f t="shared" si="16"/>
        <v>15</v>
      </c>
      <c r="X34" s="61">
        <f t="shared" si="16"/>
        <v>10</v>
      </c>
      <c r="Y34" s="69">
        <f t="shared" si="16"/>
        <v>-9</v>
      </c>
      <c r="Z34" s="61">
        <f t="shared" si="16"/>
        <v>-26</v>
      </c>
      <c r="AA34" s="69">
        <f t="shared" si="16"/>
        <v>-28</v>
      </c>
      <c r="AB34" s="61">
        <f t="shared" si="16"/>
        <v>-17</v>
      </c>
      <c r="AC34" s="69">
        <f t="shared" si="16"/>
        <v>-9</v>
      </c>
      <c r="AD34" s="61">
        <f t="shared" si="16"/>
        <v>-21</v>
      </c>
      <c r="AE34" s="69">
        <f t="shared" si="16"/>
        <v>-11</v>
      </c>
      <c r="AF34" s="61">
        <f t="shared" si="16"/>
        <v>4</v>
      </c>
      <c r="AG34" s="69">
        <f t="shared" si="16"/>
        <v>1</v>
      </c>
      <c r="AH34" s="61">
        <f t="shared" si="16"/>
        <v>-4</v>
      </c>
      <c r="AI34" s="69">
        <f t="shared" si="16"/>
        <v>-1</v>
      </c>
      <c r="AJ34" s="61">
        <f t="shared" si="16"/>
        <v>0</v>
      </c>
      <c r="AK34" s="69">
        <f t="shared" si="16"/>
        <v>14</v>
      </c>
      <c r="AL34" s="61">
        <f t="shared" si="16"/>
        <v>-1</v>
      </c>
      <c r="AM34" s="69">
        <f t="shared" si="16"/>
        <v>4</v>
      </c>
      <c r="AN34" s="61">
        <f t="shared" si="16"/>
        <v>-4</v>
      </c>
      <c r="AO34" s="69">
        <f t="shared" si="16"/>
        <v>7</v>
      </c>
      <c r="AP34" s="61">
        <f t="shared" si="16"/>
        <v>3</v>
      </c>
      <c r="AQ34" s="69">
        <f t="shared" si="16"/>
        <v>1</v>
      </c>
      <c r="AR34" s="61">
        <f t="shared" si="16"/>
        <v>9</v>
      </c>
      <c r="AS34" s="69">
        <f t="shared" si="16"/>
        <v>10</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0.45161290322580644</v>
      </c>
      <c r="G36" s="107">
        <f t="shared" ref="G36:AZ36" si="18">IFERROR(G34/G32,0)</f>
        <v>7.1428571428571425E-2</v>
      </c>
      <c r="H36" s="108">
        <f t="shared" si="18"/>
        <v>0</v>
      </c>
      <c r="I36" s="107">
        <f t="shared" si="18"/>
        <v>0.17777777777777778</v>
      </c>
      <c r="J36" s="108">
        <f t="shared" si="18"/>
        <v>0.42222222222222222</v>
      </c>
      <c r="K36" s="107">
        <f t="shared" si="18"/>
        <v>0.43181818181818182</v>
      </c>
      <c r="L36" s="108">
        <f t="shared" si="18"/>
        <v>0.15094339622641509</v>
      </c>
      <c r="M36" s="107">
        <f t="shared" si="18"/>
        <v>-3.125E-2</v>
      </c>
      <c r="N36" s="108">
        <f t="shared" si="18"/>
        <v>7.9365079365079361E-2</v>
      </c>
      <c r="O36" s="107">
        <f t="shared" si="18"/>
        <v>0.18032786885245902</v>
      </c>
      <c r="P36" s="108">
        <f t="shared" si="18"/>
        <v>0.29032258064516131</v>
      </c>
      <c r="Q36" s="107">
        <f t="shared" si="18"/>
        <v>0.38235294117647056</v>
      </c>
      <c r="R36" s="108">
        <f t="shared" si="18"/>
        <v>0.2361111111111111</v>
      </c>
      <c r="S36" s="107">
        <f t="shared" si="18"/>
        <v>0.35</v>
      </c>
      <c r="T36" s="108">
        <f t="shared" si="18"/>
        <v>2.1276595744680851E-2</v>
      </c>
      <c r="U36" s="107">
        <f t="shared" si="18"/>
        <v>0.23595505617977527</v>
      </c>
      <c r="V36" s="108">
        <f t="shared" si="18"/>
        <v>2.7777777777777776E-2</v>
      </c>
      <c r="W36" s="107">
        <f t="shared" si="18"/>
        <v>0.15625</v>
      </c>
      <c r="X36" s="108">
        <f t="shared" si="18"/>
        <v>9.0909090909090912E-2</v>
      </c>
      <c r="Y36" s="107">
        <f t="shared" si="18"/>
        <v>-8.1081081081081086E-2</v>
      </c>
      <c r="Z36" s="108">
        <f t="shared" si="18"/>
        <v>-0.23423423423423423</v>
      </c>
      <c r="AA36" s="107">
        <f t="shared" si="18"/>
        <v>-0.23333333333333334</v>
      </c>
      <c r="AB36" s="108">
        <f t="shared" si="18"/>
        <v>-0.16666666666666666</v>
      </c>
      <c r="AC36" s="107">
        <f t="shared" si="18"/>
        <v>-0.10588235294117647</v>
      </c>
      <c r="AD36" s="108">
        <f t="shared" si="18"/>
        <v>-0.22826086956521738</v>
      </c>
      <c r="AE36" s="107">
        <f t="shared" si="18"/>
        <v>-0.12941176470588237</v>
      </c>
      <c r="AF36" s="108">
        <f t="shared" si="18"/>
        <v>5.2631578947368418E-2</v>
      </c>
      <c r="AG36" s="107">
        <f t="shared" si="18"/>
        <v>1.4084507042253521E-2</v>
      </c>
      <c r="AH36" s="108">
        <f t="shared" si="18"/>
        <v>-5.4054054054054057E-2</v>
      </c>
      <c r="AI36" s="107">
        <f t="shared" si="18"/>
        <v>-1.2500000000000001E-2</v>
      </c>
      <c r="AJ36" s="108">
        <f t="shared" si="18"/>
        <v>0</v>
      </c>
      <c r="AK36" s="107">
        <f t="shared" si="18"/>
        <v>0.2</v>
      </c>
      <c r="AL36" s="108">
        <f t="shared" si="18"/>
        <v>-1.2658227848101266E-2</v>
      </c>
      <c r="AM36" s="107">
        <f t="shared" si="18"/>
        <v>5.5555555555555552E-2</v>
      </c>
      <c r="AN36" s="108">
        <f t="shared" si="18"/>
        <v>-4.7619047619047616E-2</v>
      </c>
      <c r="AO36" s="107">
        <f t="shared" si="18"/>
        <v>8.9743589743589744E-2</v>
      </c>
      <c r="AP36" s="108">
        <f t="shared" si="18"/>
        <v>3.9473684210526314E-2</v>
      </c>
      <c r="AQ36" s="107">
        <f t="shared" si="18"/>
        <v>1.2500000000000001E-2</v>
      </c>
      <c r="AR36" s="108">
        <f t="shared" si="18"/>
        <v>0.10588235294117647</v>
      </c>
      <c r="AS36" s="107">
        <f t="shared" si="18"/>
        <v>0.12658227848101267</v>
      </c>
      <c r="AT36" s="108">
        <f t="shared" si="18"/>
        <v>8.6419753086419748E-2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2.5089605734767026E-2</v>
      </c>
      <c r="G38" s="107">
        <f t="shared" ref="G38:BD38" si="20">G36/18</f>
        <v>3.968253968253968E-3</v>
      </c>
      <c r="H38" s="108">
        <f t="shared" si="20"/>
        <v>0</v>
      </c>
      <c r="I38" s="107">
        <f t="shared" si="20"/>
        <v>9.876543209876543E-3</v>
      </c>
      <c r="J38" s="108">
        <f t="shared" si="20"/>
        <v>2.3456790123456792E-2</v>
      </c>
      <c r="K38" s="107">
        <f t="shared" si="20"/>
        <v>2.3989898989898992E-2</v>
      </c>
      <c r="L38" s="108">
        <f t="shared" si="20"/>
        <v>8.385744234800839E-3</v>
      </c>
      <c r="M38" s="107">
        <f t="shared" si="20"/>
        <v>-1.736111111111111E-3</v>
      </c>
      <c r="N38" s="108">
        <f t="shared" si="20"/>
        <v>4.4091710758377423E-3</v>
      </c>
      <c r="O38" s="107">
        <f t="shared" si="20"/>
        <v>1.0018214936247723E-2</v>
      </c>
      <c r="P38" s="108">
        <f t="shared" si="20"/>
        <v>1.6129032258064516E-2</v>
      </c>
      <c r="Q38" s="107">
        <f t="shared" si="20"/>
        <v>2.1241830065359475E-2</v>
      </c>
      <c r="R38" s="108">
        <f t="shared" si="20"/>
        <v>1.3117283950617283E-2</v>
      </c>
      <c r="S38" s="107">
        <f t="shared" si="20"/>
        <v>1.9444444444444445E-2</v>
      </c>
      <c r="T38" s="108">
        <f t="shared" si="20"/>
        <v>1.1820330969267139E-3</v>
      </c>
      <c r="U38" s="107">
        <f t="shared" si="20"/>
        <v>1.3108614232209737E-2</v>
      </c>
      <c r="V38" s="108">
        <f t="shared" si="20"/>
        <v>1.5432098765432098E-3</v>
      </c>
      <c r="W38" s="107">
        <f t="shared" si="20"/>
        <v>8.6805555555555559E-3</v>
      </c>
      <c r="X38" s="108">
        <f t="shared" si="20"/>
        <v>5.0505050505050509E-3</v>
      </c>
      <c r="Y38" s="107">
        <f t="shared" si="20"/>
        <v>-4.5045045045045045E-3</v>
      </c>
      <c r="Z38" s="108">
        <f t="shared" si="20"/>
        <v>-1.3013013013013013E-2</v>
      </c>
      <c r="AA38" s="107">
        <f t="shared" si="20"/>
        <v>-1.2962962962962963E-2</v>
      </c>
      <c r="AB38" s="108">
        <f t="shared" si="20"/>
        <v>-9.2592592592592587E-3</v>
      </c>
      <c r="AC38" s="107">
        <f t="shared" si="20"/>
        <v>-5.8823529411764705E-3</v>
      </c>
      <c r="AD38" s="108">
        <f t="shared" si="20"/>
        <v>-1.2681159420289854E-2</v>
      </c>
      <c r="AE38" s="107">
        <f t="shared" si="20"/>
        <v>-7.1895424836601312E-3</v>
      </c>
      <c r="AF38" s="108">
        <f t="shared" si="20"/>
        <v>2.9239766081871343E-3</v>
      </c>
      <c r="AG38" s="107">
        <f t="shared" si="20"/>
        <v>7.8247261345852897E-4</v>
      </c>
      <c r="AH38" s="108">
        <f t="shared" si="20"/>
        <v>-3.003003003003003E-3</v>
      </c>
      <c r="AI38" s="107">
        <f t="shared" si="20"/>
        <v>-6.9444444444444447E-4</v>
      </c>
      <c r="AJ38" s="108">
        <f t="shared" si="20"/>
        <v>0</v>
      </c>
      <c r="AK38" s="107">
        <f t="shared" si="20"/>
        <v>1.1111111111111112E-2</v>
      </c>
      <c r="AL38" s="108">
        <f t="shared" si="20"/>
        <v>-7.0323488045007034E-4</v>
      </c>
      <c r="AM38" s="107">
        <f t="shared" si="20"/>
        <v>3.0864197530864196E-3</v>
      </c>
      <c r="AN38" s="108">
        <f t="shared" si="20"/>
        <v>-2.6455026455026454E-3</v>
      </c>
      <c r="AO38" s="107">
        <f t="shared" si="20"/>
        <v>4.9857549857549857E-3</v>
      </c>
      <c r="AP38" s="108">
        <f t="shared" si="20"/>
        <v>2.1929824561403508E-3</v>
      </c>
      <c r="AQ38" s="107">
        <f t="shared" si="20"/>
        <v>6.9444444444444447E-4</v>
      </c>
      <c r="AR38" s="108">
        <f t="shared" si="20"/>
        <v>5.8823529411764705E-3</v>
      </c>
      <c r="AS38" s="107">
        <f t="shared" si="20"/>
        <v>7.0323488045007038E-3</v>
      </c>
      <c r="AT38" s="108">
        <f t="shared" si="20"/>
        <v>4.8010973936899858E-3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0.45161290322580649</v>
      </c>
      <c r="G40" s="120">
        <f t="shared" ref="G40:BD40" si="21">G38*G41</f>
        <v>7.1428571428571425E-2</v>
      </c>
      <c r="H40" s="108">
        <f t="shared" si="21"/>
        <v>0</v>
      </c>
      <c r="I40" s="107">
        <f t="shared" si="21"/>
        <v>0.17777777777777778</v>
      </c>
      <c r="J40" s="108">
        <f t="shared" si="21"/>
        <v>0.42222222222222228</v>
      </c>
      <c r="K40" s="107">
        <f t="shared" si="21"/>
        <v>0.43181818181818188</v>
      </c>
      <c r="L40" s="108">
        <f t="shared" si="21"/>
        <v>0.15094339622641512</v>
      </c>
      <c r="M40" s="107">
        <f t="shared" si="21"/>
        <v>-3.125E-2</v>
      </c>
      <c r="N40" s="108">
        <f t="shared" si="21"/>
        <v>7.9365079365079361E-2</v>
      </c>
      <c r="O40" s="107">
        <f t="shared" si="21"/>
        <v>0.18032786885245899</v>
      </c>
      <c r="P40" s="108">
        <f t="shared" si="21"/>
        <v>0.29032258064516125</v>
      </c>
      <c r="Q40" s="107">
        <f t="shared" si="21"/>
        <v>0.38235294117647056</v>
      </c>
      <c r="R40" s="108">
        <f t="shared" si="21"/>
        <v>0.2361111111111111</v>
      </c>
      <c r="S40" s="107">
        <f t="shared" si="21"/>
        <v>0.35</v>
      </c>
      <c r="T40" s="108">
        <f t="shared" si="21"/>
        <v>2.1276595744680851E-2</v>
      </c>
      <c r="U40" s="107">
        <f t="shared" si="21"/>
        <v>0.23595505617977527</v>
      </c>
      <c r="V40" s="108">
        <f t="shared" si="21"/>
        <v>2.7777777777777776E-2</v>
      </c>
      <c r="W40" s="107">
        <f t="shared" si="21"/>
        <v>0.15625</v>
      </c>
      <c r="X40" s="108">
        <f t="shared" si="21"/>
        <v>9.0909090909090912E-2</v>
      </c>
      <c r="Y40" s="107">
        <f t="shared" si="21"/>
        <v>-8.1081081081081086E-2</v>
      </c>
      <c r="Z40" s="108">
        <f t="shared" si="21"/>
        <v>-0.23423423423423423</v>
      </c>
      <c r="AA40" s="107">
        <f t="shared" si="21"/>
        <v>-0.23333333333333334</v>
      </c>
      <c r="AB40" s="108">
        <f t="shared" si="21"/>
        <v>-0.16666666666666666</v>
      </c>
      <c r="AC40" s="107">
        <f t="shared" si="21"/>
        <v>-0.10588235294117647</v>
      </c>
      <c r="AD40" s="108">
        <f t="shared" si="21"/>
        <v>-0.22826086956521738</v>
      </c>
      <c r="AE40" s="107">
        <f t="shared" si="21"/>
        <v>-0.12941176470588237</v>
      </c>
      <c r="AF40" s="108">
        <f t="shared" si="21"/>
        <v>5.2631578947368418E-2</v>
      </c>
      <c r="AG40" s="107">
        <f t="shared" si="21"/>
        <v>1.4084507042253521E-2</v>
      </c>
      <c r="AH40" s="108">
        <f t="shared" si="21"/>
        <v>-5.4054054054054057E-2</v>
      </c>
      <c r="AI40" s="107">
        <f t="shared" si="21"/>
        <v>-1.2500000000000001E-2</v>
      </c>
      <c r="AJ40" s="108">
        <f t="shared" si="21"/>
        <v>0</v>
      </c>
      <c r="AK40" s="107">
        <f t="shared" si="21"/>
        <v>0.2</v>
      </c>
      <c r="AL40" s="108">
        <f t="shared" si="21"/>
        <v>-1.2658227848101266E-2</v>
      </c>
      <c r="AM40" s="107">
        <f t="shared" si="21"/>
        <v>5.5555555555555552E-2</v>
      </c>
      <c r="AN40" s="108">
        <f t="shared" si="21"/>
        <v>-4.7619047619047616E-2</v>
      </c>
      <c r="AO40" s="107">
        <f t="shared" si="21"/>
        <v>8.9743589743589744E-2</v>
      </c>
      <c r="AP40" s="108">
        <f t="shared" si="21"/>
        <v>3.9473684210526314E-2</v>
      </c>
      <c r="AQ40" s="107">
        <f t="shared" si="21"/>
        <v>1.2500000000000001E-2</v>
      </c>
      <c r="AR40" s="108">
        <f t="shared" si="21"/>
        <v>0.10588235294117647</v>
      </c>
      <c r="AS40" s="107">
        <f t="shared" si="21"/>
        <v>0.12658227848101267</v>
      </c>
      <c r="AT40" s="108">
        <f t="shared" si="21"/>
        <v>8.6419753086419748E-2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65.322580645161295</v>
      </c>
      <c r="G43" s="109">
        <f t="shared" ref="G43:BD43" si="22">G30+(G30*G40)</f>
        <v>48.214285714285715</v>
      </c>
      <c r="H43" s="110">
        <f t="shared" si="22"/>
        <v>44</v>
      </c>
      <c r="I43" s="109">
        <f t="shared" si="22"/>
        <v>62.422222222222224</v>
      </c>
      <c r="J43" s="110">
        <f t="shared" si="22"/>
        <v>91.022222222222226</v>
      </c>
      <c r="K43" s="109">
        <f t="shared" si="22"/>
        <v>90.204545454545453</v>
      </c>
      <c r="L43" s="110">
        <f t="shared" si="22"/>
        <v>70.20754716981132</v>
      </c>
      <c r="M43" s="109">
        <f t="shared" si="22"/>
        <v>60.0625</v>
      </c>
      <c r="N43" s="110">
        <f t="shared" si="22"/>
        <v>73.396825396825392</v>
      </c>
      <c r="O43" s="109">
        <f t="shared" si="22"/>
        <v>84.983606557377044</v>
      </c>
      <c r="P43" s="110">
        <f t="shared" si="22"/>
        <v>103.2258064516129</v>
      </c>
      <c r="Q43" s="109">
        <f t="shared" si="22"/>
        <v>129.94117647058823</v>
      </c>
      <c r="R43" s="110">
        <f t="shared" si="22"/>
        <v>110.01388888888889</v>
      </c>
      <c r="S43" s="109">
        <f t="shared" si="22"/>
        <v>145.80000000000001</v>
      </c>
      <c r="T43" s="110">
        <f t="shared" si="22"/>
        <v>98.042553191489361</v>
      </c>
      <c r="U43" s="109">
        <f t="shared" si="22"/>
        <v>135.95505617977528</v>
      </c>
      <c r="V43" s="110">
        <f t="shared" si="22"/>
        <v>114.08333333333333</v>
      </c>
      <c r="W43" s="109">
        <f t="shared" si="22"/>
        <v>128.34375</v>
      </c>
      <c r="X43" s="110">
        <f t="shared" si="22"/>
        <v>130.90909090909091</v>
      </c>
      <c r="Y43" s="109">
        <f t="shared" si="22"/>
        <v>93.729729729729726</v>
      </c>
      <c r="Z43" s="110">
        <f t="shared" si="22"/>
        <v>65.090090090090087</v>
      </c>
      <c r="AA43" s="109">
        <f t="shared" si="22"/>
        <v>70.533333333333331</v>
      </c>
      <c r="AB43" s="110">
        <f t="shared" si="22"/>
        <v>70.833333333333329</v>
      </c>
      <c r="AC43" s="109">
        <f t="shared" si="22"/>
        <v>67.952941176470588</v>
      </c>
      <c r="AD43" s="110">
        <f t="shared" si="22"/>
        <v>54.793478260869563</v>
      </c>
      <c r="AE43" s="109">
        <f t="shared" si="22"/>
        <v>64.423529411764704</v>
      </c>
      <c r="AF43" s="110">
        <f t="shared" si="22"/>
        <v>84.21052631578948</v>
      </c>
      <c r="AG43" s="109">
        <f t="shared" si="22"/>
        <v>73.014084507042256</v>
      </c>
      <c r="AH43" s="110">
        <f t="shared" si="22"/>
        <v>66.21621621621621</v>
      </c>
      <c r="AI43" s="109">
        <f t="shared" si="22"/>
        <v>78.012500000000003</v>
      </c>
      <c r="AJ43" s="110">
        <f t="shared" si="22"/>
        <v>72</v>
      </c>
      <c r="AK43" s="109">
        <f t="shared" si="22"/>
        <v>100.8</v>
      </c>
      <c r="AL43" s="110">
        <f t="shared" si="22"/>
        <v>77.012658227848107</v>
      </c>
      <c r="AM43" s="109">
        <f t="shared" si="22"/>
        <v>80.222222222222229</v>
      </c>
      <c r="AN43" s="110">
        <f t="shared" si="22"/>
        <v>76.19047619047619</v>
      </c>
      <c r="AO43" s="109">
        <f t="shared" si="22"/>
        <v>92.628205128205124</v>
      </c>
      <c r="AP43" s="110">
        <f t="shared" si="22"/>
        <v>82.118421052631575</v>
      </c>
      <c r="AQ43" s="109">
        <f t="shared" si="22"/>
        <v>82.012500000000003</v>
      </c>
      <c r="AR43" s="110">
        <f t="shared" si="22"/>
        <v>103.95294117647059</v>
      </c>
      <c r="AS43" s="109">
        <f t="shared" si="22"/>
        <v>100.26582278481013</v>
      </c>
      <c r="AT43" s="110">
        <f t="shared" si="22"/>
        <v>95.604938271604937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22.370746796288117</v>
      </c>
      <c r="G45" s="69">
        <f t="shared" ref="G45:AZ45" si="23">G43/$F$1</f>
        <v>16.511741682974559</v>
      </c>
      <c r="H45" s="61">
        <f t="shared" si="23"/>
        <v>15.068493150684931</v>
      </c>
      <c r="I45" s="69">
        <f t="shared" si="23"/>
        <v>21.377473363774733</v>
      </c>
      <c r="J45" s="61">
        <f t="shared" si="23"/>
        <v>31.171993911719941</v>
      </c>
      <c r="K45" s="69">
        <f t="shared" si="23"/>
        <v>30.891967621419678</v>
      </c>
      <c r="L45" s="61">
        <f t="shared" si="23"/>
        <v>24.043680537606619</v>
      </c>
      <c r="M45" s="69">
        <f t="shared" si="23"/>
        <v>20.569349315068493</v>
      </c>
      <c r="N45" s="61">
        <f t="shared" si="23"/>
        <v>25.135899108501846</v>
      </c>
      <c r="O45" s="69">
        <f t="shared" si="23"/>
        <v>29.103974848416797</v>
      </c>
      <c r="P45" s="61">
        <f t="shared" si="23"/>
        <v>35.351303579319485</v>
      </c>
      <c r="Q45" s="69">
        <f t="shared" si="23"/>
        <v>44.500402900886385</v>
      </c>
      <c r="R45" s="61">
        <f t="shared" si="23"/>
        <v>37.67598934550989</v>
      </c>
      <c r="S45" s="69">
        <f t="shared" si="23"/>
        <v>49.93150684931507</v>
      </c>
      <c r="T45" s="61">
        <f t="shared" si="23"/>
        <v>33.57621684640047</v>
      </c>
      <c r="U45" s="69">
        <f t="shared" si="23"/>
        <v>46.559950746498387</v>
      </c>
      <c r="V45" s="61">
        <f t="shared" si="23"/>
        <v>39.06963470319635</v>
      </c>
      <c r="W45" s="69">
        <f t="shared" si="23"/>
        <v>43.953339041095894</v>
      </c>
      <c r="X45" s="61">
        <f t="shared" si="23"/>
        <v>44.831880448318806</v>
      </c>
      <c r="Y45" s="69">
        <f t="shared" si="23"/>
        <v>32.099222510181413</v>
      </c>
      <c r="Z45" s="61">
        <f t="shared" si="23"/>
        <v>22.291126743181536</v>
      </c>
      <c r="AA45" s="69">
        <f t="shared" si="23"/>
        <v>24.155251141552512</v>
      </c>
      <c r="AB45" s="61">
        <f t="shared" si="23"/>
        <v>24.257990867579906</v>
      </c>
      <c r="AC45" s="69">
        <f t="shared" si="23"/>
        <v>23.271555197421435</v>
      </c>
      <c r="AD45" s="61">
        <f t="shared" si="23"/>
        <v>18.764889815366288</v>
      </c>
      <c r="AE45" s="69">
        <f t="shared" si="23"/>
        <v>22.062852538275585</v>
      </c>
      <c r="AF45" s="61">
        <f t="shared" si="23"/>
        <v>28.839221341023794</v>
      </c>
      <c r="AG45" s="69">
        <f t="shared" si="23"/>
        <v>25.004823461315841</v>
      </c>
      <c r="AH45" s="61">
        <f t="shared" si="23"/>
        <v>22.676786375416512</v>
      </c>
      <c r="AI45" s="69">
        <f t="shared" si="23"/>
        <v>26.716609589041099</v>
      </c>
      <c r="AJ45" s="61">
        <f t="shared" si="23"/>
        <v>24.657534246575342</v>
      </c>
      <c r="AK45" s="69">
        <f t="shared" si="23"/>
        <v>34.520547945205479</v>
      </c>
      <c r="AL45" s="61">
        <f t="shared" si="23"/>
        <v>26.374198023235653</v>
      </c>
      <c r="AM45" s="69">
        <f t="shared" si="23"/>
        <v>27.473363774733642</v>
      </c>
      <c r="AN45" s="61">
        <f t="shared" si="23"/>
        <v>26.092628832354862</v>
      </c>
      <c r="AO45" s="69">
        <f t="shared" si="23"/>
        <v>31.721988057604495</v>
      </c>
      <c r="AP45" s="61">
        <f t="shared" si="23"/>
        <v>28.122746935832733</v>
      </c>
      <c r="AQ45" s="69">
        <f t="shared" si="23"/>
        <v>28.086472602739729</v>
      </c>
      <c r="AR45" s="61">
        <f t="shared" si="23"/>
        <v>35.600322320709104</v>
      </c>
      <c r="AS45" s="69">
        <f t="shared" si="23"/>
        <v>34.337610542743192</v>
      </c>
      <c r="AT45" s="61">
        <f t="shared" si="23"/>
        <v>32.741417216303063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9</v>
      </c>
      <c r="G47" s="167">
        <f>G45-G26</f>
        <v>7.5117416829745594</v>
      </c>
      <c r="H47" s="118">
        <f>H45-H26</f>
        <v>6.0684931506849313</v>
      </c>
      <c r="I47" s="119">
        <f t="shared" ref="I47:AZ47" si="24">I45-I26</f>
        <v>12.377473363774733</v>
      </c>
      <c r="J47" s="118">
        <f t="shared" si="24"/>
        <v>14.660252228745382</v>
      </c>
      <c r="K47" s="119">
        <f t="shared" si="24"/>
        <v>8.3117327877601888</v>
      </c>
      <c r="L47" s="118">
        <f t="shared" si="24"/>
        <v>-5.9563194623933811</v>
      </c>
      <c r="M47" s="119">
        <f t="shared" si="24"/>
        <v>-9.430650684931507</v>
      </c>
      <c r="N47" s="118">
        <f t="shared" si="24"/>
        <v>-4.8641008914981541</v>
      </c>
      <c r="O47" s="119">
        <f t="shared" si="24"/>
        <v>-0.89602515158320273</v>
      </c>
      <c r="P47" s="118">
        <f t="shared" si="24"/>
        <v>5.3513035793194845</v>
      </c>
      <c r="Q47" s="119">
        <f t="shared" si="24"/>
        <v>14.500402900886385</v>
      </c>
      <c r="R47" s="118">
        <f t="shared" si="24"/>
        <v>7.6759893455098904</v>
      </c>
      <c r="S47" s="119">
        <f t="shared" si="24"/>
        <v>19.93150684931507</v>
      </c>
      <c r="T47" s="118">
        <f t="shared" si="24"/>
        <v>3.5762168464004702</v>
      </c>
      <c r="U47" s="119">
        <f t="shared" si="24"/>
        <v>16.559950746498387</v>
      </c>
      <c r="V47" s="118">
        <f t="shared" si="24"/>
        <v>9.0696347031963498</v>
      </c>
      <c r="W47" s="119">
        <f t="shared" si="24"/>
        <v>13.953339041095894</v>
      </c>
      <c r="X47" s="118">
        <f t="shared" si="24"/>
        <v>14.831880448318806</v>
      </c>
      <c r="Y47" s="119">
        <f t="shared" si="24"/>
        <v>2.0992225101814128</v>
      </c>
      <c r="Z47" s="118">
        <f t="shared" si="24"/>
        <v>-7.7088732568184639</v>
      </c>
      <c r="AA47" s="119">
        <f t="shared" si="24"/>
        <v>-5.8447488584474883</v>
      </c>
      <c r="AB47" s="118">
        <f t="shared" si="24"/>
        <v>-5.7420091324200939</v>
      </c>
      <c r="AC47" s="119">
        <f t="shared" si="24"/>
        <v>-6.728444802578565</v>
      </c>
      <c r="AD47" s="118">
        <f t="shared" si="24"/>
        <v>-11.235110184633712</v>
      </c>
      <c r="AE47" s="119">
        <f t="shared" si="24"/>
        <v>-7.9371474617244147</v>
      </c>
      <c r="AF47" s="118">
        <f t="shared" si="24"/>
        <v>-1.1607786589762057</v>
      </c>
      <c r="AG47" s="119">
        <f t="shared" si="24"/>
        <v>-4.9951765386841593</v>
      </c>
      <c r="AH47" s="118">
        <f t="shared" si="24"/>
        <v>-7.323213624583488</v>
      </c>
      <c r="AI47" s="119">
        <f t="shared" si="24"/>
        <v>-0.28339041095890138</v>
      </c>
      <c r="AJ47" s="118">
        <f t="shared" si="24"/>
        <v>1.6575342465753415</v>
      </c>
      <c r="AK47" s="119">
        <f t="shared" si="24"/>
        <v>11.520547945205479</v>
      </c>
      <c r="AL47" s="118">
        <f t="shared" si="24"/>
        <v>3.3741980232356532</v>
      </c>
      <c r="AM47" s="119">
        <f t="shared" si="24"/>
        <v>2.8158295281583001</v>
      </c>
      <c r="AN47" s="118">
        <f t="shared" si="24"/>
        <v>-3.9073711676451381</v>
      </c>
      <c r="AO47" s="119">
        <f t="shared" si="24"/>
        <v>1.721988057604495</v>
      </c>
      <c r="AP47" s="118">
        <f t="shared" si="24"/>
        <v>-1.8772530641672667</v>
      </c>
      <c r="AQ47" s="119">
        <f t="shared" si="24"/>
        <v>-1.9135273972602711</v>
      </c>
      <c r="AR47" s="118">
        <f t="shared" si="24"/>
        <v>5.600322320709104</v>
      </c>
      <c r="AS47" s="119">
        <f t="shared" si="24"/>
        <v>4.3376105427431924</v>
      </c>
      <c r="AT47" s="118">
        <f t="shared" si="24"/>
        <v>6.7414172163030628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7.5117416829745594</v>
      </c>
      <c r="H49" s="63">
        <f>IF((((IF(AND(H24&gt;($F$1-0.00001),((H45-H26)&gt;0)),(H45-H26),0)))&gt;=10),10,(IF(AND(H24&gt;($F$1-0.00001),((H45-H26)&gt;0)),(H45-H26),0)))</f>
        <v>6.0684931506849313</v>
      </c>
      <c r="I49" s="71">
        <f t="shared" ref="I49:AZ49" si="25">IF((((IF(AND(I24&gt;($F$1-0.00001),((I45-I26)&gt;0)),(I45-I26),0)))&gt;=10),10,(IF(AND(I24&gt;($F$1-0.00001),((I45-I26)&gt;0)),(I45-I26),0)))</f>
        <v>10</v>
      </c>
      <c r="J49" s="63">
        <f t="shared" si="25"/>
        <v>10</v>
      </c>
      <c r="K49" s="71">
        <f t="shared" si="25"/>
        <v>0</v>
      </c>
      <c r="L49" s="63">
        <f t="shared" si="25"/>
        <v>0</v>
      </c>
      <c r="M49" s="71">
        <f t="shared" si="25"/>
        <v>0</v>
      </c>
      <c r="N49" s="63">
        <f t="shared" si="25"/>
        <v>0</v>
      </c>
      <c r="O49" s="71">
        <f t="shared" si="25"/>
        <v>0</v>
      </c>
      <c r="P49" s="63">
        <f t="shared" si="25"/>
        <v>0</v>
      </c>
      <c r="Q49" s="71">
        <f t="shared" si="25"/>
        <v>10</v>
      </c>
      <c r="R49" s="63">
        <f t="shared" si="25"/>
        <v>7.6759893455098904</v>
      </c>
      <c r="S49" s="71">
        <f t="shared" si="25"/>
        <v>10</v>
      </c>
      <c r="T49" s="63">
        <f t="shared" si="25"/>
        <v>3.5762168464004702</v>
      </c>
      <c r="U49" s="71">
        <f t="shared" si="25"/>
        <v>10</v>
      </c>
      <c r="V49" s="63">
        <f t="shared" si="25"/>
        <v>9.0696347031963498</v>
      </c>
      <c r="W49" s="71">
        <f t="shared" si="25"/>
        <v>10</v>
      </c>
      <c r="X49" s="63">
        <f t="shared" si="25"/>
        <v>10</v>
      </c>
      <c r="Y49" s="71">
        <f t="shared" si="25"/>
        <v>2.0992225101814128</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1.6575342465753415</v>
      </c>
      <c r="AK49" s="71">
        <f t="shared" si="25"/>
        <v>10</v>
      </c>
      <c r="AL49" s="63">
        <f t="shared" si="25"/>
        <v>3.3741980232356532</v>
      </c>
      <c r="AM49" s="71">
        <f t="shared" si="25"/>
        <v>2.8158295281583001</v>
      </c>
      <c r="AN49" s="63">
        <f t="shared" si="25"/>
        <v>0</v>
      </c>
      <c r="AO49" s="71">
        <f t="shared" si="25"/>
        <v>0</v>
      </c>
      <c r="AP49" s="63">
        <f t="shared" si="25"/>
        <v>0</v>
      </c>
      <c r="AQ49" s="71">
        <f t="shared" si="25"/>
        <v>0</v>
      </c>
      <c r="AR49" s="63">
        <f t="shared" si="25"/>
        <v>5.600322320709104</v>
      </c>
      <c r="AS49" s="71">
        <f t="shared" si="25"/>
        <v>4.3376105427431924</v>
      </c>
      <c r="AT49" s="63">
        <f t="shared" si="25"/>
        <v>6.7414172163030628</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1.1666666666666667</v>
      </c>
      <c r="E13" s="55">
        <f>'SDR Patient and Stations'!D12</f>
        <v>1.2222222222222223</v>
      </c>
      <c r="F13" s="54">
        <f>'SDR Patient and Stations'!E12</f>
        <v>1.25</v>
      </c>
      <c r="G13" s="55">
        <f>'SDR Patient and Stations'!F12</f>
        <v>1.25</v>
      </c>
      <c r="H13" s="54">
        <f>'SDR Patient and Stations'!G12</f>
        <v>1.2222222222222223</v>
      </c>
      <c r="I13" s="55">
        <f>'SDR Patient and Stations'!H12</f>
        <v>0.73611111111111116</v>
      </c>
      <c r="J13" s="54">
        <f>'SDR Patient and Stations'!I12</f>
        <v>0.88888888888888884</v>
      </c>
      <c r="K13" s="55">
        <f>'SDR Patient and Stations'!J12</f>
        <v>0.875</v>
      </c>
      <c r="L13" s="54">
        <f>'SDR Patient and Stations'!K12</f>
        <v>0.84722222222222221</v>
      </c>
      <c r="M13" s="55">
        <f>'SDR Patient and Stations'!L12</f>
        <v>0.86111111111111116</v>
      </c>
      <c r="N13" s="54">
        <f>'SDR Patient and Stations'!M12</f>
        <v>0.70833333333333337</v>
      </c>
      <c r="O13" s="55">
        <f>'SDR Patient and Stations'!N12</f>
        <v>0.75</v>
      </c>
      <c r="P13" s="54">
        <f>'SDR Patient and Stations'!O12</f>
        <v>0.83333333333333337</v>
      </c>
      <c r="Q13" s="55">
        <f>'SDR Patient and Stations'!P12</f>
        <v>0.97916666666666663</v>
      </c>
      <c r="R13" s="54">
        <f>'SDR Patient and Stations'!Q12</f>
        <v>0.92708333333333337</v>
      </c>
      <c r="S13" s="55">
        <f>'SDR Patient and Stations'!R12</f>
        <v>0.9642857142857143</v>
      </c>
      <c r="T13" s="54">
        <f>'SDR Patient and Stations'!S12</f>
        <v>0.8571428571428571</v>
      </c>
      <c r="U13" s="55">
        <f>'SDR Patient and Stations'!T12</f>
        <v>0.9821428571428571</v>
      </c>
      <c r="V13" s="54">
        <f>'SDR Patient and Stations'!U12</f>
        <v>0.9910714285714286</v>
      </c>
      <c r="W13" s="55">
        <f>'SDR Patient and Stations'!V12</f>
        <v>0.9910714285714286</v>
      </c>
      <c r="X13" s="54">
        <f>'SDR Patient and Stations'!W12</f>
        <v>1.0714285714285714</v>
      </c>
      <c r="Y13" s="55">
        <f>'SDR Patient and Stations'!X12</f>
        <v>0.94444444444444442</v>
      </c>
      <c r="Z13" s="54">
        <f>'SDR Patient and Stations'!Y12</f>
        <v>0.78703703703703709</v>
      </c>
      <c r="AA13" s="55">
        <f>'SDR Patient and Stations'!Z12</f>
        <v>0.85185185185185186</v>
      </c>
      <c r="AB13" s="54">
        <f>'SDR Patient and Stations'!AA12</f>
        <v>0.78703703703703709</v>
      </c>
      <c r="AC13" s="55">
        <f>'SDR Patient and Stations'!AB12</f>
        <v>0.70370370370370372</v>
      </c>
      <c r="AD13" s="54">
        <f>'SDR Patient and Stations'!AC12</f>
        <v>0.65740740740740744</v>
      </c>
      <c r="AE13" s="55">
        <f>'SDR Patient and Stations'!AD12</f>
        <v>0.68518518518518523</v>
      </c>
      <c r="AF13" s="54">
        <f>'SDR Patient and Stations'!AE12</f>
        <v>0.7407407407407407</v>
      </c>
      <c r="AG13" s="55">
        <f>'SDR Patient and Stations'!AF12</f>
        <v>0.78260869565217395</v>
      </c>
      <c r="AH13" s="54">
        <f>'SDR Patient and Stations'!AG12</f>
        <v>0.76086956521739135</v>
      </c>
      <c r="AI13" s="55">
        <f>'SDR Patient and Stations'!AH12</f>
        <v>0.85869565217391308</v>
      </c>
      <c r="AJ13" s="54">
        <f>'SDR Patient and Stations'!AI12</f>
        <v>0.9</v>
      </c>
      <c r="AK13" s="55">
        <f>'SDR Patient and Stations'!AJ12</f>
        <v>0.875</v>
      </c>
      <c r="AL13" s="54">
        <f>'SDR Patient and Stations'!AK12</f>
        <v>0.6964285714285714</v>
      </c>
      <c r="AM13" s="55">
        <f>'SDR Patient and Stations'!AL12</f>
        <v>0.6785714285714286</v>
      </c>
      <c r="AN13" s="54">
        <f>'SDR Patient and Stations'!AM12</f>
        <v>0.7142857142857143</v>
      </c>
      <c r="AO13" s="55">
        <f>'SDR Patient and Stations'!AN12</f>
        <v>0.7589285714285714</v>
      </c>
      <c r="AP13" s="54">
        <f>'SDR Patient and Stations'!AO12</f>
        <v>0.7053571428571429</v>
      </c>
      <c r="AQ13" s="55">
        <f>'SDR Patient and Stations'!AP12</f>
        <v>0.7232142857142857</v>
      </c>
      <c r="AR13" s="54">
        <f>'SDR Patient and Stations'!AQ12</f>
        <v>0.8392857142857143</v>
      </c>
      <c r="AS13" s="55">
        <f>'SDR Patient and Stations'!AR12</f>
        <v>0.7946428571428571</v>
      </c>
      <c r="AT13" s="54">
        <f>'SDR Patient and Stations'!AS12</f>
        <v>0.7857142857142857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3</v>
      </c>
      <c r="D14" s="163">
        <f>'SDR Patient and Stations'!C14</f>
        <v>4</v>
      </c>
      <c r="E14" s="164">
        <f>'SDR Patient and Stations'!D14</f>
        <v>4</v>
      </c>
      <c r="F14" s="163">
        <f>'SDR Patient and Stations'!E14</f>
        <v>1</v>
      </c>
      <c r="G14" s="164">
        <f>'SDR Patient and Stations'!F14</f>
        <v>0</v>
      </c>
      <c r="H14" s="163">
        <f>'SDR Patient and Stations'!G14</f>
        <v>0</v>
      </c>
      <c r="I14" s="164">
        <f>'SDR Patient and Stations'!H14</f>
        <v>0</v>
      </c>
      <c r="J14" s="163">
        <f>'SDR Patient and Stations'!I14</f>
        <v>0</v>
      </c>
      <c r="K14" s="164">
        <f>'SDR Patient and Stations'!J14</f>
        <v>6</v>
      </c>
      <c r="L14" s="163">
        <f>'SDR Patient and Stations'!K14</f>
        <v>0</v>
      </c>
      <c r="M14" s="164">
        <f>'SDR Patient and Stations'!L14</f>
        <v>0</v>
      </c>
      <c r="N14" s="163">
        <f>'SDR Patient and Stations'!M14</f>
        <v>0</v>
      </c>
      <c r="O14" s="164">
        <f>'SDR Patient and Stations'!N14</f>
        <v>0</v>
      </c>
      <c r="P14" s="163">
        <f>'SDR Patient and Stations'!O14</f>
        <v>0</v>
      </c>
      <c r="Q14" s="164">
        <f>'SDR Patient and Stations'!P14</f>
        <v>0</v>
      </c>
      <c r="R14" s="163">
        <f>'SDR Patient and Stations'!Q14</f>
        <v>4</v>
      </c>
      <c r="S14" s="164">
        <f>'SDR Patient and Stations'!R14</f>
        <v>-10</v>
      </c>
      <c r="T14" s="163">
        <f>'SDR Patient and Stations'!S14</f>
        <v>0</v>
      </c>
      <c r="U14" s="164">
        <f>'SDR Patient and Stations'!T14</f>
        <v>9</v>
      </c>
      <c r="V14" s="163">
        <f>'SDR Patient and Stations'!U14</f>
        <v>0</v>
      </c>
      <c r="W14" s="164">
        <f>'SDR Patient and Stations'!V14</f>
        <v>1</v>
      </c>
      <c r="X14" s="163">
        <f>'SDR Patient and Stations'!W14</f>
        <v>0</v>
      </c>
      <c r="Y14" s="164">
        <f>'SDR Patient and Stations'!X14</f>
        <v>0</v>
      </c>
      <c r="Z14" s="163">
        <f>'SDR Patient and Stations'!Y14</f>
        <v>0</v>
      </c>
      <c r="AA14" s="164">
        <f>'SDR Patient and Stations'!Z14</f>
        <v>0</v>
      </c>
      <c r="AB14" s="163">
        <f>'SDR Patient and Stations'!AA14</f>
        <v>0</v>
      </c>
      <c r="AC14" s="164">
        <f>'SDR Patient and Stations'!AB14</f>
        <v>0</v>
      </c>
      <c r="AD14" s="163">
        <f>'SDR Patient and Stations'!AC14</f>
        <v>-3</v>
      </c>
      <c r="AE14" s="164">
        <f>'SDR Patient and Stations'!AD14</f>
        <v>-4</v>
      </c>
      <c r="AF14" s="163">
        <f>'SDR Patient and Stations'!AE14</f>
        <v>0</v>
      </c>
      <c r="AG14" s="164">
        <f>'SDR Patient and Stations'!AF14</f>
        <v>0</v>
      </c>
      <c r="AH14" s="163">
        <f>'SDR Patient and Stations'!AG14</f>
        <v>1</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-4</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4</v>
      </c>
      <c r="H15" s="164">
        <f>'SDR Patient and Stations'!G15</f>
        <v>4</v>
      </c>
      <c r="I15" s="163">
        <f>'SDR Patient and Stations'!H15</f>
        <v>1</v>
      </c>
      <c r="J15" s="164">
        <f>'SDR Patient and Stations'!I15</f>
        <v>0</v>
      </c>
      <c r="K15" s="163">
        <f>'SDR Patient and Stations'!J15</f>
        <v>0</v>
      </c>
      <c r="L15" s="164">
        <f>'SDR Patient and Stations'!K15</f>
        <v>0</v>
      </c>
      <c r="M15" s="163">
        <f>'SDR Patient and Stations'!L15</f>
        <v>0</v>
      </c>
      <c r="N15" s="164">
        <f>'SDR Patient and Stations'!M15</f>
        <v>6</v>
      </c>
      <c r="O15" s="163">
        <f>'SDR Patient and Stations'!N15</f>
        <v>0</v>
      </c>
      <c r="P15" s="164">
        <f>'SDR Patient and Stations'!O15</f>
        <v>0</v>
      </c>
      <c r="Q15" s="163">
        <f>'SDR Patient and Stations'!P15</f>
        <v>0</v>
      </c>
      <c r="R15" s="164">
        <f>'SDR Patient and Stations'!Q15</f>
        <v>0</v>
      </c>
      <c r="S15" s="163">
        <f>'SDR Patient and Stations'!R15</f>
        <v>0</v>
      </c>
      <c r="T15" s="164">
        <f>'SDR Patient and Stations'!S15</f>
        <v>0</v>
      </c>
      <c r="U15" s="163">
        <f>'SDR Patient and Stations'!T15</f>
        <v>4</v>
      </c>
      <c r="V15" s="164">
        <f>'SDR Patient and Stations'!U15</f>
        <v>-10</v>
      </c>
      <c r="W15" s="163">
        <f>'SDR Patient and Stations'!V15</f>
        <v>0</v>
      </c>
      <c r="X15" s="164">
        <f>'SDR Patient and Stations'!W15</f>
        <v>9</v>
      </c>
      <c r="Y15" s="163">
        <f>'SDR Patient and Stations'!X15</f>
        <v>0</v>
      </c>
      <c r="Z15" s="164">
        <f>'SDR Patient and Stations'!Y15</f>
        <v>1</v>
      </c>
      <c r="AA15" s="163">
        <f>'SDR Patient and Stations'!Z15</f>
        <v>0</v>
      </c>
      <c r="AB15" s="164">
        <f>'SDR Patient and Stations'!AA15</f>
        <v>0</v>
      </c>
      <c r="AC15" s="163">
        <f>'SDR Patient and Stations'!AB15</f>
        <v>0</v>
      </c>
      <c r="AD15" s="164">
        <f>'SDR Patient and Stations'!AC15</f>
        <v>0</v>
      </c>
      <c r="AE15" s="163">
        <f>'SDR Patient and Stations'!AD15</f>
        <v>0</v>
      </c>
      <c r="AF15" s="164">
        <f>'SDR Patient and Stations'!AE15</f>
        <v>0</v>
      </c>
      <c r="AG15" s="163">
        <f>'SDR Patient and Stations'!AF15</f>
        <v>-3</v>
      </c>
      <c r="AH15" s="164">
        <f>'SDR Patient and Stations'!AG15</f>
        <v>-4</v>
      </c>
      <c r="AI15" s="163">
        <f>'SDR Patient and Stations'!AH15</f>
        <v>0</v>
      </c>
      <c r="AJ15" s="164">
        <f>'SDR Patient and Stations'!AI15</f>
        <v>0</v>
      </c>
      <c r="AK15" s="163">
        <f>'SDR Patient and Stations'!AJ15</f>
        <v>1</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-4</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4</v>
      </c>
      <c r="I16" s="52">
        <f>'SDR Patient and Stations'!H16</f>
        <v>4</v>
      </c>
      <c r="J16" s="49">
        <f>'SDR Patient and Stations'!I16</f>
        <v>1</v>
      </c>
      <c r="K16" s="52">
        <f>'SDR Patient and Stations'!J16</f>
        <v>0</v>
      </c>
      <c r="L16" s="49">
        <f>'SDR Patient and Stations'!K16</f>
        <v>0</v>
      </c>
      <c r="M16" s="52">
        <f>'SDR Patient and Stations'!L16</f>
        <v>0</v>
      </c>
      <c r="N16" s="49">
        <f>'SDR Patient and Stations'!M16</f>
        <v>0</v>
      </c>
      <c r="O16" s="52">
        <f>'SDR Patient and Stations'!N16</f>
        <v>6</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4</v>
      </c>
      <c r="W16" s="52">
        <f>'SDR Patient and Stations'!V16</f>
        <v>-10</v>
      </c>
      <c r="X16" s="49">
        <f>'SDR Patient and Stations'!W16</f>
        <v>0</v>
      </c>
      <c r="Y16" s="52">
        <f>'SDR Patient and Stations'!X16</f>
        <v>9</v>
      </c>
      <c r="Z16" s="49">
        <f>'SDR Patient and Stations'!Y16</f>
        <v>0</v>
      </c>
      <c r="AA16" s="52">
        <f>'SDR Patient and Stations'!Z16</f>
        <v>1</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-3</v>
      </c>
      <c r="AI16" s="52">
        <f>'SDR Patient and Stations'!AH16</f>
        <v>-4</v>
      </c>
      <c r="AJ16" s="49">
        <f>'SDR Patient and Stations'!AI16</f>
        <v>0</v>
      </c>
      <c r="AK16" s="52">
        <f>'SDR Patient and Stations'!AJ16</f>
        <v>0</v>
      </c>
      <c r="AL16" s="49">
        <f>'SDR Patient and Stations'!AK16</f>
        <v>1</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1.2916666666666667</v>
      </c>
      <c r="D22">
        <f>'SDR Patient and Stations'!C12</f>
        <v>1.1666666666666667</v>
      </c>
      <c r="E22">
        <f>'SDR Patient and Stations'!D12</f>
        <v>1.2222222222222223</v>
      </c>
      <c r="F22" s="5">
        <f>'SDR Patient and Stations'!E12</f>
        <v>1.25</v>
      </c>
      <c r="G22" s="66">
        <f>'SDR Patient and Stations'!F12</f>
        <v>1.25</v>
      </c>
      <c r="H22" s="58">
        <f>'SDR Patient and Stations'!G12</f>
        <v>1.2222222222222223</v>
      </c>
      <c r="I22" s="66">
        <f>'SDR Patient and Stations'!H12</f>
        <v>0.73611111111111116</v>
      </c>
      <c r="J22" s="58">
        <f>'SDR Patient and Stations'!I12</f>
        <v>0.88888888888888884</v>
      </c>
      <c r="K22" s="66">
        <f>'SDR Patient and Stations'!J12</f>
        <v>0.875</v>
      </c>
      <c r="L22" s="58">
        <f>'SDR Patient and Stations'!K12</f>
        <v>0.84722222222222221</v>
      </c>
      <c r="M22" s="66">
        <f>'SDR Patient and Stations'!M12</f>
        <v>0.70833333333333337</v>
      </c>
      <c r="N22" s="58">
        <f>'SDR Patient and Stations'!N12</f>
        <v>0.75</v>
      </c>
      <c r="O22" s="66">
        <f>'SDR Patient and Stations'!O12</f>
        <v>0.83333333333333337</v>
      </c>
      <c r="P22" s="58">
        <f>'SDR Patient and Stations'!P12</f>
        <v>0.97916666666666663</v>
      </c>
      <c r="Q22" s="66">
        <f>'SDR Patient and Stations'!Q12</f>
        <v>0.92708333333333337</v>
      </c>
      <c r="R22" s="58">
        <f>'SDR Patient and Stations'!R12</f>
        <v>0.9642857142857143</v>
      </c>
      <c r="S22" s="66">
        <f>'SDR Patient and Stations'!S12</f>
        <v>0.8571428571428571</v>
      </c>
      <c r="T22" s="58">
        <f>'SDR Patient and Stations'!T12</f>
        <v>0.9821428571428571</v>
      </c>
      <c r="U22" s="66">
        <f>'SDR Patient and Stations'!U12</f>
        <v>0.9910714285714286</v>
      </c>
      <c r="V22" s="58">
        <f>'SDR Patient and Stations'!V12</f>
        <v>0.9910714285714286</v>
      </c>
      <c r="W22" s="66">
        <f>'SDR Patient and Stations'!W12</f>
        <v>1.0714285714285714</v>
      </c>
      <c r="X22" s="58">
        <f>'SDR Patient and Stations'!X12</f>
        <v>0.94444444444444442</v>
      </c>
      <c r="Y22" s="66">
        <f>'SDR Patient and Stations'!Y12</f>
        <v>0.78703703703703709</v>
      </c>
      <c r="Z22" s="58">
        <f>'SDR Patient and Stations'!Z12</f>
        <v>0.85185185185185186</v>
      </c>
      <c r="AA22" s="66">
        <f>'SDR Patient and Stations'!AA12</f>
        <v>0.78703703703703709</v>
      </c>
      <c r="AB22" s="58">
        <f>'SDR Patient and Stations'!AB12</f>
        <v>0.70370370370370372</v>
      </c>
      <c r="AC22" s="66">
        <f>'SDR Patient and Stations'!AC12</f>
        <v>0.65740740740740744</v>
      </c>
      <c r="AD22" s="58">
        <f>'SDR Patient and Stations'!AD12</f>
        <v>0.68518518518518523</v>
      </c>
      <c r="AE22" s="66">
        <f>'SDR Patient and Stations'!AE12</f>
        <v>0.7407407407407407</v>
      </c>
      <c r="AF22" s="58">
        <f>'SDR Patient and Stations'!AF12</f>
        <v>0.78260869565217395</v>
      </c>
      <c r="AG22" s="66">
        <f>'SDR Patient and Stations'!AG12</f>
        <v>0.76086956521739135</v>
      </c>
      <c r="AH22" s="58">
        <f>'SDR Patient and Stations'!AH12</f>
        <v>0.85869565217391308</v>
      </c>
      <c r="AI22" s="66">
        <f>'SDR Patient and Stations'!AI12</f>
        <v>0.9</v>
      </c>
      <c r="AJ22" s="58">
        <f>'SDR Patient and Stations'!AJ12</f>
        <v>0.875</v>
      </c>
      <c r="AK22" s="66">
        <f>'SDR Patient and Stations'!AK12</f>
        <v>0.6964285714285714</v>
      </c>
      <c r="AL22" s="58">
        <f>'SDR Patient and Stations'!AL12</f>
        <v>0.6785714285714286</v>
      </c>
      <c r="AM22" s="66">
        <f>'SDR Patient and Stations'!AM12</f>
        <v>0.7142857142857143</v>
      </c>
      <c r="AN22" s="58">
        <f>'SDR Patient and Stations'!AN12</f>
        <v>0.7589285714285714</v>
      </c>
      <c r="AO22" s="66">
        <f>'SDR Patient and Stations'!AO12</f>
        <v>0.7053571428571429</v>
      </c>
      <c r="AP22" s="58">
        <f>'SDR Patient and Stations'!AP12</f>
        <v>0.7232142857142857</v>
      </c>
      <c r="AQ22" s="66">
        <f>'SDR Patient and Stations'!AQ12</f>
        <v>0.8392857142857143</v>
      </c>
      <c r="AR22" s="58">
        <f>'SDR Patient and Stations'!AR12</f>
        <v>0.7946428571428571</v>
      </c>
      <c r="AS22" s="66">
        <f>'SDR Patient and Stations'!AS12</f>
        <v>0.7857142857142857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5.166666666666667</v>
      </c>
      <c r="D24" s="105">
        <f>'SDR Patient and Stations'!C11</f>
        <v>4.666666666666667</v>
      </c>
      <c r="E24" s="105">
        <f>'SDR Patient and Stations'!D11</f>
        <v>4.8888888888888893</v>
      </c>
      <c r="F24" s="115">
        <f>'SDR Patient and Stations'!E11</f>
        <v>5</v>
      </c>
      <c r="G24" s="114">
        <f t="shared" ref="G24:AZ24" si="12">J32/G26</f>
        <v>5</v>
      </c>
      <c r="H24" s="113">
        <f t="shared" si="12"/>
        <v>4.8888888888888893</v>
      </c>
      <c r="I24" s="114">
        <f t="shared" si="12"/>
        <v>5.8888888888888893</v>
      </c>
      <c r="J24" s="113">
        <f t="shared" si="12"/>
        <v>3.8229333333333329</v>
      </c>
      <c r="K24" s="114">
        <f t="shared" si="12"/>
        <v>2.7368874714476572</v>
      </c>
      <c r="L24" s="113">
        <f t="shared" si="12"/>
        <v>2.0333333333333332</v>
      </c>
      <c r="M24" s="114">
        <f t="shared" si="12"/>
        <v>2.0666666666666669</v>
      </c>
      <c r="N24" s="113">
        <f t="shared" si="12"/>
        <v>2.2666666666666666</v>
      </c>
      <c r="O24" s="114">
        <f t="shared" si="12"/>
        <v>2.4</v>
      </c>
      <c r="P24" s="113">
        <f t="shared" si="12"/>
        <v>2.6666666666666665</v>
      </c>
      <c r="Q24" s="114">
        <f t="shared" si="12"/>
        <v>3.1333333333333333</v>
      </c>
      <c r="R24" s="113">
        <f t="shared" si="12"/>
        <v>2.9666666666666668</v>
      </c>
      <c r="S24" s="114">
        <f t="shared" si="12"/>
        <v>3.6</v>
      </c>
      <c r="T24" s="113">
        <f t="shared" si="12"/>
        <v>3.2</v>
      </c>
      <c r="U24" s="114">
        <f t="shared" si="12"/>
        <v>3.6666666666666665</v>
      </c>
      <c r="V24" s="113">
        <f t="shared" si="12"/>
        <v>3.7</v>
      </c>
      <c r="W24" s="114">
        <f t="shared" si="12"/>
        <v>3.7</v>
      </c>
      <c r="X24" s="113">
        <f t="shared" si="12"/>
        <v>4</v>
      </c>
      <c r="Y24" s="114">
        <f t="shared" si="12"/>
        <v>3.4</v>
      </c>
      <c r="Z24" s="113">
        <f t="shared" si="12"/>
        <v>2.8333333333333335</v>
      </c>
      <c r="AA24" s="114">
        <f t="shared" si="12"/>
        <v>3.0666666666666669</v>
      </c>
      <c r="AB24" s="113">
        <f t="shared" si="12"/>
        <v>2.8333333333333335</v>
      </c>
      <c r="AC24" s="114">
        <f t="shared" si="12"/>
        <v>2.5333333333333332</v>
      </c>
      <c r="AD24" s="113">
        <f t="shared" si="12"/>
        <v>2.3666666666666667</v>
      </c>
      <c r="AE24" s="114">
        <f t="shared" si="12"/>
        <v>2.4666666666666668</v>
      </c>
      <c r="AF24" s="113">
        <f t="shared" si="12"/>
        <v>2.6666666666666665</v>
      </c>
      <c r="AG24" s="114">
        <f t="shared" si="12"/>
        <v>2.4</v>
      </c>
      <c r="AH24" s="113">
        <f t="shared" si="12"/>
        <v>2.3333333333333335</v>
      </c>
      <c r="AI24" s="114">
        <f t="shared" si="12"/>
        <v>2.925925925925926</v>
      </c>
      <c r="AJ24" s="113">
        <f t="shared" si="12"/>
        <v>3.1304347826086958</v>
      </c>
      <c r="AK24" s="114">
        <f t="shared" si="12"/>
        <v>3.652173913043478</v>
      </c>
      <c r="AL24" s="113">
        <f t="shared" si="12"/>
        <v>3.3784261382862724</v>
      </c>
      <c r="AM24" s="114">
        <f t="shared" si="12"/>
        <v>3.029376146154112</v>
      </c>
      <c r="AN24" s="113">
        <f t="shared" si="12"/>
        <v>2.6666666666666665</v>
      </c>
      <c r="AO24" s="114">
        <f t="shared" si="12"/>
        <v>2.8333333333333335</v>
      </c>
      <c r="AP24" s="113">
        <f t="shared" si="12"/>
        <v>2.6333333333333333</v>
      </c>
      <c r="AQ24" s="114">
        <f t="shared" si="12"/>
        <v>2.7</v>
      </c>
      <c r="AR24" s="113">
        <f t="shared" si="12"/>
        <v>3.1333333333333333</v>
      </c>
      <c r="AS24" s="114">
        <f t="shared" si="12"/>
        <v>2.9666666666666668</v>
      </c>
      <c r="AT24" s="113">
        <f t="shared" si="12"/>
        <v>3.3846153846153846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4.916666666666667</v>
      </c>
      <c r="E25" s="171">
        <f t="shared" ref="E25:G25" si="13">AVERAGE(D24:E24)</f>
        <v>4.7777777777777786</v>
      </c>
      <c r="F25" s="171">
        <f t="shared" si="13"/>
        <v>4.9444444444444446</v>
      </c>
      <c r="G25" s="171">
        <f t="shared" si="13"/>
        <v>5</v>
      </c>
      <c r="H25" s="122">
        <f>AVERAGE(G24:H24)</f>
        <v>4.9444444444444446</v>
      </c>
      <c r="I25" s="123">
        <f t="shared" ref="I25:AZ25" si="14">AVERAGE(H24:I24)</f>
        <v>5.3888888888888893</v>
      </c>
      <c r="J25" s="122">
        <f t="shared" si="14"/>
        <v>4.8559111111111113</v>
      </c>
      <c r="K25" s="123">
        <f t="shared" si="14"/>
        <v>3.2799104023904952</v>
      </c>
      <c r="L25" s="122">
        <f t="shared" si="14"/>
        <v>2.3851104023904952</v>
      </c>
      <c r="M25" s="123">
        <f t="shared" si="14"/>
        <v>2.0499999999999998</v>
      </c>
      <c r="N25" s="122">
        <f t="shared" si="14"/>
        <v>2.166666666666667</v>
      </c>
      <c r="O25" s="123">
        <f t="shared" si="14"/>
        <v>2.333333333333333</v>
      </c>
      <c r="P25" s="122">
        <f t="shared" si="14"/>
        <v>2.5333333333333332</v>
      </c>
      <c r="Q25" s="123">
        <f t="shared" si="14"/>
        <v>2.9</v>
      </c>
      <c r="R25" s="122">
        <f t="shared" si="14"/>
        <v>3.05</v>
      </c>
      <c r="S25" s="123">
        <f t="shared" si="14"/>
        <v>3.2833333333333332</v>
      </c>
      <c r="T25" s="122">
        <f t="shared" si="14"/>
        <v>3.4000000000000004</v>
      </c>
      <c r="U25" s="123">
        <f t="shared" si="14"/>
        <v>3.4333333333333336</v>
      </c>
      <c r="V25" s="122">
        <f t="shared" si="14"/>
        <v>3.6833333333333336</v>
      </c>
      <c r="W25" s="123">
        <f t="shared" si="14"/>
        <v>3.7</v>
      </c>
      <c r="X25" s="122">
        <f t="shared" si="14"/>
        <v>3.85</v>
      </c>
      <c r="Y25" s="123">
        <f t="shared" si="14"/>
        <v>3.7</v>
      </c>
      <c r="Z25" s="122">
        <f t="shared" si="14"/>
        <v>3.1166666666666667</v>
      </c>
      <c r="AA25" s="123">
        <f t="shared" si="14"/>
        <v>2.95</v>
      </c>
      <c r="AB25" s="122">
        <f t="shared" si="14"/>
        <v>2.95</v>
      </c>
      <c r="AC25" s="123">
        <f t="shared" si="14"/>
        <v>2.6833333333333336</v>
      </c>
      <c r="AD25" s="122">
        <f t="shared" si="14"/>
        <v>2.4500000000000002</v>
      </c>
      <c r="AE25" s="123">
        <f t="shared" si="14"/>
        <v>2.416666666666667</v>
      </c>
      <c r="AF25" s="122">
        <f t="shared" si="14"/>
        <v>2.5666666666666664</v>
      </c>
      <c r="AG25" s="123">
        <f t="shared" si="14"/>
        <v>2.5333333333333332</v>
      </c>
      <c r="AH25" s="122">
        <f t="shared" si="14"/>
        <v>2.3666666666666667</v>
      </c>
      <c r="AI25" s="123">
        <f t="shared" si="14"/>
        <v>2.6296296296296298</v>
      </c>
      <c r="AJ25" s="122">
        <f t="shared" si="14"/>
        <v>3.0281803542673109</v>
      </c>
      <c r="AK25" s="123">
        <f t="shared" si="14"/>
        <v>3.3913043478260869</v>
      </c>
      <c r="AL25" s="122">
        <f t="shared" si="14"/>
        <v>3.5153000256648754</v>
      </c>
      <c r="AM25" s="123">
        <f t="shared" si="14"/>
        <v>3.2039011422201922</v>
      </c>
      <c r="AN25" s="122">
        <f t="shared" si="14"/>
        <v>2.848021406410389</v>
      </c>
      <c r="AO25" s="123">
        <f t="shared" si="14"/>
        <v>2.75</v>
      </c>
      <c r="AP25" s="122">
        <f t="shared" si="14"/>
        <v>2.7333333333333334</v>
      </c>
      <c r="AQ25" s="123">
        <f t="shared" si="14"/>
        <v>2.666666666666667</v>
      </c>
      <c r="AR25" s="122">
        <f t="shared" si="14"/>
        <v>2.916666666666667</v>
      </c>
      <c r="AS25" s="123">
        <f t="shared" si="14"/>
        <v>3.05</v>
      </c>
      <c r="AT25" s="122">
        <f t="shared" si="14"/>
        <v>3.1756410256410259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9</v>
      </c>
      <c r="G26" s="49">
        <f>IF((F26+E28+(IF(F16&gt;0,0,F16))&gt;'SDR Patient and Stations'!G8),'SDR Patient and Stations'!G8,(F26+E28+(IF(F16&gt;0,0,F16))))</f>
        <v>9</v>
      </c>
      <c r="H26" s="52">
        <f>IF((G26+F28+(IF(G16&gt;0,0,G16))&gt;'SDR Patient and Stations'!H8),'SDR Patient and Stations'!H8,(G26+F28+(IF(G16&gt;0,0,G16))))</f>
        <v>9</v>
      </c>
      <c r="I26" s="116">
        <f>IF((H26+G28+(IF(H16&gt;0,0,H16))&gt;'SDR Patient and Stations'!I8),'SDR Patient and Stations'!I8,(H26+G28+(IF(H16&gt;0,0,H16))))</f>
        <v>9</v>
      </c>
      <c r="J26" s="117">
        <f>IF((I26+H28+(IF(I16&gt;0,0,I16))&gt;'SDR Patient and Stations'!J8),'SDR Patient and Stations'!J8,(I26+H28+(IF(I16&gt;0,0,I16))))</f>
        <v>16.741071428571431</v>
      </c>
      <c r="K26" s="116">
        <f>IF((J26+I28+(IF(J16&gt;0,0,J16))&gt;'SDR Patient and Stations'!K8),'SDR Patient and Stations'!K8,(J26+I28+(IF(J16&gt;0,0,J16))))</f>
        <v>23.018849206349209</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30</v>
      </c>
      <c r="AI26" s="116">
        <f>IF((AH26+AG28+(IF(AH16&gt;0,0,AH16))&gt;'SDR Patient and Stations'!AI8),'SDR Patient and Stations'!AI8,(AH26+AG28+(IF(AH16&gt;0,0,AH16))))</f>
        <v>27</v>
      </c>
      <c r="AJ26" s="117">
        <f>IF((AI26+AH28+(IF(AI16&gt;0,0,AI16))&gt;'SDR Patient and Stations'!AJ8),'SDR Patient and Stations'!AJ8,(AI26+AH28+(IF(AI16&gt;0,0,AI16))))</f>
        <v>23</v>
      </c>
      <c r="AK26" s="116">
        <f>IF((AJ26+AI28+(IF(AJ16&gt;0,0,AJ16))&gt;'SDR Patient and Stations'!AK8),'SDR Patient and Stations'!AK8,(AJ26+AI28+(IF(AJ16&gt;0,0,AJ16))))</f>
        <v>23</v>
      </c>
      <c r="AL26" s="117">
        <f>IF((AK26+AJ28+(IF(AK16&gt;0,0,AK16))&gt;'SDR Patient and Stations'!AL8),'SDR Patient and Stations'!AL8,(AK26+AJ28+(IF(AK16&gt;0,0,AK16))))</f>
        <v>23.087673611111114</v>
      </c>
      <c r="AM26" s="116">
        <f>IF((AL26+AK28+(IF(AL16&gt;0,0,AL16))&gt;'SDR Patient and Stations'!AM8),'SDR Patient and Stations'!AM8,(AL26+AK28+(IF(AL16&gt;0,0,AL16))))</f>
        <v>25.087673611111114</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26</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7.7410714285714306</v>
      </c>
      <c r="I28" s="116">
        <f t="shared" si="15"/>
        <v>6.2777777777777786</v>
      </c>
      <c r="J28" s="117">
        <f t="shared" si="15"/>
        <v>10</v>
      </c>
      <c r="K28" s="116">
        <f t="shared" si="15"/>
        <v>10</v>
      </c>
      <c r="L28" s="117">
        <f t="shared" si="15"/>
        <v>0</v>
      </c>
      <c r="M28" s="116">
        <f t="shared" si="15"/>
        <v>0</v>
      </c>
      <c r="N28" s="117">
        <f t="shared" si="15"/>
        <v>0</v>
      </c>
      <c r="O28" s="116">
        <f t="shared" si="15"/>
        <v>0</v>
      </c>
      <c r="P28" s="117">
        <f t="shared" si="15"/>
        <v>0</v>
      </c>
      <c r="Q28" s="116">
        <f t="shared" si="15"/>
        <v>0</v>
      </c>
      <c r="R28" s="117">
        <f t="shared" si="15"/>
        <v>10</v>
      </c>
      <c r="S28" s="116">
        <f t="shared" si="15"/>
        <v>8.1992669753086389</v>
      </c>
      <c r="T28" s="117">
        <f t="shared" si="15"/>
        <v>10</v>
      </c>
      <c r="U28" s="116">
        <f t="shared" si="15"/>
        <v>4.0425531914893611</v>
      </c>
      <c r="V28" s="117">
        <f t="shared" si="15"/>
        <v>10</v>
      </c>
      <c r="W28" s="116">
        <f t="shared" si="15"/>
        <v>9.612268518518519</v>
      </c>
      <c r="X28" s="117">
        <f t="shared" si="15"/>
        <v>10</v>
      </c>
      <c r="Y28" s="116">
        <f t="shared" si="15"/>
        <v>10</v>
      </c>
      <c r="Z28" s="117">
        <f t="shared" si="15"/>
        <v>2.5450450450450433</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8.7673611111114269E-2</v>
      </c>
      <c r="AK28" s="116">
        <f t="shared" si="15"/>
        <v>2</v>
      </c>
      <c r="AL28" s="117">
        <f t="shared" si="15"/>
        <v>10</v>
      </c>
      <c r="AM28" s="116">
        <f t="shared" si="15"/>
        <v>3.6528327180028128</v>
      </c>
      <c r="AN28" s="117">
        <f t="shared" si="15"/>
        <v>2.7672646604938258</v>
      </c>
      <c r="AO28" s="116">
        <f t="shared" si="15"/>
        <v>0</v>
      </c>
      <c r="AP28" s="117">
        <f t="shared" si="15"/>
        <v>0</v>
      </c>
      <c r="AQ28" s="116">
        <f t="shared" si="15"/>
        <v>0</v>
      </c>
      <c r="AR28" s="117">
        <f t="shared" si="15"/>
        <v>0</v>
      </c>
      <c r="AS28" s="116">
        <f t="shared" si="15"/>
        <v>6.0947712418300668</v>
      </c>
      <c r="AT28" s="117">
        <f t="shared" si="15"/>
        <v>4.8145218002812982</v>
      </c>
      <c r="AU28" s="116">
        <f t="shared" si="15"/>
        <v>7.1961591220850494</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45</v>
      </c>
      <c r="G30" s="68">
        <f>HLOOKUP(G19,'SDR Patient and Stations'!$B$6:$AT$14,4,FALSE)</f>
        <v>45</v>
      </c>
      <c r="H30" s="60">
        <f>HLOOKUP(H19,'SDR Patient and Stations'!$B$6:$AT$14,4,FALSE)</f>
        <v>44</v>
      </c>
      <c r="I30" s="68">
        <f>HLOOKUP(I19,'SDR Patient and Stations'!$B$6:$AT$14,4,FALSE)</f>
        <v>53</v>
      </c>
      <c r="J30" s="60">
        <f>HLOOKUP(J19,'SDR Patient and Stations'!$B$6:$AT$14,4,FALSE)</f>
        <v>64</v>
      </c>
      <c r="K30" s="68">
        <f>HLOOKUP(K19,'SDR Patient and Stations'!$B$6:$AT$14,4,FALSE)</f>
        <v>63</v>
      </c>
      <c r="L30" s="60">
        <f>HLOOKUP(L19,'SDR Patient and Stations'!$B$6:$AT$14,4,FALSE)</f>
        <v>61</v>
      </c>
      <c r="M30" s="68">
        <f>HLOOKUP(M19,'SDR Patient and Stations'!$B$6:$AT$14,4,FALSE)</f>
        <v>62</v>
      </c>
      <c r="N30" s="60">
        <f>HLOOKUP(N19,'SDR Patient and Stations'!$B$6:$AT$14,4,FALSE)</f>
        <v>68</v>
      </c>
      <c r="O30" s="68">
        <f>HLOOKUP(O19,'SDR Patient and Stations'!$B$6:$AT$14,4,FALSE)</f>
        <v>72</v>
      </c>
      <c r="P30" s="60">
        <f>HLOOKUP(P19,'SDR Patient and Stations'!$B$6:$AT$14,4,FALSE)</f>
        <v>80</v>
      </c>
      <c r="Q30" s="68">
        <f>HLOOKUP(Q19,'SDR Patient and Stations'!$B$6:$AT$14,4,FALSE)</f>
        <v>94</v>
      </c>
      <c r="R30" s="60">
        <f>HLOOKUP(R19,'SDR Patient and Stations'!$B$6:$AT$14,4,FALSE)</f>
        <v>89</v>
      </c>
      <c r="S30" s="68">
        <f>HLOOKUP(S19,'SDR Patient and Stations'!$B$6:$AT$14,4,FALSE)</f>
        <v>108</v>
      </c>
      <c r="T30" s="60">
        <f>HLOOKUP(T19,'SDR Patient and Stations'!$B$6:$AT$14,4,FALSE)</f>
        <v>96</v>
      </c>
      <c r="U30" s="68">
        <f>HLOOKUP(U19,'SDR Patient and Stations'!$B$6:$AT$14,4,FALSE)</f>
        <v>110</v>
      </c>
      <c r="V30" s="60">
        <f>HLOOKUP(V19,'SDR Patient and Stations'!$B$6:$AT$14,4,FALSE)</f>
        <v>111</v>
      </c>
      <c r="W30" s="68">
        <f>HLOOKUP(W19,'SDR Patient and Stations'!$B$6:$AT$14,4,FALSE)</f>
        <v>111</v>
      </c>
      <c r="X30" s="60">
        <f>HLOOKUP(X19,'SDR Patient and Stations'!$B$6:$AT$14,4,FALSE)</f>
        <v>120</v>
      </c>
      <c r="Y30" s="68">
        <f>HLOOKUP(Y19,'SDR Patient and Stations'!$B$6:$AT$14,4,FALSE)</f>
        <v>102</v>
      </c>
      <c r="Z30" s="60">
        <f>HLOOKUP(Z19,'SDR Patient and Stations'!$B$6:$AT$14,4,FALSE)</f>
        <v>85</v>
      </c>
      <c r="AA30" s="68">
        <f>HLOOKUP(AA19,'SDR Patient and Stations'!$B$6:$AT$14,4,FALSE)</f>
        <v>92</v>
      </c>
      <c r="AB30" s="60">
        <f>HLOOKUP(AB19,'SDR Patient and Stations'!$B$6:$AT$14,4,FALSE)</f>
        <v>85</v>
      </c>
      <c r="AC30" s="68">
        <f>HLOOKUP(AC19,'SDR Patient and Stations'!$B$6:$AT$14,4,FALSE)</f>
        <v>76</v>
      </c>
      <c r="AD30" s="60">
        <f>HLOOKUP(AD19,'SDR Patient and Stations'!$B$6:$AT$14,4,FALSE)</f>
        <v>71</v>
      </c>
      <c r="AE30" s="68">
        <f>HLOOKUP(AE19,'SDR Patient and Stations'!$B$6:$AT$14,4,FALSE)</f>
        <v>74</v>
      </c>
      <c r="AF30" s="60">
        <f>HLOOKUP(AF19,'SDR Patient and Stations'!$B$6:$AT$14,4,FALSE)</f>
        <v>80</v>
      </c>
      <c r="AG30" s="68">
        <f>HLOOKUP(AG19,'SDR Patient and Stations'!$B$6:$AT$14,4,FALSE)</f>
        <v>72</v>
      </c>
      <c r="AH30" s="60">
        <f>HLOOKUP(AH19,'SDR Patient and Stations'!$B$6:$AT$14,4,FALSE)</f>
        <v>70</v>
      </c>
      <c r="AI30" s="68">
        <f>HLOOKUP(AI19,'SDR Patient and Stations'!$B$6:$AT$14,4,FALSE)</f>
        <v>79</v>
      </c>
      <c r="AJ30" s="60">
        <f>HLOOKUP(AJ19,'SDR Patient and Stations'!$B$6:$AT$14,4,FALSE)</f>
        <v>72</v>
      </c>
      <c r="AK30" s="68">
        <f>HLOOKUP(AK19,'SDR Patient and Stations'!$B$6:$AT$14,4,FALSE)</f>
        <v>84</v>
      </c>
      <c r="AL30" s="60">
        <f>HLOOKUP(AL19,'SDR Patient and Stations'!$B$6:$AT$14,4,FALSE)</f>
        <v>78</v>
      </c>
      <c r="AM30" s="68">
        <f>HLOOKUP(AM19,'SDR Patient and Stations'!$B$6:$AT$14,4,FALSE)</f>
        <v>76</v>
      </c>
      <c r="AN30" s="60">
        <f>HLOOKUP(AN19,'SDR Patient and Stations'!$B$6:$AT$14,4,FALSE)</f>
        <v>80</v>
      </c>
      <c r="AO30" s="68">
        <f>HLOOKUP(AO19,'SDR Patient and Stations'!$B$6:$AT$14,4,FALSE)</f>
        <v>85</v>
      </c>
      <c r="AP30" s="60">
        <f>HLOOKUP(AP19,'SDR Patient and Stations'!$B$6:$AT$14,4,FALSE)</f>
        <v>79</v>
      </c>
      <c r="AQ30" s="68">
        <f>HLOOKUP(AQ19,'SDR Patient and Stations'!$B$6:$AT$14,4,FALSE)</f>
        <v>81</v>
      </c>
      <c r="AR30" s="60">
        <f>HLOOKUP(AR19,'SDR Patient and Stations'!$B$6:$AT$14,4,FALSE)</f>
        <v>94</v>
      </c>
      <c r="AS30" s="68">
        <f>HLOOKUP(AS19,'SDR Patient and Stations'!$B$6:$AT$14,4,FALSE)</f>
        <v>89</v>
      </c>
      <c r="AT30" s="60">
        <f>HLOOKUP(AT19,'SDR Patient and Stations'!$B$6:$AT$14,4,FALSE)</f>
        <v>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31</v>
      </c>
      <c r="G32" s="68">
        <f>HLOOKUP(G20,'SDR Patient and Stations'!$B$6:$AT$14,4,FALSE)</f>
        <v>42</v>
      </c>
      <c r="H32" s="60">
        <f>HLOOKUP(H20,'SDR Patient and Stations'!$B$6:$AT$14,4,FALSE)</f>
        <v>44</v>
      </c>
      <c r="I32" s="68">
        <f>HLOOKUP(I20,'SDR Patient and Stations'!$B$6:$AT$14,4,FALSE)</f>
        <v>45</v>
      </c>
      <c r="J32" s="60">
        <f>HLOOKUP(J20,'SDR Patient and Stations'!$B$6:$AT$14,4,FALSE)</f>
        <v>45</v>
      </c>
      <c r="K32" s="68">
        <f>HLOOKUP(K20,'SDR Patient and Stations'!$B$6:$AT$14,4,FALSE)</f>
        <v>44</v>
      </c>
      <c r="L32" s="60">
        <f>HLOOKUP(L20,'SDR Patient and Stations'!$B$6:$AT$14,4,FALSE)</f>
        <v>53</v>
      </c>
      <c r="M32" s="68">
        <f>HLOOKUP(M20,'SDR Patient and Stations'!$B$6:$AT$14,4,FALSE)</f>
        <v>64</v>
      </c>
      <c r="N32" s="60">
        <f>HLOOKUP(N20,'SDR Patient and Stations'!$B$6:$AT$14,4,FALSE)</f>
        <v>63</v>
      </c>
      <c r="O32" s="68">
        <f>HLOOKUP(O20,'SDR Patient and Stations'!$B$6:$AT$14,4,FALSE)</f>
        <v>61</v>
      </c>
      <c r="P32" s="60">
        <f>HLOOKUP(P20,'SDR Patient and Stations'!$B$6:$AT$14,4,FALSE)</f>
        <v>62</v>
      </c>
      <c r="Q32" s="68">
        <f>HLOOKUP(Q20,'SDR Patient and Stations'!$B$6:$AT$14,4,FALSE)</f>
        <v>68</v>
      </c>
      <c r="R32" s="60">
        <f>HLOOKUP(R20,'SDR Patient and Stations'!$B$6:$AT$14,4,FALSE)</f>
        <v>72</v>
      </c>
      <c r="S32" s="68">
        <f>HLOOKUP(S20,'SDR Patient and Stations'!$B$6:$AT$14,4,FALSE)</f>
        <v>80</v>
      </c>
      <c r="T32" s="60">
        <f>HLOOKUP(T20,'SDR Patient and Stations'!$B$6:$AT$14,4,FALSE)</f>
        <v>94</v>
      </c>
      <c r="U32" s="68">
        <f>HLOOKUP(U20,'SDR Patient and Stations'!$B$6:$AT$14,4,FALSE)</f>
        <v>89</v>
      </c>
      <c r="V32" s="60">
        <f>HLOOKUP(V20,'SDR Patient and Stations'!$B$6:$AT$14,4,FALSE)</f>
        <v>108</v>
      </c>
      <c r="W32" s="68">
        <f>HLOOKUP(W20,'SDR Patient and Stations'!$B$6:$AT$14,4,FALSE)</f>
        <v>96</v>
      </c>
      <c r="X32" s="60">
        <f>HLOOKUP(X20,'SDR Patient and Stations'!$B$6:$AT$14,4,FALSE)</f>
        <v>110</v>
      </c>
      <c r="Y32" s="68">
        <f>HLOOKUP(Y20,'SDR Patient and Stations'!$B$6:$AT$14,4,FALSE)</f>
        <v>111</v>
      </c>
      <c r="Z32" s="60">
        <f>HLOOKUP(Z20,'SDR Patient and Stations'!$B$6:$AT$14,4,FALSE)</f>
        <v>111</v>
      </c>
      <c r="AA32" s="68">
        <f>HLOOKUP(AA20,'SDR Patient and Stations'!$B$6:$AT$14,4,FALSE)</f>
        <v>120</v>
      </c>
      <c r="AB32" s="60">
        <f>HLOOKUP(AB20,'SDR Patient and Stations'!$B$6:$AT$14,4,FALSE)</f>
        <v>102</v>
      </c>
      <c r="AC32" s="68">
        <f>HLOOKUP(AC20,'SDR Patient and Stations'!$B$6:$AT$14,4,FALSE)</f>
        <v>85</v>
      </c>
      <c r="AD32" s="60">
        <f>HLOOKUP(AD20,'SDR Patient and Stations'!$B$6:$AT$14,4,FALSE)</f>
        <v>92</v>
      </c>
      <c r="AE32" s="68">
        <f>HLOOKUP(AE20,'SDR Patient and Stations'!$B$6:$AT$14,4,FALSE)</f>
        <v>85</v>
      </c>
      <c r="AF32" s="60">
        <f>HLOOKUP(AF20,'SDR Patient and Stations'!$B$6:$AT$14,4,FALSE)</f>
        <v>76</v>
      </c>
      <c r="AG32" s="68">
        <f>HLOOKUP(AG20,'SDR Patient and Stations'!$B$6:$AT$14,4,FALSE)</f>
        <v>71</v>
      </c>
      <c r="AH32" s="60">
        <f>HLOOKUP(AH20,'SDR Patient and Stations'!$B$6:$AT$14,4,FALSE)</f>
        <v>74</v>
      </c>
      <c r="AI32" s="68">
        <f>HLOOKUP(AI20,'SDR Patient and Stations'!$B$6:$AT$14,4,FALSE)</f>
        <v>80</v>
      </c>
      <c r="AJ32" s="60">
        <f>HLOOKUP(AJ20,'SDR Patient and Stations'!$B$6:$AT$14,4,FALSE)</f>
        <v>72</v>
      </c>
      <c r="AK32" s="68">
        <f>HLOOKUP(AK20,'SDR Patient and Stations'!$B$6:$AT$14,4,FALSE)</f>
        <v>70</v>
      </c>
      <c r="AL32" s="60">
        <f>HLOOKUP(AL20,'SDR Patient and Stations'!$B$6:$AT$14,4,FALSE)</f>
        <v>79</v>
      </c>
      <c r="AM32" s="68">
        <f>HLOOKUP(AM20,'SDR Patient and Stations'!$B$6:$AT$14,4,FALSE)</f>
        <v>72</v>
      </c>
      <c r="AN32" s="60">
        <f>HLOOKUP(AN20,'SDR Patient and Stations'!$B$6:$AT$14,4,FALSE)</f>
        <v>84</v>
      </c>
      <c r="AO32" s="68">
        <f>HLOOKUP(AO20,'SDR Patient and Stations'!$B$6:$AT$14,4,FALSE)</f>
        <v>78</v>
      </c>
      <c r="AP32" s="60">
        <f>HLOOKUP(AP20,'SDR Patient and Stations'!$B$6:$AT$14,4,FALSE)</f>
        <v>76</v>
      </c>
      <c r="AQ32" s="68">
        <f>HLOOKUP(AQ20,'SDR Patient and Stations'!$B$6:$AT$14,4,FALSE)</f>
        <v>80</v>
      </c>
      <c r="AR32" s="60">
        <f>HLOOKUP(AR20,'SDR Patient and Stations'!$B$6:$AT$14,4,FALSE)</f>
        <v>85</v>
      </c>
      <c r="AS32" s="68">
        <f>HLOOKUP(AS20,'SDR Patient and Stations'!$B$6:$AT$14,4,FALSE)</f>
        <v>79</v>
      </c>
      <c r="AT32" s="60">
        <f>HLOOKUP(AT20,'SDR Patient and Stations'!$B$6:$AT$14,4,FALSE)</f>
        <v>81</v>
      </c>
      <c r="AU32" s="68">
        <f>HLOOKUP(AU20,'SDR Patient and Stations'!$B$6:$AT$14,4,FALSE)</f>
        <v>94</v>
      </c>
      <c r="AV32" s="60">
        <f>HLOOKUP(AV20,'SDR Patient and Stations'!$B$6:$AT$14,4,FALSE)</f>
        <v>89</v>
      </c>
      <c r="AW32" s="68">
        <f>HLOOKUP(AW20,'SDR Patient and Stations'!$B$6:$AT$14,4,FALSE)</f>
        <v>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14</v>
      </c>
      <c r="G34" s="69">
        <f t="shared" si="16"/>
        <v>3</v>
      </c>
      <c r="H34" s="61">
        <f t="shared" si="16"/>
        <v>0</v>
      </c>
      <c r="I34" s="69">
        <f t="shared" si="16"/>
        <v>8</v>
      </c>
      <c r="J34" s="61">
        <f t="shared" si="16"/>
        <v>19</v>
      </c>
      <c r="K34" s="69">
        <f t="shared" si="16"/>
        <v>19</v>
      </c>
      <c r="L34" s="61">
        <f t="shared" si="16"/>
        <v>8</v>
      </c>
      <c r="M34" s="69">
        <f t="shared" si="16"/>
        <v>-2</v>
      </c>
      <c r="N34" s="61">
        <f t="shared" si="16"/>
        <v>5</v>
      </c>
      <c r="O34" s="69">
        <f t="shared" si="16"/>
        <v>11</v>
      </c>
      <c r="P34" s="61">
        <f t="shared" si="16"/>
        <v>18</v>
      </c>
      <c r="Q34" s="69">
        <f t="shared" si="16"/>
        <v>26</v>
      </c>
      <c r="R34" s="61">
        <f t="shared" si="16"/>
        <v>17</v>
      </c>
      <c r="S34" s="69">
        <f t="shared" si="16"/>
        <v>28</v>
      </c>
      <c r="T34" s="61">
        <f t="shared" si="16"/>
        <v>2</v>
      </c>
      <c r="U34" s="69">
        <f t="shared" si="16"/>
        <v>21</v>
      </c>
      <c r="V34" s="61">
        <f t="shared" si="16"/>
        <v>3</v>
      </c>
      <c r="W34" s="69">
        <f t="shared" si="16"/>
        <v>15</v>
      </c>
      <c r="X34" s="61">
        <f t="shared" si="16"/>
        <v>10</v>
      </c>
      <c r="Y34" s="69">
        <f t="shared" si="16"/>
        <v>-9</v>
      </c>
      <c r="Z34" s="61">
        <f t="shared" si="16"/>
        <v>-26</v>
      </c>
      <c r="AA34" s="69">
        <f t="shared" si="16"/>
        <v>-28</v>
      </c>
      <c r="AB34" s="61">
        <f t="shared" si="16"/>
        <v>-17</v>
      </c>
      <c r="AC34" s="69">
        <f t="shared" si="16"/>
        <v>-9</v>
      </c>
      <c r="AD34" s="61">
        <f t="shared" si="16"/>
        <v>-21</v>
      </c>
      <c r="AE34" s="69">
        <f t="shared" si="16"/>
        <v>-11</v>
      </c>
      <c r="AF34" s="61">
        <f t="shared" si="16"/>
        <v>4</v>
      </c>
      <c r="AG34" s="69">
        <f t="shared" si="16"/>
        <v>1</v>
      </c>
      <c r="AH34" s="61">
        <f t="shared" si="16"/>
        <v>-4</v>
      </c>
      <c r="AI34" s="69">
        <f t="shared" si="16"/>
        <v>-1</v>
      </c>
      <c r="AJ34" s="61">
        <f t="shared" si="16"/>
        <v>0</v>
      </c>
      <c r="AK34" s="69">
        <f t="shared" si="16"/>
        <v>14</v>
      </c>
      <c r="AL34" s="61">
        <f t="shared" si="16"/>
        <v>-1</v>
      </c>
      <c r="AM34" s="69">
        <f t="shared" si="16"/>
        <v>4</v>
      </c>
      <c r="AN34" s="61">
        <f t="shared" si="16"/>
        <v>-4</v>
      </c>
      <c r="AO34" s="69">
        <f t="shared" si="16"/>
        <v>7</v>
      </c>
      <c r="AP34" s="61">
        <f t="shared" si="16"/>
        <v>3</v>
      </c>
      <c r="AQ34" s="69">
        <f t="shared" si="16"/>
        <v>1</v>
      </c>
      <c r="AR34" s="61">
        <f t="shared" si="16"/>
        <v>9</v>
      </c>
      <c r="AS34" s="69">
        <f t="shared" si="16"/>
        <v>10</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0.45161290322580644</v>
      </c>
      <c r="G36" s="107">
        <f t="shared" ref="G36:AZ36" si="18">IFERROR(G34/G32,0)</f>
        <v>7.1428571428571425E-2</v>
      </c>
      <c r="H36" s="108">
        <f t="shared" si="18"/>
        <v>0</v>
      </c>
      <c r="I36" s="107">
        <f t="shared" si="18"/>
        <v>0.17777777777777778</v>
      </c>
      <c r="J36" s="108">
        <f t="shared" si="18"/>
        <v>0.42222222222222222</v>
      </c>
      <c r="K36" s="107">
        <f t="shared" si="18"/>
        <v>0.43181818181818182</v>
      </c>
      <c r="L36" s="108">
        <f t="shared" si="18"/>
        <v>0.15094339622641509</v>
      </c>
      <c r="M36" s="107">
        <f t="shared" si="18"/>
        <v>-3.125E-2</v>
      </c>
      <c r="N36" s="108">
        <f t="shared" si="18"/>
        <v>7.9365079365079361E-2</v>
      </c>
      <c r="O36" s="107">
        <f t="shared" si="18"/>
        <v>0.18032786885245902</v>
      </c>
      <c r="P36" s="108">
        <f t="shared" si="18"/>
        <v>0.29032258064516131</v>
      </c>
      <c r="Q36" s="107">
        <f t="shared" si="18"/>
        <v>0.38235294117647056</v>
      </c>
      <c r="R36" s="108">
        <f t="shared" si="18"/>
        <v>0.2361111111111111</v>
      </c>
      <c r="S36" s="107">
        <f t="shared" si="18"/>
        <v>0.35</v>
      </c>
      <c r="T36" s="108">
        <f t="shared" si="18"/>
        <v>2.1276595744680851E-2</v>
      </c>
      <c r="U36" s="107">
        <f t="shared" si="18"/>
        <v>0.23595505617977527</v>
      </c>
      <c r="V36" s="108">
        <f t="shared" si="18"/>
        <v>2.7777777777777776E-2</v>
      </c>
      <c r="W36" s="107">
        <f t="shared" si="18"/>
        <v>0.15625</v>
      </c>
      <c r="X36" s="108">
        <f t="shared" si="18"/>
        <v>9.0909090909090912E-2</v>
      </c>
      <c r="Y36" s="107">
        <f t="shared" si="18"/>
        <v>-8.1081081081081086E-2</v>
      </c>
      <c r="Z36" s="108">
        <f t="shared" si="18"/>
        <v>-0.23423423423423423</v>
      </c>
      <c r="AA36" s="107">
        <f t="shared" si="18"/>
        <v>-0.23333333333333334</v>
      </c>
      <c r="AB36" s="108">
        <f t="shared" si="18"/>
        <v>-0.16666666666666666</v>
      </c>
      <c r="AC36" s="107">
        <f t="shared" si="18"/>
        <v>-0.10588235294117647</v>
      </c>
      <c r="AD36" s="108">
        <f t="shared" si="18"/>
        <v>-0.22826086956521738</v>
      </c>
      <c r="AE36" s="107">
        <f t="shared" si="18"/>
        <v>-0.12941176470588237</v>
      </c>
      <c r="AF36" s="108">
        <f t="shared" si="18"/>
        <v>5.2631578947368418E-2</v>
      </c>
      <c r="AG36" s="107">
        <f t="shared" si="18"/>
        <v>1.4084507042253521E-2</v>
      </c>
      <c r="AH36" s="108">
        <f t="shared" si="18"/>
        <v>-5.4054054054054057E-2</v>
      </c>
      <c r="AI36" s="107">
        <f t="shared" si="18"/>
        <v>-1.2500000000000001E-2</v>
      </c>
      <c r="AJ36" s="108">
        <f t="shared" si="18"/>
        <v>0</v>
      </c>
      <c r="AK36" s="107">
        <f t="shared" si="18"/>
        <v>0.2</v>
      </c>
      <c r="AL36" s="108">
        <f t="shared" si="18"/>
        <v>-1.2658227848101266E-2</v>
      </c>
      <c r="AM36" s="107">
        <f t="shared" si="18"/>
        <v>5.5555555555555552E-2</v>
      </c>
      <c r="AN36" s="108">
        <f t="shared" si="18"/>
        <v>-4.7619047619047616E-2</v>
      </c>
      <c r="AO36" s="107">
        <f t="shared" si="18"/>
        <v>8.9743589743589744E-2</v>
      </c>
      <c r="AP36" s="108">
        <f t="shared" si="18"/>
        <v>3.9473684210526314E-2</v>
      </c>
      <c r="AQ36" s="107">
        <f t="shared" si="18"/>
        <v>1.2500000000000001E-2</v>
      </c>
      <c r="AR36" s="108">
        <f t="shared" si="18"/>
        <v>0.10588235294117647</v>
      </c>
      <c r="AS36" s="107">
        <f t="shared" si="18"/>
        <v>0.12658227848101267</v>
      </c>
      <c r="AT36" s="108">
        <f t="shared" si="18"/>
        <v>8.6419753086419748E-2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2.5089605734767026E-2</v>
      </c>
      <c r="G38" s="107">
        <f t="shared" ref="G38:BD38" si="20">G36/18</f>
        <v>3.968253968253968E-3</v>
      </c>
      <c r="H38" s="108">
        <f t="shared" si="20"/>
        <v>0</v>
      </c>
      <c r="I38" s="107">
        <f t="shared" si="20"/>
        <v>9.876543209876543E-3</v>
      </c>
      <c r="J38" s="108">
        <f t="shared" si="20"/>
        <v>2.3456790123456792E-2</v>
      </c>
      <c r="K38" s="107">
        <f t="shared" si="20"/>
        <v>2.3989898989898992E-2</v>
      </c>
      <c r="L38" s="108">
        <f t="shared" si="20"/>
        <v>8.385744234800839E-3</v>
      </c>
      <c r="M38" s="107">
        <f t="shared" si="20"/>
        <v>-1.736111111111111E-3</v>
      </c>
      <c r="N38" s="108">
        <f t="shared" si="20"/>
        <v>4.4091710758377423E-3</v>
      </c>
      <c r="O38" s="107">
        <f t="shared" si="20"/>
        <v>1.0018214936247723E-2</v>
      </c>
      <c r="P38" s="108">
        <f t="shared" si="20"/>
        <v>1.6129032258064516E-2</v>
      </c>
      <c r="Q38" s="107">
        <f t="shared" si="20"/>
        <v>2.1241830065359475E-2</v>
      </c>
      <c r="R38" s="108">
        <f t="shared" si="20"/>
        <v>1.3117283950617283E-2</v>
      </c>
      <c r="S38" s="107">
        <f t="shared" si="20"/>
        <v>1.9444444444444445E-2</v>
      </c>
      <c r="T38" s="108">
        <f t="shared" si="20"/>
        <v>1.1820330969267139E-3</v>
      </c>
      <c r="U38" s="107">
        <f t="shared" si="20"/>
        <v>1.3108614232209737E-2</v>
      </c>
      <c r="V38" s="108">
        <f t="shared" si="20"/>
        <v>1.5432098765432098E-3</v>
      </c>
      <c r="W38" s="107">
        <f t="shared" si="20"/>
        <v>8.6805555555555559E-3</v>
      </c>
      <c r="X38" s="108">
        <f t="shared" si="20"/>
        <v>5.0505050505050509E-3</v>
      </c>
      <c r="Y38" s="107">
        <f t="shared" si="20"/>
        <v>-4.5045045045045045E-3</v>
      </c>
      <c r="Z38" s="108">
        <f t="shared" si="20"/>
        <v>-1.3013013013013013E-2</v>
      </c>
      <c r="AA38" s="107">
        <f t="shared" si="20"/>
        <v>-1.2962962962962963E-2</v>
      </c>
      <c r="AB38" s="108">
        <f t="shared" si="20"/>
        <v>-9.2592592592592587E-3</v>
      </c>
      <c r="AC38" s="107">
        <f t="shared" si="20"/>
        <v>-5.8823529411764705E-3</v>
      </c>
      <c r="AD38" s="108">
        <f t="shared" si="20"/>
        <v>-1.2681159420289854E-2</v>
      </c>
      <c r="AE38" s="107">
        <f t="shared" si="20"/>
        <v>-7.1895424836601312E-3</v>
      </c>
      <c r="AF38" s="108">
        <f t="shared" si="20"/>
        <v>2.9239766081871343E-3</v>
      </c>
      <c r="AG38" s="107">
        <f t="shared" si="20"/>
        <v>7.8247261345852897E-4</v>
      </c>
      <c r="AH38" s="108">
        <f t="shared" si="20"/>
        <v>-3.003003003003003E-3</v>
      </c>
      <c r="AI38" s="107">
        <f t="shared" si="20"/>
        <v>-6.9444444444444447E-4</v>
      </c>
      <c r="AJ38" s="108">
        <f t="shared" si="20"/>
        <v>0</v>
      </c>
      <c r="AK38" s="107">
        <f t="shared" si="20"/>
        <v>1.1111111111111112E-2</v>
      </c>
      <c r="AL38" s="108">
        <f t="shared" si="20"/>
        <v>-7.0323488045007034E-4</v>
      </c>
      <c r="AM38" s="107">
        <f t="shared" si="20"/>
        <v>3.0864197530864196E-3</v>
      </c>
      <c r="AN38" s="108">
        <f t="shared" si="20"/>
        <v>-2.6455026455026454E-3</v>
      </c>
      <c r="AO38" s="107">
        <f t="shared" si="20"/>
        <v>4.9857549857549857E-3</v>
      </c>
      <c r="AP38" s="108">
        <f t="shared" si="20"/>
        <v>2.1929824561403508E-3</v>
      </c>
      <c r="AQ38" s="107">
        <f t="shared" si="20"/>
        <v>6.9444444444444447E-4</v>
      </c>
      <c r="AR38" s="108">
        <f t="shared" si="20"/>
        <v>5.8823529411764705E-3</v>
      </c>
      <c r="AS38" s="107">
        <f t="shared" si="20"/>
        <v>7.0323488045007038E-3</v>
      </c>
      <c r="AT38" s="108">
        <f t="shared" si="20"/>
        <v>4.8010973936899858E-3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0.45161290322580649</v>
      </c>
      <c r="G40" s="120">
        <f t="shared" ref="G40:BD40" si="21">G38*G41</f>
        <v>7.1428571428571425E-2</v>
      </c>
      <c r="H40" s="108">
        <f t="shared" si="21"/>
        <v>0</v>
      </c>
      <c r="I40" s="107">
        <f t="shared" si="21"/>
        <v>0.17777777777777778</v>
      </c>
      <c r="J40" s="108">
        <f t="shared" si="21"/>
        <v>0.42222222222222228</v>
      </c>
      <c r="K40" s="107">
        <f t="shared" si="21"/>
        <v>0.43181818181818188</v>
      </c>
      <c r="L40" s="108">
        <f t="shared" si="21"/>
        <v>0.15094339622641512</v>
      </c>
      <c r="M40" s="107">
        <f t="shared" si="21"/>
        <v>-3.125E-2</v>
      </c>
      <c r="N40" s="108">
        <f t="shared" si="21"/>
        <v>7.9365079365079361E-2</v>
      </c>
      <c r="O40" s="107">
        <f t="shared" si="21"/>
        <v>0.18032786885245899</v>
      </c>
      <c r="P40" s="108">
        <f t="shared" si="21"/>
        <v>0.29032258064516125</v>
      </c>
      <c r="Q40" s="107">
        <f t="shared" si="21"/>
        <v>0.38235294117647056</v>
      </c>
      <c r="R40" s="108">
        <f t="shared" si="21"/>
        <v>0.2361111111111111</v>
      </c>
      <c r="S40" s="107">
        <f t="shared" si="21"/>
        <v>0.35</v>
      </c>
      <c r="T40" s="108">
        <f t="shared" si="21"/>
        <v>2.1276595744680851E-2</v>
      </c>
      <c r="U40" s="107">
        <f t="shared" si="21"/>
        <v>0.23595505617977527</v>
      </c>
      <c r="V40" s="108">
        <f t="shared" si="21"/>
        <v>2.7777777777777776E-2</v>
      </c>
      <c r="W40" s="107">
        <f t="shared" si="21"/>
        <v>0.15625</v>
      </c>
      <c r="X40" s="108">
        <f t="shared" si="21"/>
        <v>9.0909090909090912E-2</v>
      </c>
      <c r="Y40" s="107">
        <f t="shared" si="21"/>
        <v>-8.1081081081081086E-2</v>
      </c>
      <c r="Z40" s="108">
        <f t="shared" si="21"/>
        <v>-0.23423423423423423</v>
      </c>
      <c r="AA40" s="107">
        <f t="shared" si="21"/>
        <v>-0.23333333333333334</v>
      </c>
      <c r="AB40" s="108">
        <f t="shared" si="21"/>
        <v>-0.16666666666666666</v>
      </c>
      <c r="AC40" s="107">
        <f t="shared" si="21"/>
        <v>-0.10588235294117647</v>
      </c>
      <c r="AD40" s="108">
        <f t="shared" si="21"/>
        <v>-0.22826086956521738</v>
      </c>
      <c r="AE40" s="107">
        <f t="shared" si="21"/>
        <v>-0.12941176470588237</v>
      </c>
      <c r="AF40" s="108">
        <f t="shared" si="21"/>
        <v>5.2631578947368418E-2</v>
      </c>
      <c r="AG40" s="107">
        <f t="shared" si="21"/>
        <v>1.4084507042253521E-2</v>
      </c>
      <c r="AH40" s="108">
        <f t="shared" si="21"/>
        <v>-5.4054054054054057E-2</v>
      </c>
      <c r="AI40" s="107">
        <f t="shared" si="21"/>
        <v>-1.2500000000000001E-2</v>
      </c>
      <c r="AJ40" s="108">
        <f t="shared" si="21"/>
        <v>0</v>
      </c>
      <c r="AK40" s="107">
        <f t="shared" si="21"/>
        <v>0.2</v>
      </c>
      <c r="AL40" s="108">
        <f t="shared" si="21"/>
        <v>-1.2658227848101266E-2</v>
      </c>
      <c r="AM40" s="107">
        <f t="shared" si="21"/>
        <v>5.5555555555555552E-2</v>
      </c>
      <c r="AN40" s="108">
        <f t="shared" si="21"/>
        <v>-4.7619047619047616E-2</v>
      </c>
      <c r="AO40" s="107">
        <f t="shared" si="21"/>
        <v>8.9743589743589744E-2</v>
      </c>
      <c r="AP40" s="108">
        <f t="shared" si="21"/>
        <v>3.9473684210526314E-2</v>
      </c>
      <c r="AQ40" s="107">
        <f t="shared" si="21"/>
        <v>1.2500000000000001E-2</v>
      </c>
      <c r="AR40" s="108">
        <f t="shared" si="21"/>
        <v>0.10588235294117647</v>
      </c>
      <c r="AS40" s="107">
        <f t="shared" si="21"/>
        <v>0.12658227848101267</v>
      </c>
      <c r="AT40" s="108">
        <f t="shared" si="21"/>
        <v>8.6419753086419748E-2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65.322580645161295</v>
      </c>
      <c r="G43" s="109">
        <f t="shared" ref="G43:BD43" si="22">G30+(G30*G40)</f>
        <v>48.214285714285715</v>
      </c>
      <c r="H43" s="110">
        <f t="shared" si="22"/>
        <v>44</v>
      </c>
      <c r="I43" s="109">
        <f t="shared" si="22"/>
        <v>62.422222222222224</v>
      </c>
      <c r="J43" s="110">
        <f t="shared" si="22"/>
        <v>91.022222222222226</v>
      </c>
      <c r="K43" s="109">
        <f t="shared" si="22"/>
        <v>90.204545454545453</v>
      </c>
      <c r="L43" s="110">
        <f t="shared" si="22"/>
        <v>70.20754716981132</v>
      </c>
      <c r="M43" s="109">
        <f t="shared" si="22"/>
        <v>60.0625</v>
      </c>
      <c r="N43" s="110">
        <f t="shared" si="22"/>
        <v>73.396825396825392</v>
      </c>
      <c r="O43" s="109">
        <f t="shared" si="22"/>
        <v>84.983606557377044</v>
      </c>
      <c r="P43" s="110">
        <f t="shared" si="22"/>
        <v>103.2258064516129</v>
      </c>
      <c r="Q43" s="109">
        <f t="shared" si="22"/>
        <v>129.94117647058823</v>
      </c>
      <c r="R43" s="110">
        <f t="shared" si="22"/>
        <v>110.01388888888889</v>
      </c>
      <c r="S43" s="109">
        <f t="shared" si="22"/>
        <v>145.80000000000001</v>
      </c>
      <c r="T43" s="110">
        <f t="shared" si="22"/>
        <v>98.042553191489361</v>
      </c>
      <c r="U43" s="109">
        <f t="shared" si="22"/>
        <v>135.95505617977528</v>
      </c>
      <c r="V43" s="110">
        <f t="shared" si="22"/>
        <v>114.08333333333333</v>
      </c>
      <c r="W43" s="109">
        <f t="shared" si="22"/>
        <v>128.34375</v>
      </c>
      <c r="X43" s="110">
        <f t="shared" si="22"/>
        <v>130.90909090909091</v>
      </c>
      <c r="Y43" s="109">
        <f t="shared" si="22"/>
        <v>93.729729729729726</v>
      </c>
      <c r="Z43" s="110">
        <f t="shared" si="22"/>
        <v>65.090090090090087</v>
      </c>
      <c r="AA43" s="109">
        <f t="shared" si="22"/>
        <v>70.533333333333331</v>
      </c>
      <c r="AB43" s="110">
        <f t="shared" si="22"/>
        <v>70.833333333333329</v>
      </c>
      <c r="AC43" s="109">
        <f t="shared" si="22"/>
        <v>67.952941176470588</v>
      </c>
      <c r="AD43" s="110">
        <f t="shared" si="22"/>
        <v>54.793478260869563</v>
      </c>
      <c r="AE43" s="109">
        <f t="shared" si="22"/>
        <v>64.423529411764704</v>
      </c>
      <c r="AF43" s="110">
        <f t="shared" si="22"/>
        <v>84.21052631578948</v>
      </c>
      <c r="AG43" s="109">
        <f t="shared" si="22"/>
        <v>73.014084507042256</v>
      </c>
      <c r="AH43" s="110">
        <f t="shared" si="22"/>
        <v>66.21621621621621</v>
      </c>
      <c r="AI43" s="109">
        <f t="shared" si="22"/>
        <v>78.012500000000003</v>
      </c>
      <c r="AJ43" s="110">
        <f t="shared" si="22"/>
        <v>72</v>
      </c>
      <c r="AK43" s="109">
        <f t="shared" si="22"/>
        <v>100.8</v>
      </c>
      <c r="AL43" s="110">
        <f t="shared" si="22"/>
        <v>77.012658227848107</v>
      </c>
      <c r="AM43" s="109">
        <f t="shared" si="22"/>
        <v>80.222222222222229</v>
      </c>
      <c r="AN43" s="110">
        <f t="shared" si="22"/>
        <v>76.19047619047619</v>
      </c>
      <c r="AO43" s="109">
        <f t="shared" si="22"/>
        <v>92.628205128205124</v>
      </c>
      <c r="AP43" s="110">
        <f t="shared" si="22"/>
        <v>82.118421052631575</v>
      </c>
      <c r="AQ43" s="109">
        <f t="shared" si="22"/>
        <v>82.012500000000003</v>
      </c>
      <c r="AR43" s="110">
        <f t="shared" si="22"/>
        <v>103.95294117647059</v>
      </c>
      <c r="AS43" s="109">
        <f t="shared" si="22"/>
        <v>100.26582278481013</v>
      </c>
      <c r="AT43" s="110">
        <f t="shared" si="22"/>
        <v>95.604938271604937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22.681451612903228</v>
      </c>
      <c r="G45" s="69">
        <f t="shared" ref="G45:AZ45" si="23">G43/$F$1</f>
        <v>16.741071428571431</v>
      </c>
      <c r="H45" s="61">
        <f t="shared" si="23"/>
        <v>15.277777777777779</v>
      </c>
      <c r="I45" s="69">
        <f t="shared" si="23"/>
        <v>21.674382716049383</v>
      </c>
      <c r="J45" s="61">
        <f t="shared" si="23"/>
        <v>31.60493827160494</v>
      </c>
      <c r="K45" s="69">
        <f t="shared" si="23"/>
        <v>31.321022727272727</v>
      </c>
      <c r="L45" s="61">
        <f t="shared" si="23"/>
        <v>24.377620545073377</v>
      </c>
      <c r="M45" s="69">
        <f t="shared" si="23"/>
        <v>20.855034722222221</v>
      </c>
      <c r="N45" s="61">
        <f t="shared" si="23"/>
        <v>25.485008818342152</v>
      </c>
      <c r="O45" s="69">
        <f t="shared" si="23"/>
        <v>29.508196721311474</v>
      </c>
      <c r="P45" s="61">
        <f t="shared" si="23"/>
        <v>35.842293906810035</v>
      </c>
      <c r="Q45" s="69">
        <f t="shared" si="23"/>
        <v>45.118464052287585</v>
      </c>
      <c r="R45" s="61">
        <f t="shared" si="23"/>
        <v>38.199266975308639</v>
      </c>
      <c r="S45" s="69">
        <f t="shared" si="23"/>
        <v>50.625000000000007</v>
      </c>
      <c r="T45" s="61">
        <f t="shared" si="23"/>
        <v>34.042553191489361</v>
      </c>
      <c r="U45" s="69">
        <f t="shared" si="23"/>
        <v>47.206616729088644</v>
      </c>
      <c r="V45" s="61">
        <f t="shared" si="23"/>
        <v>39.612268518518519</v>
      </c>
      <c r="W45" s="69">
        <f t="shared" si="23"/>
        <v>44.563802083333336</v>
      </c>
      <c r="X45" s="61">
        <f t="shared" si="23"/>
        <v>45.454545454545453</v>
      </c>
      <c r="Y45" s="69">
        <f t="shared" si="23"/>
        <v>32.545045045045043</v>
      </c>
      <c r="Z45" s="61">
        <f t="shared" si="23"/>
        <v>22.600725725725724</v>
      </c>
      <c r="AA45" s="69">
        <f t="shared" si="23"/>
        <v>24.49074074074074</v>
      </c>
      <c r="AB45" s="61">
        <f t="shared" si="23"/>
        <v>24.594907407407408</v>
      </c>
      <c r="AC45" s="69">
        <f t="shared" si="23"/>
        <v>23.594771241830067</v>
      </c>
      <c r="AD45" s="61">
        <f t="shared" si="23"/>
        <v>19.025513285024154</v>
      </c>
      <c r="AE45" s="69">
        <f t="shared" si="23"/>
        <v>22.369281045751634</v>
      </c>
      <c r="AF45" s="61">
        <f t="shared" si="23"/>
        <v>29.239766081871348</v>
      </c>
      <c r="AG45" s="69">
        <f t="shared" si="23"/>
        <v>25.35211267605634</v>
      </c>
      <c r="AH45" s="61">
        <f t="shared" si="23"/>
        <v>22.991741741741741</v>
      </c>
      <c r="AI45" s="69">
        <f t="shared" si="23"/>
        <v>27.087673611111114</v>
      </c>
      <c r="AJ45" s="61">
        <f t="shared" si="23"/>
        <v>25</v>
      </c>
      <c r="AK45" s="69">
        <f t="shared" si="23"/>
        <v>35</v>
      </c>
      <c r="AL45" s="61">
        <f t="shared" si="23"/>
        <v>26.740506329113927</v>
      </c>
      <c r="AM45" s="69">
        <f t="shared" si="23"/>
        <v>27.85493827160494</v>
      </c>
      <c r="AN45" s="61">
        <f t="shared" si="23"/>
        <v>26.455026455026456</v>
      </c>
      <c r="AO45" s="69">
        <f t="shared" si="23"/>
        <v>32.162571225071225</v>
      </c>
      <c r="AP45" s="61">
        <f t="shared" si="23"/>
        <v>28.513340643274855</v>
      </c>
      <c r="AQ45" s="69">
        <f t="shared" si="23"/>
        <v>28.476562500000004</v>
      </c>
      <c r="AR45" s="61">
        <f t="shared" si="23"/>
        <v>36.094771241830067</v>
      </c>
      <c r="AS45" s="69">
        <f t="shared" si="23"/>
        <v>34.814521800281298</v>
      </c>
      <c r="AT45" s="61">
        <f t="shared" si="23"/>
        <v>33.196159122085049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9</v>
      </c>
      <c r="G47" s="167">
        <f>G45-G26</f>
        <v>7.7410714285714306</v>
      </c>
      <c r="H47" s="118">
        <f>H45-H26</f>
        <v>6.2777777777777786</v>
      </c>
      <c r="I47" s="119">
        <f t="shared" ref="I47:AZ47" si="24">I45-I26</f>
        <v>12.674382716049383</v>
      </c>
      <c r="J47" s="118">
        <f t="shared" si="24"/>
        <v>14.863866843033509</v>
      </c>
      <c r="K47" s="119">
        <f t="shared" si="24"/>
        <v>8.3021735209235175</v>
      </c>
      <c r="L47" s="118">
        <f t="shared" si="24"/>
        <v>-5.6223794549266231</v>
      </c>
      <c r="M47" s="119">
        <f t="shared" si="24"/>
        <v>-9.1449652777777786</v>
      </c>
      <c r="N47" s="118">
        <f t="shared" si="24"/>
        <v>-4.5149911816578481</v>
      </c>
      <c r="O47" s="119">
        <f t="shared" si="24"/>
        <v>-0.49180327868852558</v>
      </c>
      <c r="P47" s="118">
        <f t="shared" si="24"/>
        <v>5.8422939068100348</v>
      </c>
      <c r="Q47" s="119">
        <f t="shared" si="24"/>
        <v>15.118464052287585</v>
      </c>
      <c r="R47" s="118">
        <f t="shared" si="24"/>
        <v>8.1992669753086389</v>
      </c>
      <c r="S47" s="119">
        <f t="shared" si="24"/>
        <v>20.625000000000007</v>
      </c>
      <c r="T47" s="118">
        <f t="shared" si="24"/>
        <v>4.0425531914893611</v>
      </c>
      <c r="U47" s="119">
        <f t="shared" si="24"/>
        <v>17.206616729088644</v>
      </c>
      <c r="V47" s="118">
        <f t="shared" si="24"/>
        <v>9.612268518518519</v>
      </c>
      <c r="W47" s="119">
        <f t="shared" si="24"/>
        <v>14.563802083333336</v>
      </c>
      <c r="X47" s="118">
        <f t="shared" si="24"/>
        <v>15.454545454545453</v>
      </c>
      <c r="Y47" s="119">
        <f t="shared" si="24"/>
        <v>2.5450450450450433</v>
      </c>
      <c r="Z47" s="118">
        <f t="shared" si="24"/>
        <v>-7.3992742742742763</v>
      </c>
      <c r="AA47" s="119">
        <f t="shared" si="24"/>
        <v>-5.5092592592592595</v>
      </c>
      <c r="AB47" s="118">
        <f t="shared" si="24"/>
        <v>-5.4050925925925917</v>
      </c>
      <c r="AC47" s="119">
        <f t="shared" si="24"/>
        <v>-6.4052287581699332</v>
      </c>
      <c r="AD47" s="118">
        <f t="shared" si="24"/>
        <v>-10.974486714975846</v>
      </c>
      <c r="AE47" s="119">
        <f t="shared" si="24"/>
        <v>-7.6307189542483655</v>
      </c>
      <c r="AF47" s="118">
        <f t="shared" si="24"/>
        <v>-0.76023391812865171</v>
      </c>
      <c r="AG47" s="119">
        <f t="shared" si="24"/>
        <v>-4.6478873239436602</v>
      </c>
      <c r="AH47" s="118">
        <f t="shared" si="24"/>
        <v>-7.0082582582582589</v>
      </c>
      <c r="AI47" s="119">
        <f t="shared" si="24"/>
        <v>8.7673611111114269E-2</v>
      </c>
      <c r="AJ47" s="118">
        <f t="shared" si="24"/>
        <v>2</v>
      </c>
      <c r="AK47" s="119">
        <f t="shared" si="24"/>
        <v>12</v>
      </c>
      <c r="AL47" s="118">
        <f t="shared" si="24"/>
        <v>3.6528327180028128</v>
      </c>
      <c r="AM47" s="119">
        <f t="shared" si="24"/>
        <v>2.7672646604938258</v>
      </c>
      <c r="AN47" s="118">
        <f t="shared" si="24"/>
        <v>-3.5449735449735442</v>
      </c>
      <c r="AO47" s="119">
        <f t="shared" si="24"/>
        <v>2.1625712250712255</v>
      </c>
      <c r="AP47" s="118">
        <f t="shared" si="24"/>
        <v>-1.4866593567251449</v>
      </c>
      <c r="AQ47" s="119">
        <f t="shared" si="24"/>
        <v>-1.5234374999999964</v>
      </c>
      <c r="AR47" s="118">
        <f t="shared" si="24"/>
        <v>6.0947712418300668</v>
      </c>
      <c r="AS47" s="119">
        <f t="shared" si="24"/>
        <v>4.8145218002812982</v>
      </c>
      <c r="AT47" s="118">
        <f t="shared" si="24"/>
        <v>7.1961591220850494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7.7410714285714306</v>
      </c>
      <c r="H49" s="63">
        <f>IF((((IF(AND(H24&gt;($F$1-0.00001),((H45-H26)&gt;0)),(H45-H26),0)))&gt;=10),10,(IF(AND(H24&gt;($F$1-0.00001),((H45-H26)&gt;0)),(H45-H26),0)))</f>
        <v>6.2777777777777786</v>
      </c>
      <c r="I49" s="71">
        <f t="shared" ref="I49:AZ49" si="25">IF((((IF(AND(I24&gt;($F$1-0.00001),((I45-I26)&gt;0)),(I45-I26),0)))&gt;=10),10,(IF(AND(I24&gt;($F$1-0.00001),((I45-I26)&gt;0)),(I45-I26),0)))</f>
        <v>10</v>
      </c>
      <c r="J49" s="63">
        <f t="shared" si="25"/>
        <v>10</v>
      </c>
      <c r="K49" s="71">
        <f t="shared" si="25"/>
        <v>0</v>
      </c>
      <c r="L49" s="63">
        <f t="shared" si="25"/>
        <v>0</v>
      </c>
      <c r="M49" s="71">
        <f t="shared" si="25"/>
        <v>0</v>
      </c>
      <c r="N49" s="63">
        <f t="shared" si="25"/>
        <v>0</v>
      </c>
      <c r="O49" s="71">
        <f t="shared" si="25"/>
        <v>0</v>
      </c>
      <c r="P49" s="63">
        <f t="shared" si="25"/>
        <v>0</v>
      </c>
      <c r="Q49" s="71">
        <f t="shared" si="25"/>
        <v>10</v>
      </c>
      <c r="R49" s="63">
        <f t="shared" si="25"/>
        <v>8.1992669753086389</v>
      </c>
      <c r="S49" s="71">
        <f t="shared" si="25"/>
        <v>10</v>
      </c>
      <c r="T49" s="63">
        <f t="shared" si="25"/>
        <v>4.0425531914893611</v>
      </c>
      <c r="U49" s="71">
        <f t="shared" si="25"/>
        <v>10</v>
      </c>
      <c r="V49" s="63">
        <f t="shared" si="25"/>
        <v>9.612268518518519</v>
      </c>
      <c r="W49" s="71">
        <f t="shared" si="25"/>
        <v>10</v>
      </c>
      <c r="X49" s="63">
        <f t="shared" si="25"/>
        <v>10</v>
      </c>
      <c r="Y49" s="71">
        <f t="shared" si="25"/>
        <v>2.5450450450450433</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8.7673611111114269E-2</v>
      </c>
      <c r="AJ49" s="63">
        <f t="shared" si="25"/>
        <v>2</v>
      </c>
      <c r="AK49" s="71">
        <f t="shared" si="25"/>
        <v>10</v>
      </c>
      <c r="AL49" s="63">
        <f t="shared" si="25"/>
        <v>3.6528327180028128</v>
      </c>
      <c r="AM49" s="71">
        <f t="shared" si="25"/>
        <v>2.7672646604938258</v>
      </c>
      <c r="AN49" s="63">
        <f t="shared" si="25"/>
        <v>0</v>
      </c>
      <c r="AO49" s="71">
        <f t="shared" si="25"/>
        <v>0</v>
      </c>
      <c r="AP49" s="63">
        <f t="shared" si="25"/>
        <v>0</v>
      </c>
      <c r="AQ49" s="71">
        <f t="shared" si="25"/>
        <v>0</v>
      </c>
      <c r="AR49" s="63">
        <f t="shared" si="25"/>
        <v>6.0947712418300668</v>
      </c>
      <c r="AS49" s="71">
        <f t="shared" si="25"/>
        <v>4.8145218002812982</v>
      </c>
      <c r="AT49" s="63">
        <f t="shared" si="25"/>
        <v>7.1961591220850494</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1.1666666666666667</v>
      </c>
      <c r="E13" s="55">
        <f>'SDR Patient and Stations'!D12</f>
        <v>1.2222222222222223</v>
      </c>
      <c r="F13" s="54">
        <f>'SDR Patient and Stations'!E12</f>
        <v>1.25</v>
      </c>
      <c r="G13" s="55">
        <f>'SDR Patient and Stations'!F12</f>
        <v>1.25</v>
      </c>
      <c r="H13" s="54">
        <f>'SDR Patient and Stations'!G12</f>
        <v>1.2222222222222223</v>
      </c>
      <c r="I13" s="55">
        <f>'SDR Patient and Stations'!H12</f>
        <v>0.73611111111111116</v>
      </c>
      <c r="J13" s="54">
        <f>'SDR Patient and Stations'!I12</f>
        <v>0.88888888888888884</v>
      </c>
      <c r="K13" s="55">
        <f>'SDR Patient and Stations'!J12</f>
        <v>0.875</v>
      </c>
      <c r="L13" s="54">
        <f>'SDR Patient and Stations'!K12</f>
        <v>0.84722222222222221</v>
      </c>
      <c r="M13" s="55">
        <f>'SDR Patient and Stations'!L12</f>
        <v>0.86111111111111116</v>
      </c>
      <c r="N13" s="54">
        <f>'SDR Patient and Stations'!M12</f>
        <v>0.70833333333333337</v>
      </c>
      <c r="O13" s="55">
        <f>'SDR Patient and Stations'!N12</f>
        <v>0.75</v>
      </c>
      <c r="P13" s="54">
        <f>'SDR Patient and Stations'!O12</f>
        <v>0.83333333333333337</v>
      </c>
      <c r="Q13" s="55">
        <f>'SDR Patient and Stations'!P12</f>
        <v>0.97916666666666663</v>
      </c>
      <c r="R13" s="54">
        <f>'SDR Patient and Stations'!Q12</f>
        <v>0.92708333333333337</v>
      </c>
      <c r="S13" s="55">
        <f>'SDR Patient and Stations'!R12</f>
        <v>0.9642857142857143</v>
      </c>
      <c r="T13" s="54">
        <f>'SDR Patient and Stations'!S12</f>
        <v>0.8571428571428571</v>
      </c>
      <c r="U13" s="55">
        <f>'SDR Patient and Stations'!T12</f>
        <v>0.9821428571428571</v>
      </c>
      <c r="V13" s="54">
        <f>'SDR Patient and Stations'!U12</f>
        <v>0.9910714285714286</v>
      </c>
      <c r="W13" s="55">
        <f>'SDR Patient and Stations'!V12</f>
        <v>0.9910714285714286</v>
      </c>
      <c r="X13" s="54">
        <f>'SDR Patient and Stations'!W12</f>
        <v>1.0714285714285714</v>
      </c>
      <c r="Y13" s="55">
        <f>'SDR Patient and Stations'!X12</f>
        <v>0.94444444444444442</v>
      </c>
      <c r="Z13" s="54">
        <f>'SDR Patient and Stations'!Y12</f>
        <v>0.78703703703703709</v>
      </c>
      <c r="AA13" s="55">
        <f>'SDR Patient and Stations'!Z12</f>
        <v>0.85185185185185186</v>
      </c>
      <c r="AB13" s="54">
        <f>'SDR Patient and Stations'!AA12</f>
        <v>0.78703703703703709</v>
      </c>
      <c r="AC13" s="55">
        <f>'SDR Patient and Stations'!AB12</f>
        <v>0.70370370370370372</v>
      </c>
      <c r="AD13" s="54">
        <f>'SDR Patient and Stations'!AC12</f>
        <v>0.65740740740740744</v>
      </c>
      <c r="AE13" s="55">
        <f>'SDR Patient and Stations'!AD12</f>
        <v>0.68518518518518523</v>
      </c>
      <c r="AF13" s="54">
        <f>'SDR Patient and Stations'!AE12</f>
        <v>0.7407407407407407</v>
      </c>
      <c r="AG13" s="55">
        <f>'SDR Patient and Stations'!AF12</f>
        <v>0.78260869565217395</v>
      </c>
      <c r="AH13" s="54">
        <f>'SDR Patient and Stations'!AG12</f>
        <v>0.76086956521739135</v>
      </c>
      <c r="AI13" s="55">
        <f>'SDR Patient and Stations'!AH12</f>
        <v>0.85869565217391308</v>
      </c>
      <c r="AJ13" s="54">
        <f>'SDR Patient and Stations'!AI12</f>
        <v>0.9</v>
      </c>
      <c r="AK13" s="55">
        <f>'SDR Patient and Stations'!AJ12</f>
        <v>0.875</v>
      </c>
      <c r="AL13" s="54">
        <f>'SDR Patient and Stations'!AK12</f>
        <v>0.6964285714285714</v>
      </c>
      <c r="AM13" s="55">
        <f>'SDR Patient and Stations'!AL12</f>
        <v>0.6785714285714286</v>
      </c>
      <c r="AN13" s="54">
        <f>'SDR Patient and Stations'!AM12</f>
        <v>0.7142857142857143</v>
      </c>
      <c r="AO13" s="55">
        <f>'SDR Patient and Stations'!AN12</f>
        <v>0.7589285714285714</v>
      </c>
      <c r="AP13" s="54">
        <f>'SDR Patient and Stations'!AO12</f>
        <v>0.7053571428571429</v>
      </c>
      <c r="AQ13" s="55">
        <f>'SDR Patient and Stations'!AP12</f>
        <v>0.7232142857142857</v>
      </c>
      <c r="AR13" s="54">
        <f>'SDR Patient and Stations'!AQ12</f>
        <v>0.8392857142857143</v>
      </c>
      <c r="AS13" s="55">
        <f>'SDR Patient and Stations'!AR12</f>
        <v>0.7946428571428571</v>
      </c>
      <c r="AT13" s="54">
        <f>'SDR Patient and Stations'!AS12</f>
        <v>0.7857142857142857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3</v>
      </c>
      <c r="D14" s="163">
        <f>'SDR Patient and Stations'!C14</f>
        <v>4</v>
      </c>
      <c r="E14" s="164">
        <f>'SDR Patient and Stations'!D14</f>
        <v>4</v>
      </c>
      <c r="F14" s="163">
        <f>'SDR Patient and Stations'!E14</f>
        <v>1</v>
      </c>
      <c r="G14" s="164">
        <f>'SDR Patient and Stations'!F14</f>
        <v>0</v>
      </c>
      <c r="H14" s="163">
        <f>'SDR Patient and Stations'!G14</f>
        <v>0</v>
      </c>
      <c r="I14" s="164">
        <f>'SDR Patient and Stations'!H14</f>
        <v>0</v>
      </c>
      <c r="J14" s="163">
        <f>'SDR Patient and Stations'!I14</f>
        <v>0</v>
      </c>
      <c r="K14" s="164">
        <f>'SDR Patient and Stations'!J14</f>
        <v>6</v>
      </c>
      <c r="L14" s="163">
        <f>'SDR Patient and Stations'!K14</f>
        <v>0</v>
      </c>
      <c r="M14" s="164">
        <f>'SDR Patient and Stations'!L14</f>
        <v>0</v>
      </c>
      <c r="N14" s="163">
        <f>'SDR Patient and Stations'!M14</f>
        <v>0</v>
      </c>
      <c r="O14" s="164">
        <f>'SDR Patient and Stations'!N14</f>
        <v>0</v>
      </c>
      <c r="P14" s="163">
        <f>'SDR Patient and Stations'!O14</f>
        <v>0</v>
      </c>
      <c r="Q14" s="164">
        <f>'SDR Patient and Stations'!P14</f>
        <v>0</v>
      </c>
      <c r="R14" s="163">
        <f>'SDR Patient and Stations'!Q14</f>
        <v>4</v>
      </c>
      <c r="S14" s="164">
        <f>'SDR Patient and Stations'!R14</f>
        <v>-10</v>
      </c>
      <c r="T14" s="163">
        <f>'SDR Patient and Stations'!S14</f>
        <v>0</v>
      </c>
      <c r="U14" s="164">
        <f>'SDR Patient and Stations'!T14</f>
        <v>9</v>
      </c>
      <c r="V14" s="163">
        <f>'SDR Patient and Stations'!U14</f>
        <v>0</v>
      </c>
      <c r="W14" s="164">
        <f>'SDR Patient and Stations'!V14</f>
        <v>1</v>
      </c>
      <c r="X14" s="163">
        <f>'SDR Patient and Stations'!W14</f>
        <v>0</v>
      </c>
      <c r="Y14" s="164">
        <f>'SDR Patient and Stations'!X14</f>
        <v>0</v>
      </c>
      <c r="Z14" s="163">
        <f>'SDR Patient and Stations'!Y14</f>
        <v>0</v>
      </c>
      <c r="AA14" s="164">
        <f>'SDR Patient and Stations'!Z14</f>
        <v>0</v>
      </c>
      <c r="AB14" s="163">
        <f>'SDR Patient and Stations'!AA14</f>
        <v>0</v>
      </c>
      <c r="AC14" s="164">
        <f>'SDR Patient and Stations'!AB14</f>
        <v>0</v>
      </c>
      <c r="AD14" s="163">
        <f>'SDR Patient and Stations'!AC14</f>
        <v>-3</v>
      </c>
      <c r="AE14" s="164">
        <f>'SDR Patient and Stations'!AD14</f>
        <v>-4</v>
      </c>
      <c r="AF14" s="163">
        <f>'SDR Patient and Stations'!AE14</f>
        <v>0</v>
      </c>
      <c r="AG14" s="164">
        <f>'SDR Patient and Stations'!AF14</f>
        <v>0</v>
      </c>
      <c r="AH14" s="163">
        <f>'SDR Patient and Stations'!AG14</f>
        <v>1</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-4</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4</v>
      </c>
      <c r="H15" s="164">
        <f>'SDR Patient and Stations'!G15</f>
        <v>4</v>
      </c>
      <c r="I15" s="163">
        <f>'SDR Patient and Stations'!H15</f>
        <v>1</v>
      </c>
      <c r="J15" s="164">
        <f>'SDR Patient and Stations'!I15</f>
        <v>0</v>
      </c>
      <c r="K15" s="163">
        <f>'SDR Patient and Stations'!J15</f>
        <v>0</v>
      </c>
      <c r="L15" s="164">
        <f>'SDR Patient and Stations'!K15</f>
        <v>0</v>
      </c>
      <c r="M15" s="163">
        <f>'SDR Patient and Stations'!L15</f>
        <v>0</v>
      </c>
      <c r="N15" s="164">
        <f>'SDR Patient and Stations'!M15</f>
        <v>6</v>
      </c>
      <c r="O15" s="163">
        <f>'SDR Patient and Stations'!N15</f>
        <v>0</v>
      </c>
      <c r="P15" s="164">
        <f>'SDR Patient and Stations'!O15</f>
        <v>0</v>
      </c>
      <c r="Q15" s="163">
        <f>'SDR Patient and Stations'!P15</f>
        <v>0</v>
      </c>
      <c r="R15" s="164">
        <f>'SDR Patient and Stations'!Q15</f>
        <v>0</v>
      </c>
      <c r="S15" s="163">
        <f>'SDR Patient and Stations'!R15</f>
        <v>0</v>
      </c>
      <c r="T15" s="164">
        <f>'SDR Patient and Stations'!S15</f>
        <v>0</v>
      </c>
      <c r="U15" s="163">
        <f>'SDR Patient and Stations'!T15</f>
        <v>4</v>
      </c>
      <c r="V15" s="164">
        <f>'SDR Patient and Stations'!U15</f>
        <v>-10</v>
      </c>
      <c r="W15" s="163">
        <f>'SDR Patient and Stations'!V15</f>
        <v>0</v>
      </c>
      <c r="X15" s="164">
        <f>'SDR Patient and Stations'!W15</f>
        <v>9</v>
      </c>
      <c r="Y15" s="163">
        <f>'SDR Patient and Stations'!X15</f>
        <v>0</v>
      </c>
      <c r="Z15" s="164">
        <f>'SDR Patient and Stations'!Y15</f>
        <v>1</v>
      </c>
      <c r="AA15" s="163">
        <f>'SDR Patient and Stations'!Z15</f>
        <v>0</v>
      </c>
      <c r="AB15" s="164">
        <f>'SDR Patient and Stations'!AA15</f>
        <v>0</v>
      </c>
      <c r="AC15" s="163">
        <f>'SDR Patient and Stations'!AB15</f>
        <v>0</v>
      </c>
      <c r="AD15" s="164">
        <f>'SDR Patient and Stations'!AC15</f>
        <v>0</v>
      </c>
      <c r="AE15" s="163">
        <f>'SDR Patient and Stations'!AD15</f>
        <v>0</v>
      </c>
      <c r="AF15" s="164">
        <f>'SDR Patient and Stations'!AE15</f>
        <v>0</v>
      </c>
      <c r="AG15" s="163">
        <f>'SDR Patient and Stations'!AF15</f>
        <v>-3</v>
      </c>
      <c r="AH15" s="164">
        <f>'SDR Patient and Stations'!AG15</f>
        <v>-4</v>
      </c>
      <c r="AI15" s="163">
        <f>'SDR Patient and Stations'!AH15</f>
        <v>0</v>
      </c>
      <c r="AJ15" s="164">
        <f>'SDR Patient and Stations'!AI15</f>
        <v>0</v>
      </c>
      <c r="AK15" s="163">
        <f>'SDR Patient and Stations'!AJ15</f>
        <v>1</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-4</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4</v>
      </c>
      <c r="I16" s="52">
        <f>'SDR Patient and Stations'!H16</f>
        <v>4</v>
      </c>
      <c r="J16" s="49">
        <f>'SDR Patient and Stations'!I16</f>
        <v>1</v>
      </c>
      <c r="K16" s="52">
        <f>'SDR Patient and Stations'!J16</f>
        <v>0</v>
      </c>
      <c r="L16" s="49">
        <f>'SDR Patient and Stations'!K16</f>
        <v>0</v>
      </c>
      <c r="M16" s="52">
        <f>'SDR Patient and Stations'!L16</f>
        <v>0</v>
      </c>
      <c r="N16" s="49">
        <f>'SDR Patient and Stations'!M16</f>
        <v>0</v>
      </c>
      <c r="O16" s="52">
        <f>'SDR Patient and Stations'!N16</f>
        <v>6</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4</v>
      </c>
      <c r="W16" s="52">
        <f>'SDR Patient and Stations'!V16</f>
        <v>-10</v>
      </c>
      <c r="X16" s="49">
        <f>'SDR Patient and Stations'!W16</f>
        <v>0</v>
      </c>
      <c r="Y16" s="52">
        <f>'SDR Patient and Stations'!X16</f>
        <v>9</v>
      </c>
      <c r="Z16" s="49">
        <f>'SDR Patient and Stations'!Y16</f>
        <v>0</v>
      </c>
      <c r="AA16" s="52">
        <f>'SDR Patient and Stations'!Z16</f>
        <v>1</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-3</v>
      </c>
      <c r="AI16" s="52">
        <f>'SDR Patient and Stations'!AH16</f>
        <v>-4</v>
      </c>
      <c r="AJ16" s="49">
        <f>'SDR Patient and Stations'!AI16</f>
        <v>0</v>
      </c>
      <c r="AK16" s="52">
        <f>'SDR Patient and Stations'!AJ16</f>
        <v>0</v>
      </c>
      <c r="AL16" s="49">
        <f>'SDR Patient and Stations'!AK16</f>
        <v>1</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1.2916666666666667</v>
      </c>
      <c r="D22">
        <f>'SDR Patient and Stations'!C12</f>
        <v>1.1666666666666667</v>
      </c>
      <c r="E22">
        <f>'SDR Patient and Stations'!D12</f>
        <v>1.2222222222222223</v>
      </c>
      <c r="F22" s="5">
        <f>'SDR Patient and Stations'!E12</f>
        <v>1.25</v>
      </c>
      <c r="G22" s="66">
        <f>'SDR Patient and Stations'!F12</f>
        <v>1.25</v>
      </c>
      <c r="H22" s="58">
        <f>'SDR Patient and Stations'!G12</f>
        <v>1.2222222222222223</v>
      </c>
      <c r="I22" s="66">
        <f>'SDR Patient and Stations'!H12</f>
        <v>0.73611111111111116</v>
      </c>
      <c r="J22" s="58">
        <f>'SDR Patient and Stations'!I12</f>
        <v>0.88888888888888884</v>
      </c>
      <c r="K22" s="66">
        <f>'SDR Patient and Stations'!J12</f>
        <v>0.875</v>
      </c>
      <c r="L22" s="58">
        <f>'SDR Patient and Stations'!K12</f>
        <v>0.84722222222222221</v>
      </c>
      <c r="M22" s="66">
        <f>'SDR Patient and Stations'!M12</f>
        <v>0.70833333333333337</v>
      </c>
      <c r="N22" s="58">
        <f>'SDR Patient and Stations'!N12</f>
        <v>0.75</v>
      </c>
      <c r="O22" s="66">
        <f>'SDR Patient and Stations'!O12</f>
        <v>0.83333333333333337</v>
      </c>
      <c r="P22" s="58">
        <f>'SDR Patient and Stations'!P12</f>
        <v>0.97916666666666663</v>
      </c>
      <c r="Q22" s="66">
        <f>'SDR Patient and Stations'!Q12</f>
        <v>0.92708333333333337</v>
      </c>
      <c r="R22" s="58">
        <f>'SDR Patient and Stations'!R12</f>
        <v>0.9642857142857143</v>
      </c>
      <c r="S22" s="66">
        <f>'SDR Patient and Stations'!S12</f>
        <v>0.8571428571428571</v>
      </c>
      <c r="T22" s="58">
        <f>'SDR Patient and Stations'!T12</f>
        <v>0.9821428571428571</v>
      </c>
      <c r="U22" s="66">
        <f>'SDR Patient and Stations'!U12</f>
        <v>0.9910714285714286</v>
      </c>
      <c r="V22" s="58">
        <f>'SDR Patient and Stations'!V12</f>
        <v>0.9910714285714286</v>
      </c>
      <c r="W22" s="66">
        <f>'SDR Patient and Stations'!W12</f>
        <v>1.0714285714285714</v>
      </c>
      <c r="X22" s="58">
        <f>'SDR Patient and Stations'!X12</f>
        <v>0.94444444444444442</v>
      </c>
      <c r="Y22" s="66">
        <f>'SDR Patient and Stations'!Y12</f>
        <v>0.78703703703703709</v>
      </c>
      <c r="Z22" s="58">
        <f>'SDR Patient and Stations'!Z12</f>
        <v>0.85185185185185186</v>
      </c>
      <c r="AA22" s="66">
        <f>'SDR Patient and Stations'!AA12</f>
        <v>0.78703703703703709</v>
      </c>
      <c r="AB22" s="58">
        <f>'SDR Patient and Stations'!AB12</f>
        <v>0.70370370370370372</v>
      </c>
      <c r="AC22" s="66">
        <f>'SDR Patient and Stations'!AC12</f>
        <v>0.65740740740740744</v>
      </c>
      <c r="AD22" s="58">
        <f>'SDR Patient and Stations'!AD12</f>
        <v>0.68518518518518523</v>
      </c>
      <c r="AE22" s="66">
        <f>'SDR Patient and Stations'!AE12</f>
        <v>0.7407407407407407</v>
      </c>
      <c r="AF22" s="58">
        <f>'SDR Patient and Stations'!AF12</f>
        <v>0.78260869565217395</v>
      </c>
      <c r="AG22" s="66">
        <f>'SDR Patient and Stations'!AG12</f>
        <v>0.76086956521739135</v>
      </c>
      <c r="AH22" s="58">
        <f>'SDR Patient and Stations'!AH12</f>
        <v>0.85869565217391308</v>
      </c>
      <c r="AI22" s="66">
        <f>'SDR Patient and Stations'!AI12</f>
        <v>0.9</v>
      </c>
      <c r="AJ22" s="58">
        <f>'SDR Patient and Stations'!AJ12</f>
        <v>0.875</v>
      </c>
      <c r="AK22" s="66">
        <f>'SDR Patient and Stations'!AK12</f>
        <v>0.6964285714285714</v>
      </c>
      <c r="AL22" s="58">
        <f>'SDR Patient and Stations'!AL12</f>
        <v>0.6785714285714286</v>
      </c>
      <c r="AM22" s="66">
        <f>'SDR Patient and Stations'!AM12</f>
        <v>0.7142857142857143</v>
      </c>
      <c r="AN22" s="58">
        <f>'SDR Patient and Stations'!AN12</f>
        <v>0.7589285714285714</v>
      </c>
      <c r="AO22" s="66">
        <f>'SDR Patient and Stations'!AO12</f>
        <v>0.7053571428571429</v>
      </c>
      <c r="AP22" s="58">
        <f>'SDR Patient and Stations'!AP12</f>
        <v>0.7232142857142857</v>
      </c>
      <c r="AQ22" s="66">
        <f>'SDR Patient and Stations'!AQ12</f>
        <v>0.8392857142857143</v>
      </c>
      <c r="AR22" s="58">
        <f>'SDR Patient and Stations'!AR12</f>
        <v>0.7946428571428571</v>
      </c>
      <c r="AS22" s="66">
        <f>'SDR Patient and Stations'!AS12</f>
        <v>0.7857142857142857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5.166666666666667</v>
      </c>
      <c r="D24" s="105">
        <f>'SDR Patient and Stations'!C11</f>
        <v>4.666666666666667</v>
      </c>
      <c r="E24" s="105">
        <f>'SDR Patient and Stations'!D11</f>
        <v>4.8888888888888893</v>
      </c>
      <c r="F24" s="115">
        <f>'SDR Patient and Stations'!E11</f>
        <v>5</v>
      </c>
      <c r="G24" s="114">
        <f t="shared" ref="G24:AZ24" si="12">J32/G26</f>
        <v>5</v>
      </c>
      <c r="H24" s="113">
        <f t="shared" si="12"/>
        <v>4.8888888888888893</v>
      </c>
      <c r="I24" s="114">
        <f t="shared" si="12"/>
        <v>5.8888888888888893</v>
      </c>
      <c r="J24" s="113">
        <f t="shared" si="12"/>
        <v>3.7698370370370369</v>
      </c>
      <c r="K24" s="114">
        <f t="shared" si="12"/>
        <v>2.684298512580908</v>
      </c>
      <c r="L24" s="113">
        <f t="shared" si="12"/>
        <v>2.0333333333333332</v>
      </c>
      <c r="M24" s="114">
        <f t="shared" si="12"/>
        <v>2.0666666666666669</v>
      </c>
      <c r="N24" s="113">
        <f t="shared" si="12"/>
        <v>2.2666666666666666</v>
      </c>
      <c r="O24" s="114">
        <f t="shared" si="12"/>
        <v>2.4</v>
      </c>
      <c r="P24" s="113">
        <f t="shared" si="12"/>
        <v>2.6666666666666665</v>
      </c>
      <c r="Q24" s="114">
        <f t="shared" si="12"/>
        <v>3.1333333333333333</v>
      </c>
      <c r="R24" s="113">
        <f t="shared" si="12"/>
        <v>2.9666666666666668</v>
      </c>
      <c r="S24" s="114">
        <f t="shared" si="12"/>
        <v>3.6</v>
      </c>
      <c r="T24" s="113">
        <f t="shared" si="12"/>
        <v>3.2</v>
      </c>
      <c r="U24" s="114">
        <f t="shared" si="12"/>
        <v>3.6666666666666665</v>
      </c>
      <c r="V24" s="113">
        <f t="shared" si="12"/>
        <v>3.7</v>
      </c>
      <c r="W24" s="114">
        <f t="shared" si="12"/>
        <v>3.7</v>
      </c>
      <c r="X24" s="113">
        <f t="shared" si="12"/>
        <v>4</v>
      </c>
      <c r="Y24" s="114">
        <f t="shared" si="12"/>
        <v>3.4</v>
      </c>
      <c r="Z24" s="113">
        <f t="shared" si="12"/>
        <v>2.8333333333333335</v>
      </c>
      <c r="AA24" s="114">
        <f t="shared" si="12"/>
        <v>3.0666666666666669</v>
      </c>
      <c r="AB24" s="113">
        <f t="shared" si="12"/>
        <v>2.8333333333333335</v>
      </c>
      <c r="AC24" s="114">
        <f t="shared" si="12"/>
        <v>2.5333333333333332</v>
      </c>
      <c r="AD24" s="113">
        <f t="shared" si="12"/>
        <v>2.3666666666666667</v>
      </c>
      <c r="AE24" s="114">
        <f t="shared" si="12"/>
        <v>2.4666666666666668</v>
      </c>
      <c r="AF24" s="113">
        <f t="shared" si="12"/>
        <v>2.6666666666666665</v>
      </c>
      <c r="AG24" s="114">
        <f t="shared" si="12"/>
        <v>2.4</v>
      </c>
      <c r="AH24" s="113">
        <f t="shared" si="12"/>
        <v>2.3333333333333335</v>
      </c>
      <c r="AI24" s="114">
        <f t="shared" si="12"/>
        <v>2.925925925925926</v>
      </c>
      <c r="AJ24" s="113">
        <f t="shared" si="12"/>
        <v>3.1304347826086958</v>
      </c>
      <c r="AK24" s="114">
        <f t="shared" si="12"/>
        <v>3.652173913043478</v>
      </c>
      <c r="AL24" s="113">
        <f t="shared" si="12"/>
        <v>3.3235062450770787</v>
      </c>
      <c r="AM24" s="114">
        <f t="shared" si="12"/>
        <v>2.9433061739337942</v>
      </c>
      <c r="AN24" s="113">
        <f t="shared" si="12"/>
        <v>2.6666666666666665</v>
      </c>
      <c r="AO24" s="114">
        <f t="shared" si="12"/>
        <v>2.8333333333333335</v>
      </c>
      <c r="AP24" s="113">
        <f t="shared" si="12"/>
        <v>2.6333333333333333</v>
      </c>
      <c r="AQ24" s="114">
        <f t="shared" si="12"/>
        <v>2.7</v>
      </c>
      <c r="AR24" s="113">
        <f t="shared" si="12"/>
        <v>3.1333333333333333</v>
      </c>
      <c r="AS24" s="114">
        <f t="shared" si="12"/>
        <v>2.9666666666666668</v>
      </c>
      <c r="AT24" s="113">
        <f t="shared" si="12"/>
        <v>3.3846153846153846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4.916666666666667</v>
      </c>
      <c r="E25" s="171">
        <f t="shared" ref="E25:G25" si="13">AVERAGE(D24:E24)</f>
        <v>4.7777777777777786</v>
      </c>
      <c r="F25" s="171">
        <f t="shared" si="13"/>
        <v>4.9444444444444446</v>
      </c>
      <c r="G25" s="171">
        <f t="shared" si="13"/>
        <v>5</v>
      </c>
      <c r="H25" s="122">
        <f>AVERAGE(G24:H24)</f>
        <v>4.9444444444444446</v>
      </c>
      <c r="I25" s="123">
        <f t="shared" ref="I25:AZ25" si="14">AVERAGE(H24:I24)</f>
        <v>5.3888888888888893</v>
      </c>
      <c r="J25" s="122">
        <f t="shared" si="14"/>
        <v>4.8293629629629633</v>
      </c>
      <c r="K25" s="123">
        <f t="shared" si="14"/>
        <v>3.2270677748089724</v>
      </c>
      <c r="L25" s="122">
        <f t="shared" si="14"/>
        <v>2.3588159229571204</v>
      </c>
      <c r="M25" s="123">
        <f t="shared" si="14"/>
        <v>2.0499999999999998</v>
      </c>
      <c r="N25" s="122">
        <f t="shared" si="14"/>
        <v>2.166666666666667</v>
      </c>
      <c r="O25" s="123">
        <f t="shared" si="14"/>
        <v>2.333333333333333</v>
      </c>
      <c r="P25" s="122">
        <f t="shared" si="14"/>
        <v>2.5333333333333332</v>
      </c>
      <c r="Q25" s="123">
        <f t="shared" si="14"/>
        <v>2.9</v>
      </c>
      <c r="R25" s="122">
        <f t="shared" si="14"/>
        <v>3.05</v>
      </c>
      <c r="S25" s="123">
        <f t="shared" si="14"/>
        <v>3.2833333333333332</v>
      </c>
      <c r="T25" s="122">
        <f t="shared" si="14"/>
        <v>3.4000000000000004</v>
      </c>
      <c r="U25" s="123">
        <f t="shared" si="14"/>
        <v>3.4333333333333336</v>
      </c>
      <c r="V25" s="122">
        <f t="shared" si="14"/>
        <v>3.6833333333333336</v>
      </c>
      <c r="W25" s="123">
        <f t="shared" si="14"/>
        <v>3.7</v>
      </c>
      <c r="X25" s="122">
        <f t="shared" si="14"/>
        <v>3.85</v>
      </c>
      <c r="Y25" s="123">
        <f t="shared" si="14"/>
        <v>3.7</v>
      </c>
      <c r="Z25" s="122">
        <f t="shared" si="14"/>
        <v>3.1166666666666667</v>
      </c>
      <c r="AA25" s="123">
        <f t="shared" si="14"/>
        <v>2.95</v>
      </c>
      <c r="AB25" s="122">
        <f t="shared" si="14"/>
        <v>2.95</v>
      </c>
      <c r="AC25" s="123">
        <f t="shared" si="14"/>
        <v>2.6833333333333336</v>
      </c>
      <c r="AD25" s="122">
        <f t="shared" si="14"/>
        <v>2.4500000000000002</v>
      </c>
      <c r="AE25" s="123">
        <f t="shared" si="14"/>
        <v>2.416666666666667</v>
      </c>
      <c r="AF25" s="122">
        <f t="shared" si="14"/>
        <v>2.5666666666666664</v>
      </c>
      <c r="AG25" s="123">
        <f t="shared" si="14"/>
        <v>2.5333333333333332</v>
      </c>
      <c r="AH25" s="122">
        <f t="shared" si="14"/>
        <v>2.3666666666666667</v>
      </c>
      <c r="AI25" s="123">
        <f t="shared" si="14"/>
        <v>2.6296296296296298</v>
      </c>
      <c r="AJ25" s="122">
        <f t="shared" si="14"/>
        <v>3.0281803542673109</v>
      </c>
      <c r="AK25" s="123">
        <f t="shared" si="14"/>
        <v>3.3913043478260869</v>
      </c>
      <c r="AL25" s="122">
        <f t="shared" si="14"/>
        <v>3.4878400790602786</v>
      </c>
      <c r="AM25" s="123">
        <f t="shared" si="14"/>
        <v>3.1334062095054365</v>
      </c>
      <c r="AN25" s="122">
        <f t="shared" si="14"/>
        <v>2.8049864203002306</v>
      </c>
      <c r="AO25" s="123">
        <f t="shared" si="14"/>
        <v>2.75</v>
      </c>
      <c r="AP25" s="122">
        <f t="shared" si="14"/>
        <v>2.7333333333333334</v>
      </c>
      <c r="AQ25" s="123">
        <f t="shared" si="14"/>
        <v>2.666666666666667</v>
      </c>
      <c r="AR25" s="122">
        <f t="shared" si="14"/>
        <v>2.916666666666667</v>
      </c>
      <c r="AS25" s="123">
        <f t="shared" si="14"/>
        <v>3.05</v>
      </c>
      <c r="AT25" s="122">
        <f t="shared" si="14"/>
        <v>3.1756410256410259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9</v>
      </c>
      <c r="G26" s="49">
        <f>IF((F26+E28+(IF(F16&gt;0,0,F16))&gt;'SDR Patient and Stations'!G8),'SDR Patient and Stations'!G8,(F26+E28+(IF(F16&gt;0,0,F16))))</f>
        <v>9</v>
      </c>
      <c r="H26" s="52">
        <f>IF((G26+F28+(IF(G16&gt;0,0,G16))&gt;'SDR Patient and Stations'!H8),'SDR Patient and Stations'!H8,(G26+F28+(IF(G16&gt;0,0,G16))))</f>
        <v>9</v>
      </c>
      <c r="I26" s="116">
        <f>IF((H26+G28+(IF(H16&gt;0,0,H16))&gt;'SDR Patient and Stations'!I8),'SDR Patient and Stations'!I8,(H26+G28+(IF(H16&gt;0,0,H16))))</f>
        <v>9</v>
      </c>
      <c r="J26" s="117">
        <f>IF((I26+H28+(IF(I16&gt;0,0,I16))&gt;'SDR Patient and Stations'!J8),'SDR Patient and Stations'!J8,(I26+H28+(IF(I16&gt;0,0,I16))))</f>
        <v>16.976861167002014</v>
      </c>
      <c r="K26" s="116">
        <f>IF((J26+I28+(IF(J16&gt;0,0,J16))&gt;'SDR Patient and Stations'!K8),'SDR Patient and Stations'!K8,(J26+I28+(IF(J16&gt;0,0,J16))))</f>
        <v>23.469818913480886</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30</v>
      </c>
      <c r="AI26" s="116">
        <f>IF((AH26+AG28+(IF(AH16&gt;0,0,AH16))&gt;'SDR Patient and Stations'!AI8),'SDR Patient and Stations'!AI8,(AH26+AG28+(IF(AH16&gt;0,0,AH16))))</f>
        <v>27</v>
      </c>
      <c r="AJ26" s="117">
        <f>IF((AI26+AH28+(IF(AI16&gt;0,0,AI16))&gt;'SDR Patient and Stations'!AJ8),'SDR Patient and Stations'!AJ8,(AI26+AH28+(IF(AI16&gt;0,0,AI16))))</f>
        <v>23</v>
      </c>
      <c r="AK26" s="116">
        <f>IF((AJ26+AI28+(IF(AJ16&gt;0,0,AJ16))&gt;'SDR Patient and Stations'!AK8),'SDR Patient and Stations'!AK8,(AJ26+AI28+(IF(AJ16&gt;0,0,AJ16))))</f>
        <v>23</v>
      </c>
      <c r="AL26" s="117">
        <f>IF((AK26+AJ28+(IF(AK16&gt;0,0,AK16))&gt;'SDR Patient and Stations'!AL8),'SDR Patient and Stations'!AL8,(AK26+AJ28+(IF(AK16&gt;0,0,AK16))))</f>
        <v>23.469190140845072</v>
      </c>
      <c r="AM26" s="116">
        <f>IF((AL26+AK28+(IF(AL16&gt;0,0,AL16))&gt;'SDR Patient and Stations'!AM8),'SDR Patient and Stations'!AM8,(AL26+AK28+(IF(AL16&gt;0,0,AL16))))</f>
        <v>25.821302816901412</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26</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7.9768611670020135</v>
      </c>
      <c r="I28" s="116">
        <f t="shared" si="15"/>
        <v>6.4929577464788739</v>
      </c>
      <c r="J28" s="117">
        <f t="shared" si="15"/>
        <v>10</v>
      </c>
      <c r="K28" s="116">
        <f t="shared" si="15"/>
        <v>10</v>
      </c>
      <c r="L28" s="117">
        <f t="shared" si="15"/>
        <v>0</v>
      </c>
      <c r="M28" s="116">
        <f t="shared" si="15"/>
        <v>0</v>
      </c>
      <c r="N28" s="117">
        <f t="shared" si="15"/>
        <v>0</v>
      </c>
      <c r="O28" s="116">
        <f t="shared" si="15"/>
        <v>0</v>
      </c>
      <c r="P28" s="117">
        <f t="shared" si="15"/>
        <v>0</v>
      </c>
      <c r="Q28" s="116">
        <f t="shared" si="15"/>
        <v>0</v>
      </c>
      <c r="R28" s="117">
        <f t="shared" si="15"/>
        <v>10</v>
      </c>
      <c r="S28" s="116">
        <f t="shared" si="15"/>
        <v>8.7372848200312987</v>
      </c>
      <c r="T28" s="117">
        <f t="shared" si="15"/>
        <v>10</v>
      </c>
      <c r="U28" s="116">
        <f t="shared" si="15"/>
        <v>4.5220257716511867</v>
      </c>
      <c r="V28" s="117">
        <f t="shared" si="15"/>
        <v>10</v>
      </c>
      <c r="W28" s="116">
        <f t="shared" si="15"/>
        <v>10</v>
      </c>
      <c r="X28" s="117">
        <f t="shared" si="15"/>
        <v>10</v>
      </c>
      <c r="Y28" s="116">
        <f t="shared" si="15"/>
        <v>10</v>
      </c>
      <c r="Z28" s="117">
        <f t="shared" si="15"/>
        <v>3.0034259611724394</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0.46919014084507182</v>
      </c>
      <c r="AK28" s="116">
        <f t="shared" si="15"/>
        <v>2.3521126760563398</v>
      </c>
      <c r="AL28" s="117">
        <f t="shared" si="15"/>
        <v>10</v>
      </c>
      <c r="AM28" s="116">
        <f t="shared" si="15"/>
        <v>3.6479430379746844</v>
      </c>
      <c r="AN28" s="117">
        <f t="shared" si="15"/>
        <v>2.4259585289514867</v>
      </c>
      <c r="AO28" s="116">
        <f t="shared" si="15"/>
        <v>0</v>
      </c>
      <c r="AP28" s="117">
        <f t="shared" si="15"/>
        <v>0</v>
      </c>
      <c r="AQ28" s="116">
        <f t="shared" si="15"/>
        <v>0</v>
      </c>
      <c r="AR28" s="117">
        <f t="shared" si="15"/>
        <v>0</v>
      </c>
      <c r="AS28" s="116">
        <f t="shared" si="15"/>
        <v>6.6031483015741514</v>
      </c>
      <c r="AT28" s="117">
        <f t="shared" si="15"/>
        <v>5.3048671777500473</v>
      </c>
      <c r="AU28" s="116">
        <f t="shared" si="15"/>
        <v>7.6637106590158268</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45</v>
      </c>
      <c r="G30" s="68">
        <f>HLOOKUP(G19,'SDR Patient and Stations'!$B$6:$AT$14,4,FALSE)</f>
        <v>45</v>
      </c>
      <c r="H30" s="60">
        <f>HLOOKUP(H19,'SDR Patient and Stations'!$B$6:$AT$14,4,FALSE)</f>
        <v>44</v>
      </c>
      <c r="I30" s="68">
        <f>HLOOKUP(I19,'SDR Patient and Stations'!$B$6:$AT$14,4,FALSE)</f>
        <v>53</v>
      </c>
      <c r="J30" s="60">
        <f>HLOOKUP(J19,'SDR Patient and Stations'!$B$6:$AT$14,4,FALSE)</f>
        <v>64</v>
      </c>
      <c r="K30" s="68">
        <f>HLOOKUP(K19,'SDR Patient and Stations'!$B$6:$AT$14,4,FALSE)</f>
        <v>63</v>
      </c>
      <c r="L30" s="60">
        <f>HLOOKUP(L19,'SDR Patient and Stations'!$B$6:$AT$14,4,FALSE)</f>
        <v>61</v>
      </c>
      <c r="M30" s="68">
        <f>HLOOKUP(M19,'SDR Patient and Stations'!$B$6:$AT$14,4,FALSE)</f>
        <v>62</v>
      </c>
      <c r="N30" s="60">
        <f>HLOOKUP(N19,'SDR Patient and Stations'!$B$6:$AT$14,4,FALSE)</f>
        <v>68</v>
      </c>
      <c r="O30" s="68">
        <f>HLOOKUP(O19,'SDR Patient and Stations'!$B$6:$AT$14,4,FALSE)</f>
        <v>72</v>
      </c>
      <c r="P30" s="60">
        <f>HLOOKUP(P19,'SDR Patient and Stations'!$B$6:$AT$14,4,FALSE)</f>
        <v>80</v>
      </c>
      <c r="Q30" s="68">
        <f>HLOOKUP(Q19,'SDR Patient and Stations'!$B$6:$AT$14,4,FALSE)</f>
        <v>94</v>
      </c>
      <c r="R30" s="60">
        <f>HLOOKUP(R19,'SDR Patient and Stations'!$B$6:$AT$14,4,FALSE)</f>
        <v>89</v>
      </c>
      <c r="S30" s="68">
        <f>HLOOKUP(S19,'SDR Patient and Stations'!$B$6:$AT$14,4,FALSE)</f>
        <v>108</v>
      </c>
      <c r="T30" s="60">
        <f>HLOOKUP(T19,'SDR Patient and Stations'!$B$6:$AT$14,4,FALSE)</f>
        <v>96</v>
      </c>
      <c r="U30" s="68">
        <f>HLOOKUP(U19,'SDR Patient and Stations'!$B$6:$AT$14,4,FALSE)</f>
        <v>110</v>
      </c>
      <c r="V30" s="60">
        <f>HLOOKUP(V19,'SDR Patient and Stations'!$B$6:$AT$14,4,FALSE)</f>
        <v>111</v>
      </c>
      <c r="W30" s="68">
        <f>HLOOKUP(W19,'SDR Patient and Stations'!$B$6:$AT$14,4,FALSE)</f>
        <v>111</v>
      </c>
      <c r="X30" s="60">
        <f>HLOOKUP(X19,'SDR Patient and Stations'!$B$6:$AT$14,4,FALSE)</f>
        <v>120</v>
      </c>
      <c r="Y30" s="68">
        <f>HLOOKUP(Y19,'SDR Patient and Stations'!$B$6:$AT$14,4,FALSE)</f>
        <v>102</v>
      </c>
      <c r="Z30" s="60">
        <f>HLOOKUP(Z19,'SDR Patient and Stations'!$B$6:$AT$14,4,FALSE)</f>
        <v>85</v>
      </c>
      <c r="AA30" s="68">
        <f>HLOOKUP(AA19,'SDR Patient and Stations'!$B$6:$AT$14,4,FALSE)</f>
        <v>92</v>
      </c>
      <c r="AB30" s="60">
        <f>HLOOKUP(AB19,'SDR Patient and Stations'!$B$6:$AT$14,4,FALSE)</f>
        <v>85</v>
      </c>
      <c r="AC30" s="68">
        <f>HLOOKUP(AC19,'SDR Patient and Stations'!$B$6:$AT$14,4,FALSE)</f>
        <v>76</v>
      </c>
      <c r="AD30" s="60">
        <f>HLOOKUP(AD19,'SDR Patient and Stations'!$B$6:$AT$14,4,FALSE)</f>
        <v>71</v>
      </c>
      <c r="AE30" s="68">
        <f>HLOOKUP(AE19,'SDR Patient and Stations'!$B$6:$AT$14,4,FALSE)</f>
        <v>74</v>
      </c>
      <c r="AF30" s="60">
        <f>HLOOKUP(AF19,'SDR Patient and Stations'!$B$6:$AT$14,4,FALSE)</f>
        <v>80</v>
      </c>
      <c r="AG30" s="68">
        <f>HLOOKUP(AG19,'SDR Patient and Stations'!$B$6:$AT$14,4,FALSE)</f>
        <v>72</v>
      </c>
      <c r="AH30" s="60">
        <f>HLOOKUP(AH19,'SDR Patient and Stations'!$B$6:$AT$14,4,FALSE)</f>
        <v>70</v>
      </c>
      <c r="AI30" s="68">
        <f>HLOOKUP(AI19,'SDR Patient and Stations'!$B$6:$AT$14,4,FALSE)</f>
        <v>79</v>
      </c>
      <c r="AJ30" s="60">
        <f>HLOOKUP(AJ19,'SDR Patient and Stations'!$B$6:$AT$14,4,FALSE)</f>
        <v>72</v>
      </c>
      <c r="AK30" s="68">
        <f>HLOOKUP(AK19,'SDR Patient and Stations'!$B$6:$AT$14,4,FALSE)</f>
        <v>84</v>
      </c>
      <c r="AL30" s="60">
        <f>HLOOKUP(AL19,'SDR Patient and Stations'!$B$6:$AT$14,4,FALSE)</f>
        <v>78</v>
      </c>
      <c r="AM30" s="68">
        <f>HLOOKUP(AM19,'SDR Patient and Stations'!$B$6:$AT$14,4,FALSE)</f>
        <v>76</v>
      </c>
      <c r="AN30" s="60">
        <f>HLOOKUP(AN19,'SDR Patient and Stations'!$B$6:$AT$14,4,FALSE)</f>
        <v>80</v>
      </c>
      <c r="AO30" s="68">
        <f>HLOOKUP(AO19,'SDR Patient and Stations'!$B$6:$AT$14,4,FALSE)</f>
        <v>85</v>
      </c>
      <c r="AP30" s="60">
        <f>HLOOKUP(AP19,'SDR Patient and Stations'!$B$6:$AT$14,4,FALSE)</f>
        <v>79</v>
      </c>
      <c r="AQ30" s="68">
        <f>HLOOKUP(AQ19,'SDR Patient and Stations'!$B$6:$AT$14,4,FALSE)</f>
        <v>81</v>
      </c>
      <c r="AR30" s="60">
        <f>HLOOKUP(AR19,'SDR Patient and Stations'!$B$6:$AT$14,4,FALSE)</f>
        <v>94</v>
      </c>
      <c r="AS30" s="68">
        <f>HLOOKUP(AS19,'SDR Patient and Stations'!$B$6:$AT$14,4,FALSE)</f>
        <v>89</v>
      </c>
      <c r="AT30" s="60">
        <f>HLOOKUP(AT19,'SDR Patient and Stations'!$B$6:$AT$14,4,FALSE)</f>
        <v>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31</v>
      </c>
      <c r="G32" s="68">
        <f>HLOOKUP(G20,'SDR Patient and Stations'!$B$6:$AT$14,4,FALSE)</f>
        <v>42</v>
      </c>
      <c r="H32" s="60">
        <f>HLOOKUP(H20,'SDR Patient and Stations'!$B$6:$AT$14,4,FALSE)</f>
        <v>44</v>
      </c>
      <c r="I32" s="68">
        <f>HLOOKUP(I20,'SDR Patient and Stations'!$B$6:$AT$14,4,FALSE)</f>
        <v>45</v>
      </c>
      <c r="J32" s="60">
        <f>HLOOKUP(J20,'SDR Patient and Stations'!$B$6:$AT$14,4,FALSE)</f>
        <v>45</v>
      </c>
      <c r="K32" s="68">
        <f>HLOOKUP(K20,'SDR Patient and Stations'!$B$6:$AT$14,4,FALSE)</f>
        <v>44</v>
      </c>
      <c r="L32" s="60">
        <f>HLOOKUP(L20,'SDR Patient and Stations'!$B$6:$AT$14,4,FALSE)</f>
        <v>53</v>
      </c>
      <c r="M32" s="68">
        <f>HLOOKUP(M20,'SDR Patient and Stations'!$B$6:$AT$14,4,FALSE)</f>
        <v>64</v>
      </c>
      <c r="N32" s="60">
        <f>HLOOKUP(N20,'SDR Patient and Stations'!$B$6:$AT$14,4,FALSE)</f>
        <v>63</v>
      </c>
      <c r="O32" s="68">
        <f>HLOOKUP(O20,'SDR Patient and Stations'!$B$6:$AT$14,4,FALSE)</f>
        <v>61</v>
      </c>
      <c r="P32" s="60">
        <f>HLOOKUP(P20,'SDR Patient and Stations'!$B$6:$AT$14,4,FALSE)</f>
        <v>62</v>
      </c>
      <c r="Q32" s="68">
        <f>HLOOKUP(Q20,'SDR Patient and Stations'!$B$6:$AT$14,4,FALSE)</f>
        <v>68</v>
      </c>
      <c r="R32" s="60">
        <f>HLOOKUP(R20,'SDR Patient and Stations'!$B$6:$AT$14,4,FALSE)</f>
        <v>72</v>
      </c>
      <c r="S32" s="68">
        <f>HLOOKUP(S20,'SDR Patient and Stations'!$B$6:$AT$14,4,FALSE)</f>
        <v>80</v>
      </c>
      <c r="T32" s="60">
        <f>HLOOKUP(T20,'SDR Patient and Stations'!$B$6:$AT$14,4,FALSE)</f>
        <v>94</v>
      </c>
      <c r="U32" s="68">
        <f>HLOOKUP(U20,'SDR Patient and Stations'!$B$6:$AT$14,4,FALSE)</f>
        <v>89</v>
      </c>
      <c r="V32" s="60">
        <f>HLOOKUP(V20,'SDR Patient and Stations'!$B$6:$AT$14,4,FALSE)</f>
        <v>108</v>
      </c>
      <c r="W32" s="68">
        <f>HLOOKUP(W20,'SDR Patient and Stations'!$B$6:$AT$14,4,FALSE)</f>
        <v>96</v>
      </c>
      <c r="X32" s="60">
        <f>HLOOKUP(X20,'SDR Patient and Stations'!$B$6:$AT$14,4,FALSE)</f>
        <v>110</v>
      </c>
      <c r="Y32" s="68">
        <f>HLOOKUP(Y20,'SDR Patient and Stations'!$B$6:$AT$14,4,FALSE)</f>
        <v>111</v>
      </c>
      <c r="Z32" s="60">
        <f>HLOOKUP(Z20,'SDR Patient and Stations'!$B$6:$AT$14,4,FALSE)</f>
        <v>111</v>
      </c>
      <c r="AA32" s="68">
        <f>HLOOKUP(AA20,'SDR Patient and Stations'!$B$6:$AT$14,4,FALSE)</f>
        <v>120</v>
      </c>
      <c r="AB32" s="60">
        <f>HLOOKUP(AB20,'SDR Patient and Stations'!$B$6:$AT$14,4,FALSE)</f>
        <v>102</v>
      </c>
      <c r="AC32" s="68">
        <f>HLOOKUP(AC20,'SDR Patient and Stations'!$B$6:$AT$14,4,FALSE)</f>
        <v>85</v>
      </c>
      <c r="AD32" s="60">
        <f>HLOOKUP(AD20,'SDR Patient and Stations'!$B$6:$AT$14,4,FALSE)</f>
        <v>92</v>
      </c>
      <c r="AE32" s="68">
        <f>HLOOKUP(AE20,'SDR Patient and Stations'!$B$6:$AT$14,4,FALSE)</f>
        <v>85</v>
      </c>
      <c r="AF32" s="60">
        <f>HLOOKUP(AF20,'SDR Patient and Stations'!$B$6:$AT$14,4,FALSE)</f>
        <v>76</v>
      </c>
      <c r="AG32" s="68">
        <f>HLOOKUP(AG20,'SDR Patient and Stations'!$B$6:$AT$14,4,FALSE)</f>
        <v>71</v>
      </c>
      <c r="AH32" s="60">
        <f>HLOOKUP(AH20,'SDR Patient and Stations'!$B$6:$AT$14,4,FALSE)</f>
        <v>74</v>
      </c>
      <c r="AI32" s="68">
        <f>HLOOKUP(AI20,'SDR Patient and Stations'!$B$6:$AT$14,4,FALSE)</f>
        <v>80</v>
      </c>
      <c r="AJ32" s="60">
        <f>HLOOKUP(AJ20,'SDR Patient and Stations'!$B$6:$AT$14,4,FALSE)</f>
        <v>72</v>
      </c>
      <c r="AK32" s="68">
        <f>HLOOKUP(AK20,'SDR Patient and Stations'!$B$6:$AT$14,4,FALSE)</f>
        <v>70</v>
      </c>
      <c r="AL32" s="60">
        <f>HLOOKUP(AL20,'SDR Patient and Stations'!$B$6:$AT$14,4,FALSE)</f>
        <v>79</v>
      </c>
      <c r="AM32" s="68">
        <f>HLOOKUP(AM20,'SDR Patient and Stations'!$B$6:$AT$14,4,FALSE)</f>
        <v>72</v>
      </c>
      <c r="AN32" s="60">
        <f>HLOOKUP(AN20,'SDR Patient and Stations'!$B$6:$AT$14,4,FALSE)</f>
        <v>84</v>
      </c>
      <c r="AO32" s="68">
        <f>HLOOKUP(AO20,'SDR Patient and Stations'!$B$6:$AT$14,4,FALSE)</f>
        <v>78</v>
      </c>
      <c r="AP32" s="60">
        <f>HLOOKUP(AP20,'SDR Patient and Stations'!$B$6:$AT$14,4,FALSE)</f>
        <v>76</v>
      </c>
      <c r="AQ32" s="68">
        <f>HLOOKUP(AQ20,'SDR Patient and Stations'!$B$6:$AT$14,4,FALSE)</f>
        <v>80</v>
      </c>
      <c r="AR32" s="60">
        <f>HLOOKUP(AR20,'SDR Patient and Stations'!$B$6:$AT$14,4,FALSE)</f>
        <v>85</v>
      </c>
      <c r="AS32" s="68">
        <f>HLOOKUP(AS20,'SDR Patient and Stations'!$B$6:$AT$14,4,FALSE)</f>
        <v>79</v>
      </c>
      <c r="AT32" s="60">
        <f>HLOOKUP(AT20,'SDR Patient and Stations'!$B$6:$AT$14,4,FALSE)</f>
        <v>81</v>
      </c>
      <c r="AU32" s="68">
        <f>HLOOKUP(AU20,'SDR Patient and Stations'!$B$6:$AT$14,4,FALSE)</f>
        <v>94</v>
      </c>
      <c r="AV32" s="60">
        <f>HLOOKUP(AV20,'SDR Patient and Stations'!$B$6:$AT$14,4,FALSE)</f>
        <v>89</v>
      </c>
      <c r="AW32" s="68">
        <f>HLOOKUP(AW20,'SDR Patient and Stations'!$B$6:$AT$14,4,FALSE)</f>
        <v>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14</v>
      </c>
      <c r="G34" s="69">
        <f t="shared" si="16"/>
        <v>3</v>
      </c>
      <c r="H34" s="61">
        <f t="shared" si="16"/>
        <v>0</v>
      </c>
      <c r="I34" s="69">
        <f t="shared" si="16"/>
        <v>8</v>
      </c>
      <c r="J34" s="61">
        <f t="shared" si="16"/>
        <v>19</v>
      </c>
      <c r="K34" s="69">
        <f t="shared" si="16"/>
        <v>19</v>
      </c>
      <c r="L34" s="61">
        <f t="shared" si="16"/>
        <v>8</v>
      </c>
      <c r="M34" s="69">
        <f t="shared" si="16"/>
        <v>-2</v>
      </c>
      <c r="N34" s="61">
        <f t="shared" si="16"/>
        <v>5</v>
      </c>
      <c r="O34" s="69">
        <f t="shared" si="16"/>
        <v>11</v>
      </c>
      <c r="P34" s="61">
        <f t="shared" si="16"/>
        <v>18</v>
      </c>
      <c r="Q34" s="69">
        <f t="shared" si="16"/>
        <v>26</v>
      </c>
      <c r="R34" s="61">
        <f t="shared" si="16"/>
        <v>17</v>
      </c>
      <c r="S34" s="69">
        <f t="shared" si="16"/>
        <v>28</v>
      </c>
      <c r="T34" s="61">
        <f t="shared" si="16"/>
        <v>2</v>
      </c>
      <c r="U34" s="69">
        <f t="shared" si="16"/>
        <v>21</v>
      </c>
      <c r="V34" s="61">
        <f t="shared" si="16"/>
        <v>3</v>
      </c>
      <c r="W34" s="69">
        <f t="shared" si="16"/>
        <v>15</v>
      </c>
      <c r="X34" s="61">
        <f t="shared" si="16"/>
        <v>10</v>
      </c>
      <c r="Y34" s="69">
        <f t="shared" si="16"/>
        <v>-9</v>
      </c>
      <c r="Z34" s="61">
        <f t="shared" si="16"/>
        <v>-26</v>
      </c>
      <c r="AA34" s="69">
        <f t="shared" si="16"/>
        <v>-28</v>
      </c>
      <c r="AB34" s="61">
        <f t="shared" si="16"/>
        <v>-17</v>
      </c>
      <c r="AC34" s="69">
        <f t="shared" si="16"/>
        <v>-9</v>
      </c>
      <c r="AD34" s="61">
        <f t="shared" si="16"/>
        <v>-21</v>
      </c>
      <c r="AE34" s="69">
        <f t="shared" si="16"/>
        <v>-11</v>
      </c>
      <c r="AF34" s="61">
        <f t="shared" si="16"/>
        <v>4</v>
      </c>
      <c r="AG34" s="69">
        <f t="shared" si="16"/>
        <v>1</v>
      </c>
      <c r="AH34" s="61">
        <f t="shared" si="16"/>
        <v>-4</v>
      </c>
      <c r="AI34" s="69">
        <f t="shared" si="16"/>
        <v>-1</v>
      </c>
      <c r="AJ34" s="61">
        <f t="shared" si="16"/>
        <v>0</v>
      </c>
      <c r="AK34" s="69">
        <f t="shared" si="16"/>
        <v>14</v>
      </c>
      <c r="AL34" s="61">
        <f t="shared" si="16"/>
        <v>-1</v>
      </c>
      <c r="AM34" s="69">
        <f t="shared" si="16"/>
        <v>4</v>
      </c>
      <c r="AN34" s="61">
        <f t="shared" si="16"/>
        <v>-4</v>
      </c>
      <c r="AO34" s="69">
        <f t="shared" si="16"/>
        <v>7</v>
      </c>
      <c r="AP34" s="61">
        <f t="shared" si="16"/>
        <v>3</v>
      </c>
      <c r="AQ34" s="69">
        <f t="shared" si="16"/>
        <v>1</v>
      </c>
      <c r="AR34" s="61">
        <f t="shared" si="16"/>
        <v>9</v>
      </c>
      <c r="AS34" s="69">
        <f t="shared" si="16"/>
        <v>10</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0.45161290322580644</v>
      </c>
      <c r="G36" s="107">
        <f t="shared" ref="G36:AZ36" si="18">IFERROR(G34/G32,0)</f>
        <v>7.1428571428571425E-2</v>
      </c>
      <c r="H36" s="108">
        <f t="shared" si="18"/>
        <v>0</v>
      </c>
      <c r="I36" s="107">
        <f t="shared" si="18"/>
        <v>0.17777777777777778</v>
      </c>
      <c r="J36" s="108">
        <f t="shared" si="18"/>
        <v>0.42222222222222222</v>
      </c>
      <c r="K36" s="107">
        <f t="shared" si="18"/>
        <v>0.43181818181818182</v>
      </c>
      <c r="L36" s="108">
        <f t="shared" si="18"/>
        <v>0.15094339622641509</v>
      </c>
      <c r="M36" s="107">
        <f t="shared" si="18"/>
        <v>-3.125E-2</v>
      </c>
      <c r="N36" s="108">
        <f t="shared" si="18"/>
        <v>7.9365079365079361E-2</v>
      </c>
      <c r="O36" s="107">
        <f t="shared" si="18"/>
        <v>0.18032786885245902</v>
      </c>
      <c r="P36" s="108">
        <f t="shared" si="18"/>
        <v>0.29032258064516131</v>
      </c>
      <c r="Q36" s="107">
        <f t="shared" si="18"/>
        <v>0.38235294117647056</v>
      </c>
      <c r="R36" s="108">
        <f t="shared" si="18"/>
        <v>0.2361111111111111</v>
      </c>
      <c r="S36" s="107">
        <f t="shared" si="18"/>
        <v>0.35</v>
      </c>
      <c r="T36" s="108">
        <f t="shared" si="18"/>
        <v>2.1276595744680851E-2</v>
      </c>
      <c r="U36" s="107">
        <f t="shared" si="18"/>
        <v>0.23595505617977527</v>
      </c>
      <c r="V36" s="108">
        <f t="shared" si="18"/>
        <v>2.7777777777777776E-2</v>
      </c>
      <c r="W36" s="107">
        <f t="shared" si="18"/>
        <v>0.15625</v>
      </c>
      <c r="X36" s="108">
        <f t="shared" si="18"/>
        <v>9.0909090909090912E-2</v>
      </c>
      <c r="Y36" s="107">
        <f t="shared" si="18"/>
        <v>-8.1081081081081086E-2</v>
      </c>
      <c r="Z36" s="108">
        <f t="shared" si="18"/>
        <v>-0.23423423423423423</v>
      </c>
      <c r="AA36" s="107">
        <f t="shared" si="18"/>
        <v>-0.23333333333333334</v>
      </c>
      <c r="AB36" s="108">
        <f t="shared" si="18"/>
        <v>-0.16666666666666666</v>
      </c>
      <c r="AC36" s="107">
        <f t="shared" si="18"/>
        <v>-0.10588235294117647</v>
      </c>
      <c r="AD36" s="108">
        <f t="shared" si="18"/>
        <v>-0.22826086956521738</v>
      </c>
      <c r="AE36" s="107">
        <f t="shared" si="18"/>
        <v>-0.12941176470588237</v>
      </c>
      <c r="AF36" s="108">
        <f t="shared" si="18"/>
        <v>5.2631578947368418E-2</v>
      </c>
      <c r="AG36" s="107">
        <f t="shared" si="18"/>
        <v>1.4084507042253521E-2</v>
      </c>
      <c r="AH36" s="108">
        <f t="shared" si="18"/>
        <v>-5.4054054054054057E-2</v>
      </c>
      <c r="AI36" s="107">
        <f t="shared" si="18"/>
        <v>-1.2500000000000001E-2</v>
      </c>
      <c r="AJ36" s="108">
        <f t="shared" si="18"/>
        <v>0</v>
      </c>
      <c r="AK36" s="107">
        <f t="shared" si="18"/>
        <v>0.2</v>
      </c>
      <c r="AL36" s="108">
        <f t="shared" si="18"/>
        <v>-1.2658227848101266E-2</v>
      </c>
      <c r="AM36" s="107">
        <f t="shared" si="18"/>
        <v>5.5555555555555552E-2</v>
      </c>
      <c r="AN36" s="108">
        <f t="shared" si="18"/>
        <v>-4.7619047619047616E-2</v>
      </c>
      <c r="AO36" s="107">
        <f t="shared" si="18"/>
        <v>8.9743589743589744E-2</v>
      </c>
      <c r="AP36" s="108">
        <f t="shared" si="18"/>
        <v>3.9473684210526314E-2</v>
      </c>
      <c r="AQ36" s="107">
        <f t="shared" si="18"/>
        <v>1.2500000000000001E-2</v>
      </c>
      <c r="AR36" s="108">
        <f t="shared" si="18"/>
        <v>0.10588235294117647</v>
      </c>
      <c r="AS36" s="107">
        <f t="shared" si="18"/>
        <v>0.12658227848101267</v>
      </c>
      <c r="AT36" s="108">
        <f t="shared" si="18"/>
        <v>8.6419753086419748E-2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2.5089605734767026E-2</v>
      </c>
      <c r="G38" s="107">
        <f t="shared" ref="G38:BD38" si="20">G36/18</f>
        <v>3.968253968253968E-3</v>
      </c>
      <c r="H38" s="108">
        <f t="shared" si="20"/>
        <v>0</v>
      </c>
      <c r="I38" s="107">
        <f t="shared" si="20"/>
        <v>9.876543209876543E-3</v>
      </c>
      <c r="J38" s="108">
        <f t="shared" si="20"/>
        <v>2.3456790123456792E-2</v>
      </c>
      <c r="K38" s="107">
        <f t="shared" si="20"/>
        <v>2.3989898989898992E-2</v>
      </c>
      <c r="L38" s="108">
        <f t="shared" si="20"/>
        <v>8.385744234800839E-3</v>
      </c>
      <c r="M38" s="107">
        <f t="shared" si="20"/>
        <v>-1.736111111111111E-3</v>
      </c>
      <c r="N38" s="108">
        <f t="shared" si="20"/>
        <v>4.4091710758377423E-3</v>
      </c>
      <c r="O38" s="107">
        <f t="shared" si="20"/>
        <v>1.0018214936247723E-2</v>
      </c>
      <c r="P38" s="108">
        <f t="shared" si="20"/>
        <v>1.6129032258064516E-2</v>
      </c>
      <c r="Q38" s="107">
        <f t="shared" si="20"/>
        <v>2.1241830065359475E-2</v>
      </c>
      <c r="R38" s="108">
        <f t="shared" si="20"/>
        <v>1.3117283950617283E-2</v>
      </c>
      <c r="S38" s="107">
        <f t="shared" si="20"/>
        <v>1.9444444444444445E-2</v>
      </c>
      <c r="T38" s="108">
        <f t="shared" si="20"/>
        <v>1.1820330969267139E-3</v>
      </c>
      <c r="U38" s="107">
        <f t="shared" si="20"/>
        <v>1.3108614232209737E-2</v>
      </c>
      <c r="V38" s="108">
        <f t="shared" si="20"/>
        <v>1.5432098765432098E-3</v>
      </c>
      <c r="W38" s="107">
        <f t="shared" si="20"/>
        <v>8.6805555555555559E-3</v>
      </c>
      <c r="X38" s="108">
        <f t="shared" si="20"/>
        <v>5.0505050505050509E-3</v>
      </c>
      <c r="Y38" s="107">
        <f t="shared" si="20"/>
        <v>-4.5045045045045045E-3</v>
      </c>
      <c r="Z38" s="108">
        <f t="shared" si="20"/>
        <v>-1.3013013013013013E-2</v>
      </c>
      <c r="AA38" s="107">
        <f t="shared" si="20"/>
        <v>-1.2962962962962963E-2</v>
      </c>
      <c r="AB38" s="108">
        <f t="shared" si="20"/>
        <v>-9.2592592592592587E-3</v>
      </c>
      <c r="AC38" s="107">
        <f t="shared" si="20"/>
        <v>-5.8823529411764705E-3</v>
      </c>
      <c r="AD38" s="108">
        <f t="shared" si="20"/>
        <v>-1.2681159420289854E-2</v>
      </c>
      <c r="AE38" s="107">
        <f t="shared" si="20"/>
        <v>-7.1895424836601312E-3</v>
      </c>
      <c r="AF38" s="108">
        <f t="shared" si="20"/>
        <v>2.9239766081871343E-3</v>
      </c>
      <c r="AG38" s="107">
        <f t="shared" si="20"/>
        <v>7.8247261345852897E-4</v>
      </c>
      <c r="AH38" s="108">
        <f t="shared" si="20"/>
        <v>-3.003003003003003E-3</v>
      </c>
      <c r="AI38" s="107">
        <f t="shared" si="20"/>
        <v>-6.9444444444444447E-4</v>
      </c>
      <c r="AJ38" s="108">
        <f t="shared" si="20"/>
        <v>0</v>
      </c>
      <c r="AK38" s="107">
        <f t="shared" si="20"/>
        <v>1.1111111111111112E-2</v>
      </c>
      <c r="AL38" s="108">
        <f t="shared" si="20"/>
        <v>-7.0323488045007034E-4</v>
      </c>
      <c r="AM38" s="107">
        <f t="shared" si="20"/>
        <v>3.0864197530864196E-3</v>
      </c>
      <c r="AN38" s="108">
        <f t="shared" si="20"/>
        <v>-2.6455026455026454E-3</v>
      </c>
      <c r="AO38" s="107">
        <f t="shared" si="20"/>
        <v>4.9857549857549857E-3</v>
      </c>
      <c r="AP38" s="108">
        <f t="shared" si="20"/>
        <v>2.1929824561403508E-3</v>
      </c>
      <c r="AQ38" s="107">
        <f t="shared" si="20"/>
        <v>6.9444444444444447E-4</v>
      </c>
      <c r="AR38" s="108">
        <f t="shared" si="20"/>
        <v>5.8823529411764705E-3</v>
      </c>
      <c r="AS38" s="107">
        <f t="shared" si="20"/>
        <v>7.0323488045007038E-3</v>
      </c>
      <c r="AT38" s="108">
        <f t="shared" si="20"/>
        <v>4.8010973936899858E-3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0.45161290322580649</v>
      </c>
      <c r="G40" s="120">
        <f t="shared" ref="G40:BD40" si="21">G38*G41</f>
        <v>7.1428571428571425E-2</v>
      </c>
      <c r="H40" s="108">
        <f t="shared" si="21"/>
        <v>0</v>
      </c>
      <c r="I40" s="107">
        <f t="shared" si="21"/>
        <v>0.17777777777777778</v>
      </c>
      <c r="J40" s="108">
        <f t="shared" si="21"/>
        <v>0.42222222222222228</v>
      </c>
      <c r="K40" s="107">
        <f t="shared" si="21"/>
        <v>0.43181818181818188</v>
      </c>
      <c r="L40" s="108">
        <f t="shared" si="21"/>
        <v>0.15094339622641512</v>
      </c>
      <c r="M40" s="107">
        <f t="shared" si="21"/>
        <v>-3.125E-2</v>
      </c>
      <c r="N40" s="108">
        <f t="shared" si="21"/>
        <v>7.9365079365079361E-2</v>
      </c>
      <c r="O40" s="107">
        <f t="shared" si="21"/>
        <v>0.18032786885245899</v>
      </c>
      <c r="P40" s="108">
        <f t="shared" si="21"/>
        <v>0.29032258064516125</v>
      </c>
      <c r="Q40" s="107">
        <f t="shared" si="21"/>
        <v>0.38235294117647056</v>
      </c>
      <c r="R40" s="108">
        <f t="shared" si="21"/>
        <v>0.2361111111111111</v>
      </c>
      <c r="S40" s="107">
        <f t="shared" si="21"/>
        <v>0.35</v>
      </c>
      <c r="T40" s="108">
        <f t="shared" si="21"/>
        <v>2.1276595744680851E-2</v>
      </c>
      <c r="U40" s="107">
        <f t="shared" si="21"/>
        <v>0.23595505617977527</v>
      </c>
      <c r="V40" s="108">
        <f t="shared" si="21"/>
        <v>2.7777777777777776E-2</v>
      </c>
      <c r="W40" s="107">
        <f t="shared" si="21"/>
        <v>0.15625</v>
      </c>
      <c r="X40" s="108">
        <f t="shared" si="21"/>
        <v>9.0909090909090912E-2</v>
      </c>
      <c r="Y40" s="107">
        <f t="shared" si="21"/>
        <v>-8.1081081081081086E-2</v>
      </c>
      <c r="Z40" s="108">
        <f t="shared" si="21"/>
        <v>-0.23423423423423423</v>
      </c>
      <c r="AA40" s="107">
        <f t="shared" si="21"/>
        <v>-0.23333333333333334</v>
      </c>
      <c r="AB40" s="108">
        <f t="shared" si="21"/>
        <v>-0.16666666666666666</v>
      </c>
      <c r="AC40" s="107">
        <f t="shared" si="21"/>
        <v>-0.10588235294117647</v>
      </c>
      <c r="AD40" s="108">
        <f t="shared" si="21"/>
        <v>-0.22826086956521738</v>
      </c>
      <c r="AE40" s="107">
        <f t="shared" si="21"/>
        <v>-0.12941176470588237</v>
      </c>
      <c r="AF40" s="108">
        <f t="shared" si="21"/>
        <v>5.2631578947368418E-2</v>
      </c>
      <c r="AG40" s="107">
        <f t="shared" si="21"/>
        <v>1.4084507042253521E-2</v>
      </c>
      <c r="AH40" s="108">
        <f t="shared" si="21"/>
        <v>-5.4054054054054057E-2</v>
      </c>
      <c r="AI40" s="107">
        <f t="shared" si="21"/>
        <v>-1.2500000000000001E-2</v>
      </c>
      <c r="AJ40" s="108">
        <f t="shared" si="21"/>
        <v>0</v>
      </c>
      <c r="AK40" s="107">
        <f t="shared" si="21"/>
        <v>0.2</v>
      </c>
      <c r="AL40" s="108">
        <f t="shared" si="21"/>
        <v>-1.2658227848101266E-2</v>
      </c>
      <c r="AM40" s="107">
        <f t="shared" si="21"/>
        <v>5.5555555555555552E-2</v>
      </c>
      <c r="AN40" s="108">
        <f t="shared" si="21"/>
        <v>-4.7619047619047616E-2</v>
      </c>
      <c r="AO40" s="107">
        <f t="shared" si="21"/>
        <v>8.9743589743589744E-2</v>
      </c>
      <c r="AP40" s="108">
        <f t="shared" si="21"/>
        <v>3.9473684210526314E-2</v>
      </c>
      <c r="AQ40" s="107">
        <f t="shared" si="21"/>
        <v>1.2500000000000001E-2</v>
      </c>
      <c r="AR40" s="108">
        <f t="shared" si="21"/>
        <v>0.10588235294117647</v>
      </c>
      <c r="AS40" s="107">
        <f t="shared" si="21"/>
        <v>0.12658227848101267</v>
      </c>
      <c r="AT40" s="108">
        <f t="shared" si="21"/>
        <v>8.6419753086419748E-2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65.322580645161295</v>
      </c>
      <c r="G43" s="109">
        <f t="shared" ref="G43:BD43" si="22">G30+(G30*G40)</f>
        <v>48.214285714285715</v>
      </c>
      <c r="H43" s="110">
        <f t="shared" si="22"/>
        <v>44</v>
      </c>
      <c r="I43" s="109">
        <f t="shared" si="22"/>
        <v>62.422222222222224</v>
      </c>
      <c r="J43" s="110">
        <f t="shared" si="22"/>
        <v>91.022222222222226</v>
      </c>
      <c r="K43" s="109">
        <f t="shared" si="22"/>
        <v>90.204545454545453</v>
      </c>
      <c r="L43" s="110">
        <f t="shared" si="22"/>
        <v>70.20754716981132</v>
      </c>
      <c r="M43" s="109">
        <f t="shared" si="22"/>
        <v>60.0625</v>
      </c>
      <c r="N43" s="110">
        <f t="shared" si="22"/>
        <v>73.396825396825392</v>
      </c>
      <c r="O43" s="109">
        <f t="shared" si="22"/>
        <v>84.983606557377044</v>
      </c>
      <c r="P43" s="110">
        <f t="shared" si="22"/>
        <v>103.2258064516129</v>
      </c>
      <c r="Q43" s="109">
        <f t="shared" si="22"/>
        <v>129.94117647058823</v>
      </c>
      <c r="R43" s="110">
        <f t="shared" si="22"/>
        <v>110.01388888888889</v>
      </c>
      <c r="S43" s="109">
        <f t="shared" si="22"/>
        <v>145.80000000000001</v>
      </c>
      <c r="T43" s="110">
        <f t="shared" si="22"/>
        <v>98.042553191489361</v>
      </c>
      <c r="U43" s="109">
        <f t="shared" si="22"/>
        <v>135.95505617977528</v>
      </c>
      <c r="V43" s="110">
        <f t="shared" si="22"/>
        <v>114.08333333333333</v>
      </c>
      <c r="W43" s="109">
        <f t="shared" si="22"/>
        <v>128.34375</v>
      </c>
      <c r="X43" s="110">
        <f t="shared" si="22"/>
        <v>130.90909090909091</v>
      </c>
      <c r="Y43" s="109">
        <f t="shared" si="22"/>
        <v>93.729729729729726</v>
      </c>
      <c r="Z43" s="110">
        <f t="shared" si="22"/>
        <v>65.090090090090087</v>
      </c>
      <c r="AA43" s="109">
        <f t="shared" si="22"/>
        <v>70.533333333333331</v>
      </c>
      <c r="AB43" s="110">
        <f t="shared" si="22"/>
        <v>70.833333333333329</v>
      </c>
      <c r="AC43" s="109">
        <f t="shared" si="22"/>
        <v>67.952941176470588</v>
      </c>
      <c r="AD43" s="110">
        <f t="shared" si="22"/>
        <v>54.793478260869563</v>
      </c>
      <c r="AE43" s="109">
        <f t="shared" si="22"/>
        <v>64.423529411764704</v>
      </c>
      <c r="AF43" s="110">
        <f t="shared" si="22"/>
        <v>84.21052631578948</v>
      </c>
      <c r="AG43" s="109">
        <f t="shared" si="22"/>
        <v>73.014084507042256</v>
      </c>
      <c r="AH43" s="110">
        <f t="shared" si="22"/>
        <v>66.21621621621621</v>
      </c>
      <c r="AI43" s="109">
        <f t="shared" si="22"/>
        <v>78.012500000000003</v>
      </c>
      <c r="AJ43" s="110">
        <f t="shared" si="22"/>
        <v>72</v>
      </c>
      <c r="AK43" s="109">
        <f t="shared" si="22"/>
        <v>100.8</v>
      </c>
      <c r="AL43" s="110">
        <f t="shared" si="22"/>
        <v>77.012658227848107</v>
      </c>
      <c r="AM43" s="109">
        <f t="shared" si="22"/>
        <v>80.222222222222229</v>
      </c>
      <c r="AN43" s="110">
        <f t="shared" si="22"/>
        <v>76.19047619047619</v>
      </c>
      <c r="AO43" s="109">
        <f t="shared" si="22"/>
        <v>92.628205128205124</v>
      </c>
      <c r="AP43" s="110">
        <f t="shared" si="22"/>
        <v>82.118421052631575</v>
      </c>
      <c r="AQ43" s="109">
        <f t="shared" si="22"/>
        <v>82.012500000000003</v>
      </c>
      <c r="AR43" s="110">
        <f t="shared" si="22"/>
        <v>103.95294117647059</v>
      </c>
      <c r="AS43" s="109">
        <f t="shared" si="22"/>
        <v>100.26582278481013</v>
      </c>
      <c r="AT43" s="110">
        <f t="shared" si="22"/>
        <v>95.604938271604937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23.000908677873696</v>
      </c>
      <c r="G45" s="69">
        <f t="shared" ref="G45:AZ45" si="23">G43/$F$1</f>
        <v>16.976861167002014</v>
      </c>
      <c r="H45" s="61">
        <f t="shared" si="23"/>
        <v>15.492957746478874</v>
      </c>
      <c r="I45" s="69">
        <f t="shared" si="23"/>
        <v>21.979655712050079</v>
      </c>
      <c r="J45" s="61">
        <f t="shared" si="23"/>
        <v>32.050078247261347</v>
      </c>
      <c r="K45" s="69">
        <f t="shared" si="23"/>
        <v>31.762163892445585</v>
      </c>
      <c r="L45" s="61">
        <f t="shared" si="23"/>
        <v>24.720967313313846</v>
      </c>
      <c r="M45" s="69">
        <f t="shared" si="23"/>
        <v>21.148767605633804</v>
      </c>
      <c r="N45" s="61">
        <f t="shared" si="23"/>
        <v>25.843952604515984</v>
      </c>
      <c r="O45" s="69">
        <f t="shared" si="23"/>
        <v>29.923805125836989</v>
      </c>
      <c r="P45" s="61">
        <f t="shared" si="23"/>
        <v>36.347114947751024</v>
      </c>
      <c r="Q45" s="69">
        <f t="shared" si="23"/>
        <v>45.753935376967689</v>
      </c>
      <c r="R45" s="61">
        <f t="shared" si="23"/>
        <v>38.737284820031299</v>
      </c>
      <c r="S45" s="69">
        <f t="shared" si="23"/>
        <v>51.338028169014088</v>
      </c>
      <c r="T45" s="61">
        <f t="shared" si="23"/>
        <v>34.522025771651187</v>
      </c>
      <c r="U45" s="69">
        <f t="shared" si="23"/>
        <v>47.871498654850456</v>
      </c>
      <c r="V45" s="61">
        <f t="shared" si="23"/>
        <v>40.170187793427232</v>
      </c>
      <c r="W45" s="69">
        <f t="shared" si="23"/>
        <v>45.191461267605639</v>
      </c>
      <c r="X45" s="61">
        <f t="shared" si="23"/>
        <v>46.094750320102435</v>
      </c>
      <c r="Y45" s="69">
        <f t="shared" si="23"/>
        <v>33.003425961172439</v>
      </c>
      <c r="Z45" s="61">
        <f t="shared" si="23"/>
        <v>22.919045806369748</v>
      </c>
      <c r="AA45" s="69">
        <f t="shared" si="23"/>
        <v>24.835680751173708</v>
      </c>
      <c r="AB45" s="61">
        <f t="shared" si="23"/>
        <v>24.941314553990608</v>
      </c>
      <c r="AC45" s="69">
        <f t="shared" si="23"/>
        <v>23.927091963545983</v>
      </c>
      <c r="AD45" s="61">
        <f t="shared" si="23"/>
        <v>19.293478260869566</v>
      </c>
      <c r="AE45" s="69">
        <f t="shared" si="23"/>
        <v>22.684341342170672</v>
      </c>
      <c r="AF45" s="61">
        <f t="shared" si="23"/>
        <v>29.65159377316531</v>
      </c>
      <c r="AG45" s="69">
        <f t="shared" si="23"/>
        <v>25.709184685578261</v>
      </c>
      <c r="AH45" s="61">
        <f t="shared" si="23"/>
        <v>23.315569090216975</v>
      </c>
      <c r="AI45" s="69">
        <f t="shared" si="23"/>
        <v>27.469190140845072</v>
      </c>
      <c r="AJ45" s="61">
        <f t="shared" si="23"/>
        <v>25.35211267605634</v>
      </c>
      <c r="AK45" s="69">
        <f t="shared" si="23"/>
        <v>35.492957746478872</v>
      </c>
      <c r="AL45" s="61">
        <f t="shared" si="23"/>
        <v>27.117133178819756</v>
      </c>
      <c r="AM45" s="69">
        <f t="shared" si="23"/>
        <v>28.247261345852898</v>
      </c>
      <c r="AN45" s="61">
        <f t="shared" si="23"/>
        <v>26.827632461435279</v>
      </c>
      <c r="AO45" s="69">
        <f t="shared" si="23"/>
        <v>32.61556518598772</v>
      </c>
      <c r="AP45" s="61">
        <f t="shared" si="23"/>
        <v>28.914936990363231</v>
      </c>
      <c r="AQ45" s="69">
        <f t="shared" si="23"/>
        <v>28.877640845070424</v>
      </c>
      <c r="AR45" s="61">
        <f t="shared" si="23"/>
        <v>36.603148301574151</v>
      </c>
      <c r="AS45" s="69">
        <f t="shared" si="23"/>
        <v>35.304867177750047</v>
      </c>
      <c r="AT45" s="61">
        <f t="shared" si="23"/>
        <v>33.663710659015827</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9</v>
      </c>
      <c r="G47" s="167">
        <f>G45-G26</f>
        <v>7.9768611670020135</v>
      </c>
      <c r="H47" s="118">
        <f>H45-H26</f>
        <v>6.4929577464788739</v>
      </c>
      <c r="I47" s="119">
        <f t="shared" ref="I47:AZ47" si="24">I45-I26</f>
        <v>12.979655712050079</v>
      </c>
      <c r="J47" s="118">
        <f t="shared" si="24"/>
        <v>15.073217080259333</v>
      </c>
      <c r="K47" s="119">
        <f t="shared" si="24"/>
        <v>8.2923449789646995</v>
      </c>
      <c r="L47" s="118">
        <f t="shared" si="24"/>
        <v>-5.2790326866861541</v>
      </c>
      <c r="M47" s="119">
        <f t="shared" si="24"/>
        <v>-8.8512323943661961</v>
      </c>
      <c r="N47" s="118">
        <f t="shared" si="24"/>
        <v>-4.1560473954840162</v>
      </c>
      <c r="O47" s="119">
        <f t="shared" si="24"/>
        <v>-7.6194874163011406E-2</v>
      </c>
      <c r="P47" s="118">
        <f t="shared" si="24"/>
        <v>6.3471149477510238</v>
      </c>
      <c r="Q47" s="119">
        <f t="shared" si="24"/>
        <v>15.753935376967689</v>
      </c>
      <c r="R47" s="118">
        <f t="shared" si="24"/>
        <v>8.7372848200312987</v>
      </c>
      <c r="S47" s="119">
        <f t="shared" si="24"/>
        <v>21.338028169014088</v>
      </c>
      <c r="T47" s="118">
        <f t="shared" si="24"/>
        <v>4.5220257716511867</v>
      </c>
      <c r="U47" s="119">
        <f t="shared" si="24"/>
        <v>17.871498654850456</v>
      </c>
      <c r="V47" s="118">
        <f t="shared" si="24"/>
        <v>10.170187793427232</v>
      </c>
      <c r="W47" s="119">
        <f t="shared" si="24"/>
        <v>15.191461267605639</v>
      </c>
      <c r="X47" s="118">
        <f t="shared" si="24"/>
        <v>16.094750320102435</v>
      </c>
      <c r="Y47" s="119">
        <f t="shared" si="24"/>
        <v>3.0034259611724394</v>
      </c>
      <c r="Z47" s="118">
        <f t="shared" si="24"/>
        <v>-7.0809541936302516</v>
      </c>
      <c r="AA47" s="119">
        <f t="shared" si="24"/>
        <v>-5.1643192488262919</v>
      </c>
      <c r="AB47" s="118">
        <f t="shared" si="24"/>
        <v>-5.0586854460093917</v>
      </c>
      <c r="AC47" s="119">
        <f t="shared" si="24"/>
        <v>-6.0729080364540167</v>
      </c>
      <c r="AD47" s="118">
        <f t="shared" si="24"/>
        <v>-10.706521739130434</v>
      </c>
      <c r="AE47" s="119">
        <f t="shared" si="24"/>
        <v>-7.3156586578293279</v>
      </c>
      <c r="AF47" s="118">
        <f t="shared" si="24"/>
        <v>-0.34840622683469036</v>
      </c>
      <c r="AG47" s="119">
        <f t="shared" si="24"/>
        <v>-4.2908153144217387</v>
      </c>
      <c r="AH47" s="118">
        <f t="shared" si="24"/>
        <v>-6.6844309097830248</v>
      </c>
      <c r="AI47" s="119">
        <f t="shared" si="24"/>
        <v>0.46919014084507182</v>
      </c>
      <c r="AJ47" s="118">
        <f t="shared" si="24"/>
        <v>2.3521126760563398</v>
      </c>
      <c r="AK47" s="119">
        <f t="shared" si="24"/>
        <v>12.492957746478872</v>
      </c>
      <c r="AL47" s="118">
        <f t="shared" si="24"/>
        <v>3.6479430379746844</v>
      </c>
      <c r="AM47" s="119">
        <f t="shared" si="24"/>
        <v>2.4259585289514867</v>
      </c>
      <c r="AN47" s="118">
        <f t="shared" si="24"/>
        <v>-3.1723675385647212</v>
      </c>
      <c r="AO47" s="119">
        <f t="shared" si="24"/>
        <v>2.6155651859877196</v>
      </c>
      <c r="AP47" s="118">
        <f t="shared" si="24"/>
        <v>-1.0850630096367695</v>
      </c>
      <c r="AQ47" s="119">
        <f t="shared" si="24"/>
        <v>-1.1223591549295762</v>
      </c>
      <c r="AR47" s="118">
        <f t="shared" si="24"/>
        <v>6.6031483015741514</v>
      </c>
      <c r="AS47" s="119">
        <f t="shared" si="24"/>
        <v>5.3048671777500473</v>
      </c>
      <c r="AT47" s="118">
        <f t="shared" si="24"/>
        <v>7.6637106590158268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7.9768611670020135</v>
      </c>
      <c r="H49" s="63">
        <f>IF((((IF(AND(H24&gt;($F$1-0.00001),((H45-H26)&gt;0)),(H45-H26),0)))&gt;=10),10,(IF(AND(H24&gt;($F$1-0.00001),((H45-H26)&gt;0)),(H45-H26),0)))</f>
        <v>6.4929577464788739</v>
      </c>
      <c r="I49" s="71">
        <f t="shared" ref="I49:AZ49" si="25">IF((((IF(AND(I24&gt;($F$1-0.00001),((I45-I26)&gt;0)),(I45-I26),0)))&gt;=10),10,(IF(AND(I24&gt;($F$1-0.00001),((I45-I26)&gt;0)),(I45-I26),0)))</f>
        <v>10</v>
      </c>
      <c r="J49" s="63">
        <f t="shared" si="25"/>
        <v>10</v>
      </c>
      <c r="K49" s="71">
        <f t="shared" si="25"/>
        <v>0</v>
      </c>
      <c r="L49" s="63">
        <f t="shared" si="25"/>
        <v>0</v>
      </c>
      <c r="M49" s="71">
        <f t="shared" si="25"/>
        <v>0</v>
      </c>
      <c r="N49" s="63">
        <f t="shared" si="25"/>
        <v>0</v>
      </c>
      <c r="O49" s="71">
        <f t="shared" si="25"/>
        <v>0</v>
      </c>
      <c r="P49" s="63">
        <f t="shared" si="25"/>
        <v>0</v>
      </c>
      <c r="Q49" s="71">
        <f t="shared" si="25"/>
        <v>10</v>
      </c>
      <c r="R49" s="63">
        <f t="shared" si="25"/>
        <v>8.7372848200312987</v>
      </c>
      <c r="S49" s="71">
        <f t="shared" si="25"/>
        <v>10</v>
      </c>
      <c r="T49" s="63">
        <f t="shared" si="25"/>
        <v>4.5220257716511867</v>
      </c>
      <c r="U49" s="71">
        <f t="shared" si="25"/>
        <v>10</v>
      </c>
      <c r="V49" s="63">
        <f t="shared" si="25"/>
        <v>10</v>
      </c>
      <c r="W49" s="71">
        <f t="shared" si="25"/>
        <v>10</v>
      </c>
      <c r="X49" s="63">
        <f t="shared" si="25"/>
        <v>10</v>
      </c>
      <c r="Y49" s="71">
        <f t="shared" si="25"/>
        <v>3.0034259611724394</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0.46919014084507182</v>
      </c>
      <c r="AJ49" s="63">
        <f t="shared" si="25"/>
        <v>2.3521126760563398</v>
      </c>
      <c r="AK49" s="71">
        <f t="shared" si="25"/>
        <v>10</v>
      </c>
      <c r="AL49" s="63">
        <f t="shared" si="25"/>
        <v>3.6479430379746844</v>
      </c>
      <c r="AM49" s="71">
        <f t="shared" si="25"/>
        <v>2.4259585289514867</v>
      </c>
      <c r="AN49" s="63">
        <f t="shared" si="25"/>
        <v>0</v>
      </c>
      <c r="AO49" s="71">
        <f t="shared" si="25"/>
        <v>0</v>
      </c>
      <c r="AP49" s="63">
        <f t="shared" si="25"/>
        <v>0</v>
      </c>
      <c r="AQ49" s="71">
        <f t="shared" si="25"/>
        <v>0</v>
      </c>
      <c r="AR49" s="63">
        <f t="shared" si="25"/>
        <v>6.6031483015741514</v>
      </c>
      <c r="AS49" s="71">
        <f t="shared" si="25"/>
        <v>5.3048671777500473</v>
      </c>
      <c r="AT49" s="63">
        <f t="shared" si="25"/>
        <v>7.6637106590158268</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1.1666666666666667</v>
      </c>
      <c r="E13" s="55">
        <f>'SDR Patient and Stations'!D12</f>
        <v>1.2222222222222223</v>
      </c>
      <c r="F13" s="54">
        <f>'SDR Patient and Stations'!E12</f>
        <v>1.25</v>
      </c>
      <c r="G13" s="55">
        <f>'SDR Patient and Stations'!F12</f>
        <v>1.25</v>
      </c>
      <c r="H13" s="54">
        <f>'SDR Patient and Stations'!G12</f>
        <v>1.2222222222222223</v>
      </c>
      <c r="I13" s="55">
        <f>'SDR Patient and Stations'!H12</f>
        <v>0.73611111111111116</v>
      </c>
      <c r="J13" s="54">
        <f>'SDR Patient and Stations'!I12</f>
        <v>0.88888888888888884</v>
      </c>
      <c r="K13" s="55">
        <f>'SDR Patient and Stations'!J12</f>
        <v>0.875</v>
      </c>
      <c r="L13" s="54">
        <f>'SDR Patient and Stations'!K12</f>
        <v>0.84722222222222221</v>
      </c>
      <c r="M13" s="55">
        <f>'SDR Patient and Stations'!L12</f>
        <v>0.86111111111111116</v>
      </c>
      <c r="N13" s="54">
        <f>'SDR Patient and Stations'!M12</f>
        <v>0.70833333333333337</v>
      </c>
      <c r="O13" s="55">
        <f>'SDR Patient and Stations'!N12</f>
        <v>0.75</v>
      </c>
      <c r="P13" s="54">
        <f>'SDR Patient and Stations'!O12</f>
        <v>0.83333333333333337</v>
      </c>
      <c r="Q13" s="55">
        <f>'SDR Patient and Stations'!P12</f>
        <v>0.97916666666666663</v>
      </c>
      <c r="R13" s="54">
        <f>'SDR Patient and Stations'!Q12</f>
        <v>0.92708333333333337</v>
      </c>
      <c r="S13" s="55">
        <f>'SDR Patient and Stations'!R12</f>
        <v>0.9642857142857143</v>
      </c>
      <c r="T13" s="54">
        <f>'SDR Patient and Stations'!S12</f>
        <v>0.8571428571428571</v>
      </c>
      <c r="U13" s="55">
        <f>'SDR Patient and Stations'!T12</f>
        <v>0.9821428571428571</v>
      </c>
      <c r="V13" s="54">
        <f>'SDR Patient and Stations'!U12</f>
        <v>0.9910714285714286</v>
      </c>
      <c r="W13" s="55">
        <f>'SDR Patient and Stations'!V12</f>
        <v>0.9910714285714286</v>
      </c>
      <c r="X13" s="54">
        <f>'SDR Patient and Stations'!W12</f>
        <v>1.0714285714285714</v>
      </c>
      <c r="Y13" s="55">
        <f>'SDR Patient and Stations'!X12</f>
        <v>0.94444444444444442</v>
      </c>
      <c r="Z13" s="54">
        <f>'SDR Patient and Stations'!Y12</f>
        <v>0.78703703703703709</v>
      </c>
      <c r="AA13" s="55">
        <f>'SDR Patient and Stations'!Z12</f>
        <v>0.85185185185185186</v>
      </c>
      <c r="AB13" s="54">
        <f>'SDR Patient and Stations'!AA12</f>
        <v>0.78703703703703709</v>
      </c>
      <c r="AC13" s="55">
        <f>'SDR Patient and Stations'!AB12</f>
        <v>0.70370370370370372</v>
      </c>
      <c r="AD13" s="54">
        <f>'SDR Patient and Stations'!AC12</f>
        <v>0.65740740740740744</v>
      </c>
      <c r="AE13" s="55">
        <f>'SDR Patient and Stations'!AD12</f>
        <v>0.68518518518518523</v>
      </c>
      <c r="AF13" s="54">
        <f>'SDR Patient and Stations'!AE12</f>
        <v>0.7407407407407407</v>
      </c>
      <c r="AG13" s="55">
        <f>'SDR Patient and Stations'!AF12</f>
        <v>0.78260869565217395</v>
      </c>
      <c r="AH13" s="54">
        <f>'SDR Patient and Stations'!AG12</f>
        <v>0.76086956521739135</v>
      </c>
      <c r="AI13" s="55">
        <f>'SDR Patient and Stations'!AH12</f>
        <v>0.85869565217391308</v>
      </c>
      <c r="AJ13" s="54">
        <f>'SDR Patient and Stations'!AI12</f>
        <v>0.9</v>
      </c>
      <c r="AK13" s="55">
        <f>'SDR Patient and Stations'!AJ12</f>
        <v>0.875</v>
      </c>
      <c r="AL13" s="54">
        <f>'SDR Patient and Stations'!AK12</f>
        <v>0.6964285714285714</v>
      </c>
      <c r="AM13" s="55">
        <f>'SDR Patient and Stations'!AL12</f>
        <v>0.6785714285714286</v>
      </c>
      <c r="AN13" s="54">
        <f>'SDR Patient and Stations'!AM12</f>
        <v>0.7142857142857143</v>
      </c>
      <c r="AO13" s="55">
        <f>'SDR Patient and Stations'!AN12</f>
        <v>0.7589285714285714</v>
      </c>
      <c r="AP13" s="54">
        <f>'SDR Patient and Stations'!AO12</f>
        <v>0.7053571428571429</v>
      </c>
      <c r="AQ13" s="55">
        <f>'SDR Patient and Stations'!AP12</f>
        <v>0.7232142857142857</v>
      </c>
      <c r="AR13" s="54">
        <f>'SDR Patient and Stations'!AQ12</f>
        <v>0.8392857142857143</v>
      </c>
      <c r="AS13" s="55">
        <f>'SDR Patient and Stations'!AR12</f>
        <v>0.7946428571428571</v>
      </c>
      <c r="AT13" s="54">
        <f>'SDR Patient and Stations'!AS12</f>
        <v>0.7857142857142857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3</v>
      </c>
      <c r="D14" s="163">
        <f>'SDR Patient and Stations'!C14</f>
        <v>4</v>
      </c>
      <c r="E14" s="164">
        <f>'SDR Patient and Stations'!D14</f>
        <v>4</v>
      </c>
      <c r="F14" s="163">
        <f>'SDR Patient and Stations'!E14</f>
        <v>1</v>
      </c>
      <c r="G14" s="164">
        <f>'SDR Patient and Stations'!F14</f>
        <v>0</v>
      </c>
      <c r="H14" s="163">
        <f>'SDR Patient and Stations'!G14</f>
        <v>0</v>
      </c>
      <c r="I14" s="164">
        <f>'SDR Patient and Stations'!H14</f>
        <v>0</v>
      </c>
      <c r="J14" s="163">
        <f>'SDR Patient and Stations'!I14</f>
        <v>0</v>
      </c>
      <c r="K14" s="164">
        <f>'SDR Patient and Stations'!J14</f>
        <v>6</v>
      </c>
      <c r="L14" s="163">
        <f>'SDR Patient and Stations'!K14</f>
        <v>0</v>
      </c>
      <c r="M14" s="164">
        <f>'SDR Patient and Stations'!L14</f>
        <v>0</v>
      </c>
      <c r="N14" s="163">
        <f>'SDR Patient and Stations'!M14</f>
        <v>0</v>
      </c>
      <c r="O14" s="164">
        <f>'SDR Patient and Stations'!N14</f>
        <v>0</v>
      </c>
      <c r="P14" s="163">
        <f>'SDR Patient and Stations'!O14</f>
        <v>0</v>
      </c>
      <c r="Q14" s="164">
        <f>'SDR Patient and Stations'!P14</f>
        <v>0</v>
      </c>
      <c r="R14" s="163">
        <f>'SDR Patient and Stations'!Q14</f>
        <v>4</v>
      </c>
      <c r="S14" s="164">
        <f>'SDR Patient and Stations'!R14</f>
        <v>-10</v>
      </c>
      <c r="T14" s="163">
        <f>'SDR Patient and Stations'!S14</f>
        <v>0</v>
      </c>
      <c r="U14" s="164">
        <f>'SDR Patient and Stations'!T14</f>
        <v>9</v>
      </c>
      <c r="V14" s="163">
        <f>'SDR Patient and Stations'!U14</f>
        <v>0</v>
      </c>
      <c r="W14" s="164">
        <f>'SDR Patient and Stations'!V14</f>
        <v>1</v>
      </c>
      <c r="X14" s="163">
        <f>'SDR Patient and Stations'!W14</f>
        <v>0</v>
      </c>
      <c r="Y14" s="164">
        <f>'SDR Patient and Stations'!X14</f>
        <v>0</v>
      </c>
      <c r="Z14" s="163">
        <f>'SDR Patient and Stations'!Y14</f>
        <v>0</v>
      </c>
      <c r="AA14" s="164">
        <f>'SDR Patient and Stations'!Z14</f>
        <v>0</v>
      </c>
      <c r="AB14" s="163">
        <f>'SDR Patient and Stations'!AA14</f>
        <v>0</v>
      </c>
      <c r="AC14" s="164">
        <f>'SDR Patient and Stations'!AB14</f>
        <v>0</v>
      </c>
      <c r="AD14" s="163">
        <f>'SDR Patient and Stations'!AC14</f>
        <v>-3</v>
      </c>
      <c r="AE14" s="164">
        <f>'SDR Patient and Stations'!AD14</f>
        <v>-4</v>
      </c>
      <c r="AF14" s="163">
        <f>'SDR Patient and Stations'!AE14</f>
        <v>0</v>
      </c>
      <c r="AG14" s="164">
        <f>'SDR Patient and Stations'!AF14</f>
        <v>0</v>
      </c>
      <c r="AH14" s="163">
        <f>'SDR Patient and Stations'!AG14</f>
        <v>1</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-4</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4</v>
      </c>
      <c r="H15" s="164">
        <f>'SDR Patient and Stations'!G15</f>
        <v>4</v>
      </c>
      <c r="I15" s="163">
        <f>'SDR Patient and Stations'!H15</f>
        <v>1</v>
      </c>
      <c r="J15" s="164">
        <f>'SDR Patient and Stations'!I15</f>
        <v>0</v>
      </c>
      <c r="K15" s="163">
        <f>'SDR Patient and Stations'!J15</f>
        <v>0</v>
      </c>
      <c r="L15" s="164">
        <f>'SDR Patient and Stations'!K15</f>
        <v>0</v>
      </c>
      <c r="M15" s="163">
        <f>'SDR Patient and Stations'!L15</f>
        <v>0</v>
      </c>
      <c r="N15" s="164">
        <f>'SDR Patient and Stations'!M15</f>
        <v>6</v>
      </c>
      <c r="O15" s="163">
        <f>'SDR Patient and Stations'!N15</f>
        <v>0</v>
      </c>
      <c r="P15" s="164">
        <f>'SDR Patient and Stations'!O15</f>
        <v>0</v>
      </c>
      <c r="Q15" s="163">
        <f>'SDR Patient and Stations'!P15</f>
        <v>0</v>
      </c>
      <c r="R15" s="164">
        <f>'SDR Patient and Stations'!Q15</f>
        <v>0</v>
      </c>
      <c r="S15" s="163">
        <f>'SDR Patient and Stations'!R15</f>
        <v>0</v>
      </c>
      <c r="T15" s="164">
        <f>'SDR Patient and Stations'!S15</f>
        <v>0</v>
      </c>
      <c r="U15" s="163">
        <f>'SDR Patient and Stations'!T15</f>
        <v>4</v>
      </c>
      <c r="V15" s="164">
        <f>'SDR Patient and Stations'!U15</f>
        <v>-10</v>
      </c>
      <c r="W15" s="163">
        <f>'SDR Patient and Stations'!V15</f>
        <v>0</v>
      </c>
      <c r="X15" s="164">
        <f>'SDR Patient and Stations'!W15</f>
        <v>9</v>
      </c>
      <c r="Y15" s="163">
        <f>'SDR Patient and Stations'!X15</f>
        <v>0</v>
      </c>
      <c r="Z15" s="164">
        <f>'SDR Patient and Stations'!Y15</f>
        <v>1</v>
      </c>
      <c r="AA15" s="163">
        <f>'SDR Patient and Stations'!Z15</f>
        <v>0</v>
      </c>
      <c r="AB15" s="164">
        <f>'SDR Patient and Stations'!AA15</f>
        <v>0</v>
      </c>
      <c r="AC15" s="163">
        <f>'SDR Patient and Stations'!AB15</f>
        <v>0</v>
      </c>
      <c r="AD15" s="164">
        <f>'SDR Patient and Stations'!AC15</f>
        <v>0</v>
      </c>
      <c r="AE15" s="163">
        <f>'SDR Patient and Stations'!AD15</f>
        <v>0</v>
      </c>
      <c r="AF15" s="164">
        <f>'SDR Patient and Stations'!AE15</f>
        <v>0</v>
      </c>
      <c r="AG15" s="163">
        <f>'SDR Patient and Stations'!AF15</f>
        <v>-3</v>
      </c>
      <c r="AH15" s="164">
        <f>'SDR Patient and Stations'!AG15</f>
        <v>-4</v>
      </c>
      <c r="AI15" s="163">
        <f>'SDR Patient and Stations'!AH15</f>
        <v>0</v>
      </c>
      <c r="AJ15" s="164">
        <f>'SDR Patient and Stations'!AI15</f>
        <v>0</v>
      </c>
      <c r="AK15" s="163">
        <f>'SDR Patient and Stations'!AJ15</f>
        <v>1</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-4</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4</v>
      </c>
      <c r="I16" s="52">
        <f>'SDR Patient and Stations'!H16</f>
        <v>4</v>
      </c>
      <c r="J16" s="49">
        <f>'SDR Patient and Stations'!I16</f>
        <v>1</v>
      </c>
      <c r="K16" s="52">
        <f>'SDR Patient and Stations'!J16</f>
        <v>0</v>
      </c>
      <c r="L16" s="49">
        <f>'SDR Patient and Stations'!K16</f>
        <v>0</v>
      </c>
      <c r="M16" s="52">
        <f>'SDR Patient and Stations'!L16</f>
        <v>0</v>
      </c>
      <c r="N16" s="49">
        <f>'SDR Patient and Stations'!M16</f>
        <v>0</v>
      </c>
      <c r="O16" s="52">
        <f>'SDR Patient and Stations'!N16</f>
        <v>6</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4</v>
      </c>
      <c r="W16" s="52">
        <f>'SDR Patient and Stations'!V16</f>
        <v>-10</v>
      </c>
      <c r="X16" s="49">
        <f>'SDR Patient and Stations'!W16</f>
        <v>0</v>
      </c>
      <c r="Y16" s="52">
        <f>'SDR Patient and Stations'!X16</f>
        <v>9</v>
      </c>
      <c r="Z16" s="49">
        <f>'SDR Patient and Stations'!Y16</f>
        <v>0</v>
      </c>
      <c r="AA16" s="52">
        <f>'SDR Patient and Stations'!Z16</f>
        <v>1</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-3</v>
      </c>
      <c r="AI16" s="52">
        <f>'SDR Patient and Stations'!AH16</f>
        <v>-4</v>
      </c>
      <c r="AJ16" s="49">
        <f>'SDR Patient and Stations'!AI16</f>
        <v>0</v>
      </c>
      <c r="AK16" s="52">
        <f>'SDR Patient and Stations'!AJ16</f>
        <v>0</v>
      </c>
      <c r="AL16" s="49">
        <f>'SDR Patient and Stations'!AK16</f>
        <v>1</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1.2916666666666667</v>
      </c>
      <c r="D22">
        <f>'SDR Patient and Stations'!C12</f>
        <v>1.1666666666666667</v>
      </c>
      <c r="E22">
        <f>'SDR Patient and Stations'!D12</f>
        <v>1.2222222222222223</v>
      </c>
      <c r="F22" s="5">
        <f>'SDR Patient and Stations'!E12</f>
        <v>1.25</v>
      </c>
      <c r="G22" s="66">
        <f>'SDR Patient and Stations'!F12</f>
        <v>1.25</v>
      </c>
      <c r="H22" s="58">
        <f>'SDR Patient and Stations'!G12</f>
        <v>1.2222222222222223</v>
      </c>
      <c r="I22" s="66">
        <f>'SDR Patient and Stations'!H12</f>
        <v>0.73611111111111116</v>
      </c>
      <c r="J22" s="58">
        <f>'SDR Patient and Stations'!I12</f>
        <v>0.88888888888888884</v>
      </c>
      <c r="K22" s="66">
        <f>'SDR Patient and Stations'!J12</f>
        <v>0.875</v>
      </c>
      <c r="L22" s="58">
        <f>'SDR Patient and Stations'!K12</f>
        <v>0.84722222222222221</v>
      </c>
      <c r="M22" s="66">
        <f>'SDR Patient and Stations'!M12</f>
        <v>0.70833333333333337</v>
      </c>
      <c r="N22" s="58">
        <f>'SDR Patient and Stations'!N12</f>
        <v>0.75</v>
      </c>
      <c r="O22" s="66">
        <f>'SDR Patient and Stations'!O12</f>
        <v>0.83333333333333337</v>
      </c>
      <c r="P22" s="58">
        <f>'SDR Patient and Stations'!P12</f>
        <v>0.97916666666666663</v>
      </c>
      <c r="Q22" s="66">
        <f>'SDR Patient and Stations'!Q12</f>
        <v>0.92708333333333337</v>
      </c>
      <c r="R22" s="58">
        <f>'SDR Patient and Stations'!R12</f>
        <v>0.9642857142857143</v>
      </c>
      <c r="S22" s="66">
        <f>'SDR Patient and Stations'!S12</f>
        <v>0.8571428571428571</v>
      </c>
      <c r="T22" s="58">
        <f>'SDR Patient and Stations'!T12</f>
        <v>0.9821428571428571</v>
      </c>
      <c r="U22" s="66">
        <f>'SDR Patient and Stations'!U12</f>
        <v>0.9910714285714286</v>
      </c>
      <c r="V22" s="58">
        <f>'SDR Patient and Stations'!V12</f>
        <v>0.9910714285714286</v>
      </c>
      <c r="W22" s="66">
        <f>'SDR Patient and Stations'!W12</f>
        <v>1.0714285714285714</v>
      </c>
      <c r="X22" s="58">
        <f>'SDR Patient and Stations'!X12</f>
        <v>0.94444444444444442</v>
      </c>
      <c r="Y22" s="66">
        <f>'SDR Patient and Stations'!Y12</f>
        <v>0.78703703703703709</v>
      </c>
      <c r="Z22" s="58">
        <f>'SDR Patient and Stations'!Z12</f>
        <v>0.85185185185185186</v>
      </c>
      <c r="AA22" s="66">
        <f>'SDR Patient and Stations'!AA12</f>
        <v>0.78703703703703709</v>
      </c>
      <c r="AB22" s="58">
        <f>'SDR Patient and Stations'!AB12</f>
        <v>0.70370370370370372</v>
      </c>
      <c r="AC22" s="66">
        <f>'SDR Patient and Stations'!AC12</f>
        <v>0.65740740740740744</v>
      </c>
      <c r="AD22" s="58">
        <f>'SDR Patient and Stations'!AD12</f>
        <v>0.68518518518518523</v>
      </c>
      <c r="AE22" s="66">
        <f>'SDR Patient and Stations'!AE12</f>
        <v>0.7407407407407407</v>
      </c>
      <c r="AF22" s="58">
        <f>'SDR Patient and Stations'!AF12</f>
        <v>0.78260869565217395</v>
      </c>
      <c r="AG22" s="66">
        <f>'SDR Patient and Stations'!AG12</f>
        <v>0.76086956521739135</v>
      </c>
      <c r="AH22" s="58">
        <f>'SDR Patient and Stations'!AH12</f>
        <v>0.85869565217391308</v>
      </c>
      <c r="AI22" s="66">
        <f>'SDR Patient and Stations'!AI12</f>
        <v>0.9</v>
      </c>
      <c r="AJ22" s="58">
        <f>'SDR Patient and Stations'!AJ12</f>
        <v>0.875</v>
      </c>
      <c r="AK22" s="66">
        <f>'SDR Patient and Stations'!AK12</f>
        <v>0.6964285714285714</v>
      </c>
      <c r="AL22" s="58">
        <f>'SDR Patient and Stations'!AL12</f>
        <v>0.6785714285714286</v>
      </c>
      <c r="AM22" s="66">
        <f>'SDR Patient and Stations'!AM12</f>
        <v>0.7142857142857143</v>
      </c>
      <c r="AN22" s="58">
        <f>'SDR Patient and Stations'!AN12</f>
        <v>0.7589285714285714</v>
      </c>
      <c r="AO22" s="66">
        <f>'SDR Patient and Stations'!AO12</f>
        <v>0.7053571428571429</v>
      </c>
      <c r="AP22" s="58">
        <f>'SDR Patient and Stations'!AP12</f>
        <v>0.7232142857142857</v>
      </c>
      <c r="AQ22" s="66">
        <f>'SDR Patient and Stations'!AQ12</f>
        <v>0.8392857142857143</v>
      </c>
      <c r="AR22" s="58">
        <f>'SDR Patient and Stations'!AR12</f>
        <v>0.7946428571428571</v>
      </c>
      <c r="AS22" s="66">
        <f>'SDR Patient and Stations'!AS12</f>
        <v>0.7857142857142857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5.166666666666667</v>
      </c>
      <c r="D24" s="105">
        <f>'SDR Patient and Stations'!C11</f>
        <v>4.666666666666667</v>
      </c>
      <c r="E24" s="105">
        <f>'SDR Patient and Stations'!D11</f>
        <v>4.8888888888888893</v>
      </c>
      <c r="F24" s="115">
        <f>'SDR Patient and Stations'!E11</f>
        <v>5</v>
      </c>
      <c r="G24" s="114">
        <f t="shared" ref="G24:AZ24" si="12">J32/G26</f>
        <v>5</v>
      </c>
      <c r="H24" s="113">
        <f t="shared" si="12"/>
        <v>4.8888888888888893</v>
      </c>
      <c r="I24" s="114">
        <f t="shared" si="12"/>
        <v>5.8888888888888893</v>
      </c>
      <c r="J24" s="113">
        <f t="shared" si="12"/>
        <v>3.7167407407407409</v>
      </c>
      <c r="K24" s="114">
        <f t="shared" si="12"/>
        <v>2.6322745683223192</v>
      </c>
      <c r="L24" s="113">
        <f t="shared" si="12"/>
        <v>2.0333333333333332</v>
      </c>
      <c r="M24" s="114">
        <f t="shared" si="12"/>
        <v>2.0666666666666669</v>
      </c>
      <c r="N24" s="113">
        <f t="shared" si="12"/>
        <v>2.2666666666666666</v>
      </c>
      <c r="O24" s="114">
        <f t="shared" si="12"/>
        <v>2.4</v>
      </c>
      <c r="P24" s="113">
        <f t="shared" si="12"/>
        <v>2.6666666666666665</v>
      </c>
      <c r="Q24" s="114">
        <f t="shared" si="12"/>
        <v>3.1333333333333333</v>
      </c>
      <c r="R24" s="113">
        <f t="shared" si="12"/>
        <v>2.9666666666666668</v>
      </c>
      <c r="S24" s="114">
        <f t="shared" si="12"/>
        <v>3.6</v>
      </c>
      <c r="T24" s="113">
        <f t="shared" si="12"/>
        <v>3.2</v>
      </c>
      <c r="U24" s="114">
        <f t="shared" si="12"/>
        <v>3.6666666666666665</v>
      </c>
      <c r="V24" s="113">
        <f t="shared" si="12"/>
        <v>3.7</v>
      </c>
      <c r="W24" s="114">
        <f t="shared" si="12"/>
        <v>3.7</v>
      </c>
      <c r="X24" s="113">
        <f t="shared" si="12"/>
        <v>4</v>
      </c>
      <c r="Y24" s="114">
        <f t="shared" si="12"/>
        <v>3.4</v>
      </c>
      <c r="Z24" s="113">
        <f t="shared" si="12"/>
        <v>2.8333333333333335</v>
      </c>
      <c r="AA24" s="114">
        <f t="shared" si="12"/>
        <v>3.0666666666666669</v>
      </c>
      <c r="AB24" s="113">
        <f t="shared" si="12"/>
        <v>2.8333333333333335</v>
      </c>
      <c r="AC24" s="114">
        <f t="shared" si="12"/>
        <v>2.5333333333333332</v>
      </c>
      <c r="AD24" s="113">
        <f t="shared" si="12"/>
        <v>2.3666666666666667</v>
      </c>
      <c r="AE24" s="114">
        <f t="shared" si="12"/>
        <v>2.4666666666666668</v>
      </c>
      <c r="AF24" s="113">
        <f t="shared" si="12"/>
        <v>2.6666666666666665</v>
      </c>
      <c r="AG24" s="114">
        <f t="shared" si="12"/>
        <v>2.4</v>
      </c>
      <c r="AH24" s="113">
        <f t="shared" si="12"/>
        <v>2.3333333333333335</v>
      </c>
      <c r="AI24" s="114">
        <f t="shared" si="12"/>
        <v>2.925925925925926</v>
      </c>
      <c r="AJ24" s="113">
        <f t="shared" si="12"/>
        <v>3.1304347826086958</v>
      </c>
      <c r="AK24" s="114">
        <f t="shared" si="12"/>
        <v>3.652173913043478</v>
      </c>
      <c r="AL24" s="113">
        <f t="shared" si="12"/>
        <v>3.2688493919550976</v>
      </c>
      <c r="AM24" s="114">
        <f t="shared" si="12"/>
        <v>2.859734587602889</v>
      </c>
      <c r="AN24" s="113">
        <f t="shared" si="12"/>
        <v>2.6666666666666665</v>
      </c>
      <c r="AO24" s="114">
        <f t="shared" si="12"/>
        <v>2.8333333333333335</v>
      </c>
      <c r="AP24" s="113">
        <f t="shared" si="12"/>
        <v>2.6333333333333333</v>
      </c>
      <c r="AQ24" s="114">
        <f t="shared" si="12"/>
        <v>2.7</v>
      </c>
      <c r="AR24" s="113">
        <f t="shared" si="12"/>
        <v>3.1333333333333333</v>
      </c>
      <c r="AS24" s="114">
        <f t="shared" si="12"/>
        <v>2.9666666666666668</v>
      </c>
      <c r="AT24" s="113">
        <f t="shared" si="12"/>
        <v>3.3846153846153846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4.916666666666667</v>
      </c>
      <c r="E25" s="171">
        <f t="shared" ref="E25:G25" si="13">AVERAGE(D24:E24)</f>
        <v>4.7777777777777786</v>
      </c>
      <c r="F25" s="171">
        <f t="shared" si="13"/>
        <v>4.9444444444444446</v>
      </c>
      <c r="G25" s="171">
        <f t="shared" si="13"/>
        <v>5</v>
      </c>
      <c r="H25" s="122">
        <f>AVERAGE(G24:H24)</f>
        <v>4.9444444444444446</v>
      </c>
      <c r="I25" s="123">
        <f t="shared" ref="I25:AZ25" si="14">AVERAGE(H24:I24)</f>
        <v>5.3888888888888893</v>
      </c>
      <c r="J25" s="122">
        <f t="shared" si="14"/>
        <v>4.8028148148148153</v>
      </c>
      <c r="K25" s="123">
        <f t="shared" si="14"/>
        <v>3.1745076545315301</v>
      </c>
      <c r="L25" s="122">
        <f t="shared" si="14"/>
        <v>2.3328039508278264</v>
      </c>
      <c r="M25" s="123">
        <f t="shared" si="14"/>
        <v>2.0499999999999998</v>
      </c>
      <c r="N25" s="122">
        <f t="shared" si="14"/>
        <v>2.166666666666667</v>
      </c>
      <c r="O25" s="123">
        <f t="shared" si="14"/>
        <v>2.333333333333333</v>
      </c>
      <c r="P25" s="122">
        <f t="shared" si="14"/>
        <v>2.5333333333333332</v>
      </c>
      <c r="Q25" s="123">
        <f t="shared" si="14"/>
        <v>2.9</v>
      </c>
      <c r="R25" s="122">
        <f t="shared" si="14"/>
        <v>3.05</v>
      </c>
      <c r="S25" s="123">
        <f t="shared" si="14"/>
        <v>3.2833333333333332</v>
      </c>
      <c r="T25" s="122">
        <f t="shared" si="14"/>
        <v>3.4000000000000004</v>
      </c>
      <c r="U25" s="123">
        <f t="shared" si="14"/>
        <v>3.4333333333333336</v>
      </c>
      <c r="V25" s="122">
        <f t="shared" si="14"/>
        <v>3.6833333333333336</v>
      </c>
      <c r="W25" s="123">
        <f t="shared" si="14"/>
        <v>3.7</v>
      </c>
      <c r="X25" s="122">
        <f t="shared" si="14"/>
        <v>3.85</v>
      </c>
      <c r="Y25" s="123">
        <f t="shared" si="14"/>
        <v>3.7</v>
      </c>
      <c r="Z25" s="122">
        <f t="shared" si="14"/>
        <v>3.1166666666666667</v>
      </c>
      <c r="AA25" s="123">
        <f t="shared" si="14"/>
        <v>2.95</v>
      </c>
      <c r="AB25" s="122">
        <f t="shared" si="14"/>
        <v>2.95</v>
      </c>
      <c r="AC25" s="123">
        <f t="shared" si="14"/>
        <v>2.6833333333333336</v>
      </c>
      <c r="AD25" s="122">
        <f t="shared" si="14"/>
        <v>2.4500000000000002</v>
      </c>
      <c r="AE25" s="123">
        <f t="shared" si="14"/>
        <v>2.416666666666667</v>
      </c>
      <c r="AF25" s="122">
        <f t="shared" si="14"/>
        <v>2.5666666666666664</v>
      </c>
      <c r="AG25" s="123">
        <f t="shared" si="14"/>
        <v>2.5333333333333332</v>
      </c>
      <c r="AH25" s="122">
        <f t="shared" si="14"/>
        <v>2.3666666666666667</v>
      </c>
      <c r="AI25" s="123">
        <f t="shared" si="14"/>
        <v>2.6296296296296298</v>
      </c>
      <c r="AJ25" s="122">
        <f t="shared" si="14"/>
        <v>3.0281803542673109</v>
      </c>
      <c r="AK25" s="123">
        <f t="shared" si="14"/>
        <v>3.3913043478260869</v>
      </c>
      <c r="AL25" s="122">
        <f t="shared" si="14"/>
        <v>3.4605116524992878</v>
      </c>
      <c r="AM25" s="123">
        <f t="shared" si="14"/>
        <v>3.0642919897789933</v>
      </c>
      <c r="AN25" s="122">
        <f t="shared" si="14"/>
        <v>2.7632006271347778</v>
      </c>
      <c r="AO25" s="123">
        <f t="shared" si="14"/>
        <v>2.75</v>
      </c>
      <c r="AP25" s="122">
        <f t="shared" si="14"/>
        <v>2.7333333333333334</v>
      </c>
      <c r="AQ25" s="123">
        <f t="shared" si="14"/>
        <v>2.666666666666667</v>
      </c>
      <c r="AR25" s="122">
        <f t="shared" si="14"/>
        <v>2.916666666666667</v>
      </c>
      <c r="AS25" s="123">
        <f t="shared" si="14"/>
        <v>3.05</v>
      </c>
      <c r="AT25" s="122">
        <f t="shared" si="14"/>
        <v>3.1756410256410259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9</v>
      </c>
      <c r="G26" s="49">
        <f>IF((F26+E28+(IF(F16&gt;0,0,F16))&gt;'SDR Patient and Stations'!G8),'SDR Patient and Stations'!G8,(F26+E28+(IF(F16&gt;0,0,F16))))</f>
        <v>9</v>
      </c>
      <c r="H26" s="52">
        <f>IF((G26+F28+(IF(G16&gt;0,0,G16))&gt;'SDR Patient and Stations'!H8),'SDR Patient and Stations'!H8,(G26+F28+(IF(G16&gt;0,0,G16))))</f>
        <v>9</v>
      </c>
      <c r="I26" s="116">
        <f>IF((H26+G28+(IF(H16&gt;0,0,H16))&gt;'SDR Patient and Stations'!I8),'SDR Patient and Stations'!I8,(H26+G28+(IF(H16&gt;0,0,H16))))</f>
        <v>9</v>
      </c>
      <c r="J26" s="117">
        <f>IF((I26+H28+(IF(I16&gt;0,0,I16))&gt;'SDR Patient and Stations'!J8),'SDR Patient and Stations'!J8,(I26+H28+(IF(I16&gt;0,0,I16))))</f>
        <v>17.219387755102041</v>
      </c>
      <c r="K26" s="116">
        <f>IF((J26+I28+(IF(J16&gt;0,0,J16))&gt;'SDR Patient and Stations'!K8),'SDR Patient and Stations'!K8,(J26+I28+(IF(J16&gt;0,0,J16))))</f>
        <v>23.933673469387756</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30</v>
      </c>
      <c r="AI26" s="116">
        <f>IF((AH26+AG28+(IF(AH16&gt;0,0,AH16))&gt;'SDR Patient and Stations'!AI8),'SDR Patient and Stations'!AI8,(AH26+AG28+(IF(AH16&gt;0,0,AH16))))</f>
        <v>27</v>
      </c>
      <c r="AJ26" s="117">
        <f>IF((AI26+AH28+(IF(AI16&gt;0,0,AI16))&gt;'SDR Patient and Stations'!AJ8),'SDR Patient and Stations'!AJ8,(AI26+AH28+(IF(AI16&gt;0,0,AI16))))</f>
        <v>23</v>
      </c>
      <c r="AK26" s="116">
        <f>IF((AJ26+AI28+(IF(AJ16&gt;0,0,AJ16))&gt;'SDR Patient and Stations'!AK8),'SDR Patient and Stations'!AK8,(AJ26+AI28+(IF(AJ16&gt;0,0,AJ16))))</f>
        <v>23</v>
      </c>
      <c r="AL26" s="117">
        <f>IF((AK26+AJ28+(IF(AK16&gt;0,0,AK16))&gt;'SDR Patient and Stations'!AL8),'SDR Patient and Stations'!AL8,(AK26+AJ28+(IF(AK16&gt;0,0,AK16))))</f>
        <v>23.861607142857146</v>
      </c>
      <c r="AM26" s="116">
        <f>IF((AL26+AK28+(IF(AL16&gt;0,0,AL16))&gt;'SDR Patient and Stations'!AM8),'SDR Patient and Stations'!AM8,(AL26+AK28+(IF(AL16&gt;0,0,AL16))))</f>
        <v>26.575892857142861</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26</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8.2193877551020407</v>
      </c>
      <c r="I28" s="116">
        <f t="shared" si="15"/>
        <v>6.7142857142857153</v>
      </c>
      <c r="J28" s="117">
        <f t="shared" si="15"/>
        <v>10</v>
      </c>
      <c r="K28" s="116">
        <f t="shared" si="15"/>
        <v>10</v>
      </c>
      <c r="L28" s="117">
        <f t="shared" si="15"/>
        <v>0</v>
      </c>
      <c r="M28" s="116">
        <f t="shared" si="15"/>
        <v>0</v>
      </c>
      <c r="N28" s="117">
        <f t="shared" si="15"/>
        <v>0</v>
      </c>
      <c r="O28" s="116">
        <f t="shared" si="15"/>
        <v>0</v>
      </c>
      <c r="P28" s="117">
        <f t="shared" si="15"/>
        <v>0</v>
      </c>
      <c r="Q28" s="116">
        <f t="shared" si="15"/>
        <v>0</v>
      </c>
      <c r="R28" s="117">
        <f t="shared" si="15"/>
        <v>10</v>
      </c>
      <c r="S28" s="116">
        <f t="shared" si="15"/>
        <v>9.290674603174601</v>
      </c>
      <c r="T28" s="117">
        <f t="shared" si="15"/>
        <v>10</v>
      </c>
      <c r="U28" s="116">
        <f t="shared" si="15"/>
        <v>5.0151975683890626</v>
      </c>
      <c r="V28" s="117">
        <f t="shared" si="15"/>
        <v>10</v>
      </c>
      <c r="W28" s="116">
        <f t="shared" si="15"/>
        <v>10</v>
      </c>
      <c r="X28" s="117">
        <f t="shared" si="15"/>
        <v>10</v>
      </c>
      <c r="Y28" s="116">
        <f t="shared" si="15"/>
        <v>10</v>
      </c>
      <c r="Z28" s="117">
        <f t="shared" si="15"/>
        <v>3.4749034749034777</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0.8616071428571459</v>
      </c>
      <c r="AK28" s="116">
        <f t="shared" si="15"/>
        <v>2.7142857142857153</v>
      </c>
      <c r="AL28" s="117">
        <f t="shared" si="15"/>
        <v>10</v>
      </c>
      <c r="AM28" s="116">
        <f t="shared" si="15"/>
        <v>3.6429136528028927</v>
      </c>
      <c r="AN28" s="117">
        <f t="shared" si="15"/>
        <v>2.0749007936507944</v>
      </c>
      <c r="AO28" s="116">
        <f t="shared" si="15"/>
        <v>0</v>
      </c>
      <c r="AP28" s="117">
        <f t="shared" si="15"/>
        <v>3.0815018315018321</v>
      </c>
      <c r="AQ28" s="116">
        <f t="shared" si="15"/>
        <v>0</v>
      </c>
      <c r="AR28" s="117">
        <f t="shared" si="15"/>
        <v>0</v>
      </c>
      <c r="AS28" s="116">
        <f t="shared" si="15"/>
        <v>7.1260504201680703</v>
      </c>
      <c r="AT28" s="117">
        <f t="shared" si="15"/>
        <v>5.8092224231464726</v>
      </c>
      <c r="AU28" s="116">
        <f t="shared" si="15"/>
        <v>8.1446208112874814</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45</v>
      </c>
      <c r="G30" s="68">
        <f>HLOOKUP(G19,'SDR Patient and Stations'!$B$6:$AT$14,4,FALSE)</f>
        <v>45</v>
      </c>
      <c r="H30" s="60">
        <f>HLOOKUP(H19,'SDR Patient and Stations'!$B$6:$AT$14,4,FALSE)</f>
        <v>44</v>
      </c>
      <c r="I30" s="68">
        <f>HLOOKUP(I19,'SDR Patient and Stations'!$B$6:$AT$14,4,FALSE)</f>
        <v>53</v>
      </c>
      <c r="J30" s="60">
        <f>HLOOKUP(J19,'SDR Patient and Stations'!$B$6:$AT$14,4,FALSE)</f>
        <v>64</v>
      </c>
      <c r="K30" s="68">
        <f>HLOOKUP(K19,'SDR Patient and Stations'!$B$6:$AT$14,4,FALSE)</f>
        <v>63</v>
      </c>
      <c r="L30" s="60">
        <f>HLOOKUP(L19,'SDR Patient and Stations'!$B$6:$AT$14,4,FALSE)</f>
        <v>61</v>
      </c>
      <c r="M30" s="68">
        <f>HLOOKUP(M19,'SDR Patient and Stations'!$B$6:$AT$14,4,FALSE)</f>
        <v>62</v>
      </c>
      <c r="N30" s="60">
        <f>HLOOKUP(N19,'SDR Patient and Stations'!$B$6:$AT$14,4,FALSE)</f>
        <v>68</v>
      </c>
      <c r="O30" s="68">
        <f>HLOOKUP(O19,'SDR Patient and Stations'!$B$6:$AT$14,4,FALSE)</f>
        <v>72</v>
      </c>
      <c r="P30" s="60">
        <f>HLOOKUP(P19,'SDR Patient and Stations'!$B$6:$AT$14,4,FALSE)</f>
        <v>80</v>
      </c>
      <c r="Q30" s="68">
        <f>HLOOKUP(Q19,'SDR Patient and Stations'!$B$6:$AT$14,4,FALSE)</f>
        <v>94</v>
      </c>
      <c r="R30" s="60">
        <f>HLOOKUP(R19,'SDR Patient and Stations'!$B$6:$AT$14,4,FALSE)</f>
        <v>89</v>
      </c>
      <c r="S30" s="68">
        <f>HLOOKUP(S19,'SDR Patient and Stations'!$B$6:$AT$14,4,FALSE)</f>
        <v>108</v>
      </c>
      <c r="T30" s="60">
        <f>HLOOKUP(T19,'SDR Patient and Stations'!$B$6:$AT$14,4,FALSE)</f>
        <v>96</v>
      </c>
      <c r="U30" s="68">
        <f>HLOOKUP(U19,'SDR Patient and Stations'!$B$6:$AT$14,4,FALSE)</f>
        <v>110</v>
      </c>
      <c r="V30" s="60">
        <f>HLOOKUP(V19,'SDR Patient and Stations'!$B$6:$AT$14,4,FALSE)</f>
        <v>111</v>
      </c>
      <c r="W30" s="68">
        <f>HLOOKUP(W19,'SDR Patient and Stations'!$B$6:$AT$14,4,FALSE)</f>
        <v>111</v>
      </c>
      <c r="X30" s="60">
        <f>HLOOKUP(X19,'SDR Patient and Stations'!$B$6:$AT$14,4,FALSE)</f>
        <v>120</v>
      </c>
      <c r="Y30" s="68">
        <f>HLOOKUP(Y19,'SDR Patient and Stations'!$B$6:$AT$14,4,FALSE)</f>
        <v>102</v>
      </c>
      <c r="Z30" s="60">
        <f>HLOOKUP(Z19,'SDR Patient and Stations'!$B$6:$AT$14,4,FALSE)</f>
        <v>85</v>
      </c>
      <c r="AA30" s="68">
        <f>HLOOKUP(AA19,'SDR Patient and Stations'!$B$6:$AT$14,4,FALSE)</f>
        <v>92</v>
      </c>
      <c r="AB30" s="60">
        <f>HLOOKUP(AB19,'SDR Patient and Stations'!$B$6:$AT$14,4,FALSE)</f>
        <v>85</v>
      </c>
      <c r="AC30" s="68">
        <f>HLOOKUP(AC19,'SDR Patient and Stations'!$B$6:$AT$14,4,FALSE)</f>
        <v>76</v>
      </c>
      <c r="AD30" s="60">
        <f>HLOOKUP(AD19,'SDR Patient and Stations'!$B$6:$AT$14,4,FALSE)</f>
        <v>71</v>
      </c>
      <c r="AE30" s="68">
        <f>HLOOKUP(AE19,'SDR Patient and Stations'!$B$6:$AT$14,4,FALSE)</f>
        <v>74</v>
      </c>
      <c r="AF30" s="60">
        <f>HLOOKUP(AF19,'SDR Patient and Stations'!$B$6:$AT$14,4,FALSE)</f>
        <v>80</v>
      </c>
      <c r="AG30" s="68">
        <f>HLOOKUP(AG19,'SDR Patient and Stations'!$B$6:$AT$14,4,FALSE)</f>
        <v>72</v>
      </c>
      <c r="AH30" s="60">
        <f>HLOOKUP(AH19,'SDR Patient and Stations'!$B$6:$AT$14,4,FALSE)</f>
        <v>70</v>
      </c>
      <c r="AI30" s="68">
        <f>HLOOKUP(AI19,'SDR Patient and Stations'!$B$6:$AT$14,4,FALSE)</f>
        <v>79</v>
      </c>
      <c r="AJ30" s="60">
        <f>HLOOKUP(AJ19,'SDR Patient and Stations'!$B$6:$AT$14,4,FALSE)</f>
        <v>72</v>
      </c>
      <c r="AK30" s="68">
        <f>HLOOKUP(AK19,'SDR Patient and Stations'!$B$6:$AT$14,4,FALSE)</f>
        <v>84</v>
      </c>
      <c r="AL30" s="60">
        <f>HLOOKUP(AL19,'SDR Patient and Stations'!$B$6:$AT$14,4,FALSE)</f>
        <v>78</v>
      </c>
      <c r="AM30" s="68">
        <f>HLOOKUP(AM19,'SDR Patient and Stations'!$B$6:$AT$14,4,FALSE)</f>
        <v>76</v>
      </c>
      <c r="AN30" s="60">
        <f>HLOOKUP(AN19,'SDR Patient and Stations'!$B$6:$AT$14,4,FALSE)</f>
        <v>80</v>
      </c>
      <c r="AO30" s="68">
        <f>HLOOKUP(AO19,'SDR Patient and Stations'!$B$6:$AT$14,4,FALSE)</f>
        <v>85</v>
      </c>
      <c r="AP30" s="60">
        <f>HLOOKUP(AP19,'SDR Patient and Stations'!$B$6:$AT$14,4,FALSE)</f>
        <v>79</v>
      </c>
      <c r="AQ30" s="68">
        <f>HLOOKUP(AQ19,'SDR Patient and Stations'!$B$6:$AT$14,4,FALSE)</f>
        <v>81</v>
      </c>
      <c r="AR30" s="60">
        <f>HLOOKUP(AR19,'SDR Patient and Stations'!$B$6:$AT$14,4,FALSE)</f>
        <v>94</v>
      </c>
      <c r="AS30" s="68">
        <f>HLOOKUP(AS19,'SDR Patient and Stations'!$B$6:$AT$14,4,FALSE)</f>
        <v>89</v>
      </c>
      <c r="AT30" s="60">
        <f>HLOOKUP(AT19,'SDR Patient and Stations'!$B$6:$AT$14,4,FALSE)</f>
        <v>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31</v>
      </c>
      <c r="G32" s="68">
        <f>HLOOKUP(G20,'SDR Patient and Stations'!$B$6:$AT$14,4,FALSE)</f>
        <v>42</v>
      </c>
      <c r="H32" s="60">
        <f>HLOOKUP(H20,'SDR Patient and Stations'!$B$6:$AT$14,4,FALSE)</f>
        <v>44</v>
      </c>
      <c r="I32" s="68">
        <f>HLOOKUP(I20,'SDR Patient and Stations'!$B$6:$AT$14,4,FALSE)</f>
        <v>45</v>
      </c>
      <c r="J32" s="60">
        <f>HLOOKUP(J20,'SDR Patient and Stations'!$B$6:$AT$14,4,FALSE)</f>
        <v>45</v>
      </c>
      <c r="K32" s="68">
        <f>HLOOKUP(K20,'SDR Patient and Stations'!$B$6:$AT$14,4,FALSE)</f>
        <v>44</v>
      </c>
      <c r="L32" s="60">
        <f>HLOOKUP(L20,'SDR Patient and Stations'!$B$6:$AT$14,4,FALSE)</f>
        <v>53</v>
      </c>
      <c r="M32" s="68">
        <f>HLOOKUP(M20,'SDR Patient and Stations'!$B$6:$AT$14,4,FALSE)</f>
        <v>64</v>
      </c>
      <c r="N32" s="60">
        <f>HLOOKUP(N20,'SDR Patient and Stations'!$B$6:$AT$14,4,FALSE)</f>
        <v>63</v>
      </c>
      <c r="O32" s="68">
        <f>HLOOKUP(O20,'SDR Patient and Stations'!$B$6:$AT$14,4,FALSE)</f>
        <v>61</v>
      </c>
      <c r="P32" s="60">
        <f>HLOOKUP(P20,'SDR Patient and Stations'!$B$6:$AT$14,4,FALSE)</f>
        <v>62</v>
      </c>
      <c r="Q32" s="68">
        <f>HLOOKUP(Q20,'SDR Patient and Stations'!$B$6:$AT$14,4,FALSE)</f>
        <v>68</v>
      </c>
      <c r="R32" s="60">
        <f>HLOOKUP(R20,'SDR Patient and Stations'!$B$6:$AT$14,4,FALSE)</f>
        <v>72</v>
      </c>
      <c r="S32" s="68">
        <f>HLOOKUP(S20,'SDR Patient and Stations'!$B$6:$AT$14,4,FALSE)</f>
        <v>80</v>
      </c>
      <c r="T32" s="60">
        <f>HLOOKUP(T20,'SDR Patient and Stations'!$B$6:$AT$14,4,FALSE)</f>
        <v>94</v>
      </c>
      <c r="U32" s="68">
        <f>HLOOKUP(U20,'SDR Patient and Stations'!$B$6:$AT$14,4,FALSE)</f>
        <v>89</v>
      </c>
      <c r="V32" s="60">
        <f>HLOOKUP(V20,'SDR Patient and Stations'!$B$6:$AT$14,4,FALSE)</f>
        <v>108</v>
      </c>
      <c r="W32" s="68">
        <f>HLOOKUP(W20,'SDR Patient and Stations'!$B$6:$AT$14,4,FALSE)</f>
        <v>96</v>
      </c>
      <c r="X32" s="60">
        <f>HLOOKUP(X20,'SDR Patient and Stations'!$B$6:$AT$14,4,FALSE)</f>
        <v>110</v>
      </c>
      <c r="Y32" s="68">
        <f>HLOOKUP(Y20,'SDR Patient and Stations'!$B$6:$AT$14,4,FALSE)</f>
        <v>111</v>
      </c>
      <c r="Z32" s="60">
        <f>HLOOKUP(Z20,'SDR Patient and Stations'!$B$6:$AT$14,4,FALSE)</f>
        <v>111</v>
      </c>
      <c r="AA32" s="68">
        <f>HLOOKUP(AA20,'SDR Patient and Stations'!$B$6:$AT$14,4,FALSE)</f>
        <v>120</v>
      </c>
      <c r="AB32" s="60">
        <f>HLOOKUP(AB20,'SDR Patient and Stations'!$B$6:$AT$14,4,FALSE)</f>
        <v>102</v>
      </c>
      <c r="AC32" s="68">
        <f>HLOOKUP(AC20,'SDR Patient and Stations'!$B$6:$AT$14,4,FALSE)</f>
        <v>85</v>
      </c>
      <c r="AD32" s="60">
        <f>HLOOKUP(AD20,'SDR Patient and Stations'!$B$6:$AT$14,4,FALSE)</f>
        <v>92</v>
      </c>
      <c r="AE32" s="68">
        <f>HLOOKUP(AE20,'SDR Patient and Stations'!$B$6:$AT$14,4,FALSE)</f>
        <v>85</v>
      </c>
      <c r="AF32" s="60">
        <f>HLOOKUP(AF20,'SDR Patient and Stations'!$B$6:$AT$14,4,FALSE)</f>
        <v>76</v>
      </c>
      <c r="AG32" s="68">
        <f>HLOOKUP(AG20,'SDR Patient and Stations'!$B$6:$AT$14,4,FALSE)</f>
        <v>71</v>
      </c>
      <c r="AH32" s="60">
        <f>HLOOKUP(AH20,'SDR Patient and Stations'!$B$6:$AT$14,4,FALSE)</f>
        <v>74</v>
      </c>
      <c r="AI32" s="68">
        <f>HLOOKUP(AI20,'SDR Patient and Stations'!$B$6:$AT$14,4,FALSE)</f>
        <v>80</v>
      </c>
      <c r="AJ32" s="60">
        <f>HLOOKUP(AJ20,'SDR Patient and Stations'!$B$6:$AT$14,4,FALSE)</f>
        <v>72</v>
      </c>
      <c r="AK32" s="68">
        <f>HLOOKUP(AK20,'SDR Patient and Stations'!$B$6:$AT$14,4,FALSE)</f>
        <v>70</v>
      </c>
      <c r="AL32" s="60">
        <f>HLOOKUP(AL20,'SDR Patient and Stations'!$B$6:$AT$14,4,FALSE)</f>
        <v>79</v>
      </c>
      <c r="AM32" s="68">
        <f>HLOOKUP(AM20,'SDR Patient and Stations'!$B$6:$AT$14,4,FALSE)</f>
        <v>72</v>
      </c>
      <c r="AN32" s="60">
        <f>HLOOKUP(AN20,'SDR Patient and Stations'!$B$6:$AT$14,4,FALSE)</f>
        <v>84</v>
      </c>
      <c r="AO32" s="68">
        <f>HLOOKUP(AO20,'SDR Patient and Stations'!$B$6:$AT$14,4,FALSE)</f>
        <v>78</v>
      </c>
      <c r="AP32" s="60">
        <f>HLOOKUP(AP20,'SDR Patient and Stations'!$B$6:$AT$14,4,FALSE)</f>
        <v>76</v>
      </c>
      <c r="AQ32" s="68">
        <f>HLOOKUP(AQ20,'SDR Patient and Stations'!$B$6:$AT$14,4,FALSE)</f>
        <v>80</v>
      </c>
      <c r="AR32" s="60">
        <f>HLOOKUP(AR20,'SDR Patient and Stations'!$B$6:$AT$14,4,FALSE)</f>
        <v>85</v>
      </c>
      <c r="AS32" s="68">
        <f>HLOOKUP(AS20,'SDR Patient and Stations'!$B$6:$AT$14,4,FALSE)</f>
        <v>79</v>
      </c>
      <c r="AT32" s="60">
        <f>HLOOKUP(AT20,'SDR Patient and Stations'!$B$6:$AT$14,4,FALSE)</f>
        <v>81</v>
      </c>
      <c r="AU32" s="68">
        <f>HLOOKUP(AU20,'SDR Patient and Stations'!$B$6:$AT$14,4,FALSE)</f>
        <v>94</v>
      </c>
      <c r="AV32" s="60">
        <f>HLOOKUP(AV20,'SDR Patient and Stations'!$B$6:$AT$14,4,FALSE)</f>
        <v>89</v>
      </c>
      <c r="AW32" s="68">
        <f>HLOOKUP(AW20,'SDR Patient and Stations'!$B$6:$AT$14,4,FALSE)</f>
        <v>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14</v>
      </c>
      <c r="G34" s="69">
        <f t="shared" si="16"/>
        <v>3</v>
      </c>
      <c r="H34" s="61">
        <f t="shared" si="16"/>
        <v>0</v>
      </c>
      <c r="I34" s="69">
        <f t="shared" si="16"/>
        <v>8</v>
      </c>
      <c r="J34" s="61">
        <f t="shared" si="16"/>
        <v>19</v>
      </c>
      <c r="K34" s="69">
        <f t="shared" si="16"/>
        <v>19</v>
      </c>
      <c r="L34" s="61">
        <f t="shared" si="16"/>
        <v>8</v>
      </c>
      <c r="M34" s="69">
        <f t="shared" si="16"/>
        <v>-2</v>
      </c>
      <c r="N34" s="61">
        <f t="shared" si="16"/>
        <v>5</v>
      </c>
      <c r="O34" s="69">
        <f t="shared" si="16"/>
        <v>11</v>
      </c>
      <c r="P34" s="61">
        <f t="shared" si="16"/>
        <v>18</v>
      </c>
      <c r="Q34" s="69">
        <f t="shared" si="16"/>
        <v>26</v>
      </c>
      <c r="R34" s="61">
        <f t="shared" si="16"/>
        <v>17</v>
      </c>
      <c r="S34" s="69">
        <f t="shared" si="16"/>
        <v>28</v>
      </c>
      <c r="T34" s="61">
        <f t="shared" si="16"/>
        <v>2</v>
      </c>
      <c r="U34" s="69">
        <f t="shared" si="16"/>
        <v>21</v>
      </c>
      <c r="V34" s="61">
        <f t="shared" si="16"/>
        <v>3</v>
      </c>
      <c r="W34" s="69">
        <f t="shared" si="16"/>
        <v>15</v>
      </c>
      <c r="X34" s="61">
        <f t="shared" si="16"/>
        <v>10</v>
      </c>
      <c r="Y34" s="69">
        <f t="shared" si="16"/>
        <v>-9</v>
      </c>
      <c r="Z34" s="61">
        <f t="shared" si="16"/>
        <v>-26</v>
      </c>
      <c r="AA34" s="69">
        <f t="shared" si="16"/>
        <v>-28</v>
      </c>
      <c r="AB34" s="61">
        <f t="shared" si="16"/>
        <v>-17</v>
      </c>
      <c r="AC34" s="69">
        <f t="shared" si="16"/>
        <v>-9</v>
      </c>
      <c r="AD34" s="61">
        <f t="shared" si="16"/>
        <v>-21</v>
      </c>
      <c r="AE34" s="69">
        <f t="shared" si="16"/>
        <v>-11</v>
      </c>
      <c r="AF34" s="61">
        <f t="shared" si="16"/>
        <v>4</v>
      </c>
      <c r="AG34" s="69">
        <f t="shared" si="16"/>
        <v>1</v>
      </c>
      <c r="AH34" s="61">
        <f t="shared" si="16"/>
        <v>-4</v>
      </c>
      <c r="AI34" s="69">
        <f t="shared" si="16"/>
        <v>-1</v>
      </c>
      <c r="AJ34" s="61">
        <f t="shared" si="16"/>
        <v>0</v>
      </c>
      <c r="AK34" s="69">
        <f t="shared" si="16"/>
        <v>14</v>
      </c>
      <c r="AL34" s="61">
        <f t="shared" si="16"/>
        <v>-1</v>
      </c>
      <c r="AM34" s="69">
        <f t="shared" si="16"/>
        <v>4</v>
      </c>
      <c r="AN34" s="61">
        <f t="shared" si="16"/>
        <v>-4</v>
      </c>
      <c r="AO34" s="69">
        <f t="shared" si="16"/>
        <v>7</v>
      </c>
      <c r="AP34" s="61">
        <f t="shared" si="16"/>
        <v>3</v>
      </c>
      <c r="AQ34" s="69">
        <f t="shared" si="16"/>
        <v>1</v>
      </c>
      <c r="AR34" s="61">
        <f t="shared" si="16"/>
        <v>9</v>
      </c>
      <c r="AS34" s="69">
        <f t="shared" si="16"/>
        <v>10</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0.45161290322580644</v>
      </c>
      <c r="G36" s="107">
        <f t="shared" ref="G36:AZ36" si="18">IFERROR(G34/G32,0)</f>
        <v>7.1428571428571425E-2</v>
      </c>
      <c r="H36" s="108">
        <f t="shared" si="18"/>
        <v>0</v>
      </c>
      <c r="I36" s="107">
        <f t="shared" si="18"/>
        <v>0.17777777777777778</v>
      </c>
      <c r="J36" s="108">
        <f t="shared" si="18"/>
        <v>0.42222222222222222</v>
      </c>
      <c r="K36" s="107">
        <f t="shared" si="18"/>
        <v>0.43181818181818182</v>
      </c>
      <c r="L36" s="108">
        <f t="shared" si="18"/>
        <v>0.15094339622641509</v>
      </c>
      <c r="M36" s="107">
        <f t="shared" si="18"/>
        <v>-3.125E-2</v>
      </c>
      <c r="N36" s="108">
        <f t="shared" si="18"/>
        <v>7.9365079365079361E-2</v>
      </c>
      <c r="O36" s="107">
        <f t="shared" si="18"/>
        <v>0.18032786885245902</v>
      </c>
      <c r="P36" s="108">
        <f t="shared" si="18"/>
        <v>0.29032258064516131</v>
      </c>
      <c r="Q36" s="107">
        <f t="shared" si="18"/>
        <v>0.38235294117647056</v>
      </c>
      <c r="R36" s="108">
        <f t="shared" si="18"/>
        <v>0.2361111111111111</v>
      </c>
      <c r="S36" s="107">
        <f t="shared" si="18"/>
        <v>0.35</v>
      </c>
      <c r="T36" s="108">
        <f t="shared" si="18"/>
        <v>2.1276595744680851E-2</v>
      </c>
      <c r="U36" s="107">
        <f t="shared" si="18"/>
        <v>0.23595505617977527</v>
      </c>
      <c r="V36" s="108">
        <f t="shared" si="18"/>
        <v>2.7777777777777776E-2</v>
      </c>
      <c r="W36" s="107">
        <f t="shared" si="18"/>
        <v>0.15625</v>
      </c>
      <c r="X36" s="108">
        <f t="shared" si="18"/>
        <v>9.0909090909090912E-2</v>
      </c>
      <c r="Y36" s="107">
        <f t="shared" si="18"/>
        <v>-8.1081081081081086E-2</v>
      </c>
      <c r="Z36" s="108">
        <f t="shared" si="18"/>
        <v>-0.23423423423423423</v>
      </c>
      <c r="AA36" s="107">
        <f t="shared" si="18"/>
        <v>-0.23333333333333334</v>
      </c>
      <c r="AB36" s="108">
        <f t="shared" si="18"/>
        <v>-0.16666666666666666</v>
      </c>
      <c r="AC36" s="107">
        <f t="shared" si="18"/>
        <v>-0.10588235294117647</v>
      </c>
      <c r="AD36" s="108">
        <f t="shared" si="18"/>
        <v>-0.22826086956521738</v>
      </c>
      <c r="AE36" s="107">
        <f t="shared" si="18"/>
        <v>-0.12941176470588237</v>
      </c>
      <c r="AF36" s="108">
        <f t="shared" si="18"/>
        <v>5.2631578947368418E-2</v>
      </c>
      <c r="AG36" s="107">
        <f t="shared" si="18"/>
        <v>1.4084507042253521E-2</v>
      </c>
      <c r="AH36" s="108">
        <f t="shared" si="18"/>
        <v>-5.4054054054054057E-2</v>
      </c>
      <c r="AI36" s="107">
        <f t="shared" si="18"/>
        <v>-1.2500000000000001E-2</v>
      </c>
      <c r="AJ36" s="108">
        <f t="shared" si="18"/>
        <v>0</v>
      </c>
      <c r="AK36" s="107">
        <f t="shared" si="18"/>
        <v>0.2</v>
      </c>
      <c r="AL36" s="108">
        <f t="shared" si="18"/>
        <v>-1.2658227848101266E-2</v>
      </c>
      <c r="AM36" s="107">
        <f t="shared" si="18"/>
        <v>5.5555555555555552E-2</v>
      </c>
      <c r="AN36" s="108">
        <f t="shared" si="18"/>
        <v>-4.7619047619047616E-2</v>
      </c>
      <c r="AO36" s="107">
        <f t="shared" si="18"/>
        <v>8.9743589743589744E-2</v>
      </c>
      <c r="AP36" s="108">
        <f t="shared" si="18"/>
        <v>3.9473684210526314E-2</v>
      </c>
      <c r="AQ36" s="107">
        <f t="shared" si="18"/>
        <v>1.2500000000000001E-2</v>
      </c>
      <c r="AR36" s="108">
        <f t="shared" si="18"/>
        <v>0.10588235294117647</v>
      </c>
      <c r="AS36" s="107">
        <f t="shared" si="18"/>
        <v>0.12658227848101267</v>
      </c>
      <c r="AT36" s="108">
        <f t="shared" si="18"/>
        <v>8.6419753086419748E-2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2.5089605734767026E-2</v>
      </c>
      <c r="G38" s="107">
        <f t="shared" ref="G38:BD38" si="20">G36/18</f>
        <v>3.968253968253968E-3</v>
      </c>
      <c r="H38" s="108">
        <f t="shared" si="20"/>
        <v>0</v>
      </c>
      <c r="I38" s="107">
        <f t="shared" si="20"/>
        <v>9.876543209876543E-3</v>
      </c>
      <c r="J38" s="108">
        <f t="shared" si="20"/>
        <v>2.3456790123456792E-2</v>
      </c>
      <c r="K38" s="107">
        <f t="shared" si="20"/>
        <v>2.3989898989898992E-2</v>
      </c>
      <c r="L38" s="108">
        <f t="shared" si="20"/>
        <v>8.385744234800839E-3</v>
      </c>
      <c r="M38" s="107">
        <f t="shared" si="20"/>
        <v>-1.736111111111111E-3</v>
      </c>
      <c r="N38" s="108">
        <f t="shared" si="20"/>
        <v>4.4091710758377423E-3</v>
      </c>
      <c r="O38" s="107">
        <f t="shared" si="20"/>
        <v>1.0018214936247723E-2</v>
      </c>
      <c r="P38" s="108">
        <f t="shared" si="20"/>
        <v>1.6129032258064516E-2</v>
      </c>
      <c r="Q38" s="107">
        <f t="shared" si="20"/>
        <v>2.1241830065359475E-2</v>
      </c>
      <c r="R38" s="108">
        <f t="shared" si="20"/>
        <v>1.3117283950617283E-2</v>
      </c>
      <c r="S38" s="107">
        <f t="shared" si="20"/>
        <v>1.9444444444444445E-2</v>
      </c>
      <c r="T38" s="108">
        <f t="shared" si="20"/>
        <v>1.1820330969267139E-3</v>
      </c>
      <c r="U38" s="107">
        <f t="shared" si="20"/>
        <v>1.3108614232209737E-2</v>
      </c>
      <c r="V38" s="108">
        <f t="shared" si="20"/>
        <v>1.5432098765432098E-3</v>
      </c>
      <c r="W38" s="107">
        <f t="shared" si="20"/>
        <v>8.6805555555555559E-3</v>
      </c>
      <c r="X38" s="108">
        <f t="shared" si="20"/>
        <v>5.0505050505050509E-3</v>
      </c>
      <c r="Y38" s="107">
        <f t="shared" si="20"/>
        <v>-4.5045045045045045E-3</v>
      </c>
      <c r="Z38" s="108">
        <f t="shared" si="20"/>
        <v>-1.3013013013013013E-2</v>
      </c>
      <c r="AA38" s="107">
        <f t="shared" si="20"/>
        <v>-1.2962962962962963E-2</v>
      </c>
      <c r="AB38" s="108">
        <f t="shared" si="20"/>
        <v>-9.2592592592592587E-3</v>
      </c>
      <c r="AC38" s="107">
        <f t="shared" si="20"/>
        <v>-5.8823529411764705E-3</v>
      </c>
      <c r="AD38" s="108">
        <f t="shared" si="20"/>
        <v>-1.2681159420289854E-2</v>
      </c>
      <c r="AE38" s="107">
        <f t="shared" si="20"/>
        <v>-7.1895424836601312E-3</v>
      </c>
      <c r="AF38" s="108">
        <f t="shared" si="20"/>
        <v>2.9239766081871343E-3</v>
      </c>
      <c r="AG38" s="107">
        <f t="shared" si="20"/>
        <v>7.8247261345852897E-4</v>
      </c>
      <c r="AH38" s="108">
        <f t="shared" si="20"/>
        <v>-3.003003003003003E-3</v>
      </c>
      <c r="AI38" s="107">
        <f t="shared" si="20"/>
        <v>-6.9444444444444447E-4</v>
      </c>
      <c r="AJ38" s="108">
        <f t="shared" si="20"/>
        <v>0</v>
      </c>
      <c r="AK38" s="107">
        <f t="shared" si="20"/>
        <v>1.1111111111111112E-2</v>
      </c>
      <c r="AL38" s="108">
        <f t="shared" si="20"/>
        <v>-7.0323488045007034E-4</v>
      </c>
      <c r="AM38" s="107">
        <f t="shared" si="20"/>
        <v>3.0864197530864196E-3</v>
      </c>
      <c r="AN38" s="108">
        <f t="shared" si="20"/>
        <v>-2.6455026455026454E-3</v>
      </c>
      <c r="AO38" s="107">
        <f t="shared" si="20"/>
        <v>4.9857549857549857E-3</v>
      </c>
      <c r="AP38" s="108">
        <f t="shared" si="20"/>
        <v>2.1929824561403508E-3</v>
      </c>
      <c r="AQ38" s="107">
        <f t="shared" si="20"/>
        <v>6.9444444444444447E-4</v>
      </c>
      <c r="AR38" s="108">
        <f t="shared" si="20"/>
        <v>5.8823529411764705E-3</v>
      </c>
      <c r="AS38" s="107">
        <f t="shared" si="20"/>
        <v>7.0323488045007038E-3</v>
      </c>
      <c r="AT38" s="108">
        <f t="shared" si="20"/>
        <v>4.8010973936899858E-3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0.45161290322580649</v>
      </c>
      <c r="G40" s="120">
        <f t="shared" ref="G40:BD40" si="21">G38*G41</f>
        <v>7.1428571428571425E-2</v>
      </c>
      <c r="H40" s="108">
        <f t="shared" si="21"/>
        <v>0</v>
      </c>
      <c r="I40" s="107">
        <f t="shared" si="21"/>
        <v>0.17777777777777778</v>
      </c>
      <c r="J40" s="108">
        <f t="shared" si="21"/>
        <v>0.42222222222222228</v>
      </c>
      <c r="K40" s="107">
        <f t="shared" si="21"/>
        <v>0.43181818181818188</v>
      </c>
      <c r="L40" s="108">
        <f t="shared" si="21"/>
        <v>0.15094339622641512</v>
      </c>
      <c r="M40" s="107">
        <f t="shared" si="21"/>
        <v>-3.125E-2</v>
      </c>
      <c r="N40" s="108">
        <f t="shared" si="21"/>
        <v>7.9365079365079361E-2</v>
      </c>
      <c r="O40" s="107">
        <f t="shared" si="21"/>
        <v>0.18032786885245899</v>
      </c>
      <c r="P40" s="108">
        <f t="shared" si="21"/>
        <v>0.29032258064516125</v>
      </c>
      <c r="Q40" s="107">
        <f t="shared" si="21"/>
        <v>0.38235294117647056</v>
      </c>
      <c r="R40" s="108">
        <f t="shared" si="21"/>
        <v>0.2361111111111111</v>
      </c>
      <c r="S40" s="107">
        <f t="shared" si="21"/>
        <v>0.35</v>
      </c>
      <c r="T40" s="108">
        <f t="shared" si="21"/>
        <v>2.1276595744680851E-2</v>
      </c>
      <c r="U40" s="107">
        <f t="shared" si="21"/>
        <v>0.23595505617977527</v>
      </c>
      <c r="V40" s="108">
        <f t="shared" si="21"/>
        <v>2.7777777777777776E-2</v>
      </c>
      <c r="W40" s="107">
        <f t="shared" si="21"/>
        <v>0.15625</v>
      </c>
      <c r="X40" s="108">
        <f t="shared" si="21"/>
        <v>9.0909090909090912E-2</v>
      </c>
      <c r="Y40" s="107">
        <f t="shared" si="21"/>
        <v>-8.1081081081081086E-2</v>
      </c>
      <c r="Z40" s="108">
        <f t="shared" si="21"/>
        <v>-0.23423423423423423</v>
      </c>
      <c r="AA40" s="107">
        <f t="shared" si="21"/>
        <v>-0.23333333333333334</v>
      </c>
      <c r="AB40" s="108">
        <f t="shared" si="21"/>
        <v>-0.16666666666666666</v>
      </c>
      <c r="AC40" s="107">
        <f t="shared" si="21"/>
        <v>-0.10588235294117647</v>
      </c>
      <c r="AD40" s="108">
        <f t="shared" si="21"/>
        <v>-0.22826086956521738</v>
      </c>
      <c r="AE40" s="107">
        <f t="shared" si="21"/>
        <v>-0.12941176470588237</v>
      </c>
      <c r="AF40" s="108">
        <f t="shared" si="21"/>
        <v>5.2631578947368418E-2</v>
      </c>
      <c r="AG40" s="107">
        <f t="shared" si="21"/>
        <v>1.4084507042253521E-2</v>
      </c>
      <c r="AH40" s="108">
        <f t="shared" si="21"/>
        <v>-5.4054054054054057E-2</v>
      </c>
      <c r="AI40" s="107">
        <f t="shared" si="21"/>
        <v>-1.2500000000000001E-2</v>
      </c>
      <c r="AJ40" s="108">
        <f t="shared" si="21"/>
        <v>0</v>
      </c>
      <c r="AK40" s="107">
        <f t="shared" si="21"/>
        <v>0.2</v>
      </c>
      <c r="AL40" s="108">
        <f t="shared" si="21"/>
        <v>-1.2658227848101266E-2</v>
      </c>
      <c r="AM40" s="107">
        <f t="shared" si="21"/>
        <v>5.5555555555555552E-2</v>
      </c>
      <c r="AN40" s="108">
        <f t="shared" si="21"/>
        <v>-4.7619047619047616E-2</v>
      </c>
      <c r="AO40" s="107">
        <f t="shared" si="21"/>
        <v>8.9743589743589744E-2</v>
      </c>
      <c r="AP40" s="108">
        <f t="shared" si="21"/>
        <v>3.9473684210526314E-2</v>
      </c>
      <c r="AQ40" s="107">
        <f t="shared" si="21"/>
        <v>1.2500000000000001E-2</v>
      </c>
      <c r="AR40" s="108">
        <f t="shared" si="21"/>
        <v>0.10588235294117647</v>
      </c>
      <c r="AS40" s="107">
        <f t="shared" si="21"/>
        <v>0.12658227848101267</v>
      </c>
      <c r="AT40" s="108">
        <f t="shared" si="21"/>
        <v>8.6419753086419748E-2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65.322580645161295</v>
      </c>
      <c r="G43" s="109">
        <f t="shared" ref="G43:BD43" si="22">G30+(G30*G40)</f>
        <v>48.214285714285715</v>
      </c>
      <c r="H43" s="110">
        <f t="shared" si="22"/>
        <v>44</v>
      </c>
      <c r="I43" s="109">
        <f t="shared" si="22"/>
        <v>62.422222222222224</v>
      </c>
      <c r="J43" s="110">
        <f t="shared" si="22"/>
        <v>91.022222222222226</v>
      </c>
      <c r="K43" s="109">
        <f t="shared" si="22"/>
        <v>90.204545454545453</v>
      </c>
      <c r="L43" s="110">
        <f t="shared" si="22"/>
        <v>70.20754716981132</v>
      </c>
      <c r="M43" s="109">
        <f t="shared" si="22"/>
        <v>60.0625</v>
      </c>
      <c r="N43" s="110">
        <f t="shared" si="22"/>
        <v>73.396825396825392</v>
      </c>
      <c r="O43" s="109">
        <f t="shared" si="22"/>
        <v>84.983606557377044</v>
      </c>
      <c r="P43" s="110">
        <f t="shared" si="22"/>
        <v>103.2258064516129</v>
      </c>
      <c r="Q43" s="109">
        <f t="shared" si="22"/>
        <v>129.94117647058823</v>
      </c>
      <c r="R43" s="110">
        <f t="shared" si="22"/>
        <v>110.01388888888889</v>
      </c>
      <c r="S43" s="109">
        <f t="shared" si="22"/>
        <v>145.80000000000001</v>
      </c>
      <c r="T43" s="110">
        <f t="shared" si="22"/>
        <v>98.042553191489361</v>
      </c>
      <c r="U43" s="109">
        <f t="shared" si="22"/>
        <v>135.95505617977528</v>
      </c>
      <c r="V43" s="110">
        <f t="shared" si="22"/>
        <v>114.08333333333333</v>
      </c>
      <c r="W43" s="109">
        <f t="shared" si="22"/>
        <v>128.34375</v>
      </c>
      <c r="X43" s="110">
        <f t="shared" si="22"/>
        <v>130.90909090909091</v>
      </c>
      <c r="Y43" s="109">
        <f t="shared" si="22"/>
        <v>93.729729729729726</v>
      </c>
      <c r="Z43" s="110">
        <f t="shared" si="22"/>
        <v>65.090090090090087</v>
      </c>
      <c r="AA43" s="109">
        <f t="shared" si="22"/>
        <v>70.533333333333331</v>
      </c>
      <c r="AB43" s="110">
        <f t="shared" si="22"/>
        <v>70.833333333333329</v>
      </c>
      <c r="AC43" s="109">
        <f t="shared" si="22"/>
        <v>67.952941176470588</v>
      </c>
      <c r="AD43" s="110">
        <f t="shared" si="22"/>
        <v>54.793478260869563</v>
      </c>
      <c r="AE43" s="109">
        <f t="shared" si="22"/>
        <v>64.423529411764704</v>
      </c>
      <c r="AF43" s="110">
        <f t="shared" si="22"/>
        <v>84.21052631578948</v>
      </c>
      <c r="AG43" s="109">
        <f t="shared" si="22"/>
        <v>73.014084507042256</v>
      </c>
      <c r="AH43" s="110">
        <f t="shared" si="22"/>
        <v>66.21621621621621</v>
      </c>
      <c r="AI43" s="109">
        <f t="shared" si="22"/>
        <v>78.012500000000003</v>
      </c>
      <c r="AJ43" s="110">
        <f t="shared" si="22"/>
        <v>72</v>
      </c>
      <c r="AK43" s="109">
        <f t="shared" si="22"/>
        <v>100.8</v>
      </c>
      <c r="AL43" s="110">
        <f t="shared" si="22"/>
        <v>77.012658227848107</v>
      </c>
      <c r="AM43" s="109">
        <f t="shared" si="22"/>
        <v>80.222222222222229</v>
      </c>
      <c r="AN43" s="110">
        <f t="shared" si="22"/>
        <v>76.19047619047619</v>
      </c>
      <c r="AO43" s="109">
        <f t="shared" si="22"/>
        <v>92.628205128205124</v>
      </c>
      <c r="AP43" s="110">
        <f t="shared" si="22"/>
        <v>82.118421052631575</v>
      </c>
      <c r="AQ43" s="109">
        <f t="shared" si="22"/>
        <v>82.012500000000003</v>
      </c>
      <c r="AR43" s="110">
        <f t="shared" si="22"/>
        <v>103.95294117647059</v>
      </c>
      <c r="AS43" s="109">
        <f t="shared" si="22"/>
        <v>100.26582278481013</v>
      </c>
      <c r="AT43" s="110">
        <f t="shared" si="22"/>
        <v>95.604938271604937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23.329493087557609</v>
      </c>
      <c r="G45" s="69">
        <f t="shared" ref="G45:AZ45" si="23">G43/$F$1</f>
        <v>17.219387755102041</v>
      </c>
      <c r="H45" s="61">
        <f t="shared" si="23"/>
        <v>15.714285714285715</v>
      </c>
      <c r="I45" s="69">
        <f t="shared" si="23"/>
        <v>22.293650793650794</v>
      </c>
      <c r="J45" s="61">
        <f t="shared" si="23"/>
        <v>32.507936507936513</v>
      </c>
      <c r="K45" s="69">
        <f t="shared" si="23"/>
        <v>32.215909090909093</v>
      </c>
      <c r="L45" s="61">
        <f t="shared" si="23"/>
        <v>25.074123989218329</v>
      </c>
      <c r="M45" s="69">
        <f t="shared" si="23"/>
        <v>21.450892857142858</v>
      </c>
      <c r="N45" s="61">
        <f t="shared" si="23"/>
        <v>26.213151927437643</v>
      </c>
      <c r="O45" s="69">
        <f t="shared" si="23"/>
        <v>30.351288056206091</v>
      </c>
      <c r="P45" s="61">
        <f t="shared" si="23"/>
        <v>36.866359447004605</v>
      </c>
      <c r="Q45" s="69">
        <f t="shared" si="23"/>
        <v>46.407563025210088</v>
      </c>
      <c r="R45" s="61">
        <f t="shared" si="23"/>
        <v>39.290674603174601</v>
      </c>
      <c r="S45" s="69">
        <f t="shared" si="23"/>
        <v>52.071428571428577</v>
      </c>
      <c r="T45" s="61">
        <f t="shared" si="23"/>
        <v>35.015197568389063</v>
      </c>
      <c r="U45" s="69">
        <f t="shared" si="23"/>
        <v>48.555377207062605</v>
      </c>
      <c r="V45" s="61">
        <f t="shared" si="23"/>
        <v>40.74404761904762</v>
      </c>
      <c r="W45" s="69">
        <f t="shared" si="23"/>
        <v>45.837053571428577</v>
      </c>
      <c r="X45" s="61">
        <f t="shared" si="23"/>
        <v>46.753246753246756</v>
      </c>
      <c r="Y45" s="69">
        <f t="shared" si="23"/>
        <v>33.474903474903478</v>
      </c>
      <c r="Z45" s="61">
        <f t="shared" si="23"/>
        <v>23.246460746460748</v>
      </c>
      <c r="AA45" s="69">
        <f t="shared" si="23"/>
        <v>25.19047619047619</v>
      </c>
      <c r="AB45" s="61">
        <f t="shared" si="23"/>
        <v>25.297619047619047</v>
      </c>
      <c r="AC45" s="69">
        <f t="shared" si="23"/>
        <v>24.268907563025213</v>
      </c>
      <c r="AD45" s="61">
        <f t="shared" si="23"/>
        <v>19.569099378881987</v>
      </c>
      <c r="AE45" s="69">
        <f t="shared" si="23"/>
        <v>23.008403361344538</v>
      </c>
      <c r="AF45" s="61">
        <f t="shared" si="23"/>
        <v>30.075187969924816</v>
      </c>
      <c r="AG45" s="69">
        <f t="shared" si="23"/>
        <v>26.076458752515094</v>
      </c>
      <c r="AH45" s="61">
        <f t="shared" si="23"/>
        <v>23.648648648648649</v>
      </c>
      <c r="AI45" s="69">
        <f t="shared" si="23"/>
        <v>27.861607142857146</v>
      </c>
      <c r="AJ45" s="61">
        <f t="shared" si="23"/>
        <v>25.714285714285715</v>
      </c>
      <c r="AK45" s="69">
        <f t="shared" si="23"/>
        <v>36</v>
      </c>
      <c r="AL45" s="61">
        <f t="shared" si="23"/>
        <v>27.504520795660039</v>
      </c>
      <c r="AM45" s="69">
        <f t="shared" si="23"/>
        <v>28.650793650793656</v>
      </c>
      <c r="AN45" s="61">
        <f t="shared" si="23"/>
        <v>27.210884353741498</v>
      </c>
      <c r="AO45" s="69">
        <f t="shared" si="23"/>
        <v>33.081501831501832</v>
      </c>
      <c r="AP45" s="61">
        <f t="shared" si="23"/>
        <v>29.328007518796994</v>
      </c>
      <c r="AQ45" s="69">
        <f t="shared" si="23"/>
        <v>29.290178571428573</v>
      </c>
      <c r="AR45" s="61">
        <f t="shared" si="23"/>
        <v>37.12605042016807</v>
      </c>
      <c r="AS45" s="69">
        <f t="shared" si="23"/>
        <v>35.809222423146473</v>
      </c>
      <c r="AT45" s="61">
        <f t="shared" si="23"/>
        <v>34.144620811287481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9</v>
      </c>
      <c r="G47" s="167">
        <f>G45-G26</f>
        <v>8.2193877551020407</v>
      </c>
      <c r="H47" s="118">
        <f>H45-H26</f>
        <v>6.7142857142857153</v>
      </c>
      <c r="I47" s="119">
        <f t="shared" ref="I47:AZ47" si="24">I45-I26</f>
        <v>13.293650793650794</v>
      </c>
      <c r="J47" s="118">
        <f t="shared" si="24"/>
        <v>15.288548752834473</v>
      </c>
      <c r="K47" s="119">
        <f t="shared" si="24"/>
        <v>8.2822356215213375</v>
      </c>
      <c r="L47" s="118">
        <f t="shared" si="24"/>
        <v>-4.9258760107816713</v>
      </c>
      <c r="M47" s="119">
        <f t="shared" si="24"/>
        <v>-8.5491071428571423</v>
      </c>
      <c r="N47" s="118">
        <f t="shared" si="24"/>
        <v>-3.786848072562357</v>
      </c>
      <c r="O47" s="119">
        <f t="shared" si="24"/>
        <v>0.35128805620609072</v>
      </c>
      <c r="P47" s="118">
        <f t="shared" si="24"/>
        <v>6.866359447004605</v>
      </c>
      <c r="Q47" s="119">
        <f t="shared" si="24"/>
        <v>16.407563025210088</v>
      </c>
      <c r="R47" s="118">
        <f t="shared" si="24"/>
        <v>9.290674603174601</v>
      </c>
      <c r="S47" s="119">
        <f t="shared" si="24"/>
        <v>22.071428571428577</v>
      </c>
      <c r="T47" s="118">
        <f t="shared" si="24"/>
        <v>5.0151975683890626</v>
      </c>
      <c r="U47" s="119">
        <f t="shared" si="24"/>
        <v>18.555377207062605</v>
      </c>
      <c r="V47" s="118">
        <f t="shared" si="24"/>
        <v>10.74404761904762</v>
      </c>
      <c r="W47" s="119">
        <f t="shared" si="24"/>
        <v>15.837053571428577</v>
      </c>
      <c r="X47" s="118">
        <f t="shared" si="24"/>
        <v>16.753246753246756</v>
      </c>
      <c r="Y47" s="119">
        <f t="shared" si="24"/>
        <v>3.4749034749034777</v>
      </c>
      <c r="Z47" s="118">
        <f t="shared" si="24"/>
        <v>-6.7535392535392518</v>
      </c>
      <c r="AA47" s="119">
        <f t="shared" si="24"/>
        <v>-4.8095238095238102</v>
      </c>
      <c r="AB47" s="118">
        <f t="shared" si="24"/>
        <v>-4.7023809523809526</v>
      </c>
      <c r="AC47" s="119">
        <f t="shared" si="24"/>
        <v>-5.7310924369747873</v>
      </c>
      <c r="AD47" s="118">
        <f t="shared" si="24"/>
        <v>-10.430900621118013</v>
      </c>
      <c r="AE47" s="119">
        <f t="shared" si="24"/>
        <v>-6.9915966386554622</v>
      </c>
      <c r="AF47" s="118">
        <f t="shared" si="24"/>
        <v>7.518796992481569E-2</v>
      </c>
      <c r="AG47" s="119">
        <f t="shared" si="24"/>
        <v>-3.9235412474849056</v>
      </c>
      <c r="AH47" s="118">
        <f t="shared" si="24"/>
        <v>-6.3513513513513509</v>
      </c>
      <c r="AI47" s="119">
        <f t="shared" si="24"/>
        <v>0.8616071428571459</v>
      </c>
      <c r="AJ47" s="118">
        <f t="shared" si="24"/>
        <v>2.7142857142857153</v>
      </c>
      <c r="AK47" s="119">
        <f t="shared" si="24"/>
        <v>13</v>
      </c>
      <c r="AL47" s="118">
        <f t="shared" si="24"/>
        <v>3.6429136528028927</v>
      </c>
      <c r="AM47" s="119">
        <f t="shared" si="24"/>
        <v>2.0749007936507944</v>
      </c>
      <c r="AN47" s="118">
        <f t="shared" si="24"/>
        <v>-2.7891156462585016</v>
      </c>
      <c r="AO47" s="119">
        <f t="shared" si="24"/>
        <v>3.0815018315018321</v>
      </c>
      <c r="AP47" s="118">
        <f t="shared" si="24"/>
        <v>-0.67199248120300581</v>
      </c>
      <c r="AQ47" s="119">
        <f t="shared" si="24"/>
        <v>-0.70982142857142705</v>
      </c>
      <c r="AR47" s="118">
        <f t="shared" si="24"/>
        <v>7.1260504201680703</v>
      </c>
      <c r="AS47" s="119">
        <f t="shared" si="24"/>
        <v>5.8092224231464726</v>
      </c>
      <c r="AT47" s="118">
        <f t="shared" si="24"/>
        <v>8.1446208112874814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8.2193877551020407</v>
      </c>
      <c r="H49" s="63">
        <f>IF((((IF(AND(H24&gt;($F$1-0.00001),((H45-H26)&gt;0)),(H45-H26),0)))&gt;=10),10,(IF(AND(H24&gt;($F$1-0.00001),((H45-H26)&gt;0)),(H45-H26),0)))</f>
        <v>6.7142857142857153</v>
      </c>
      <c r="I49" s="71">
        <f t="shared" ref="I49:AZ49" si="25">IF((((IF(AND(I24&gt;($F$1-0.00001),((I45-I26)&gt;0)),(I45-I26),0)))&gt;=10),10,(IF(AND(I24&gt;($F$1-0.00001),((I45-I26)&gt;0)),(I45-I26),0)))</f>
        <v>10</v>
      </c>
      <c r="J49" s="63">
        <f t="shared" si="25"/>
        <v>10</v>
      </c>
      <c r="K49" s="71">
        <f t="shared" si="25"/>
        <v>0</v>
      </c>
      <c r="L49" s="63">
        <f t="shared" si="25"/>
        <v>0</v>
      </c>
      <c r="M49" s="71">
        <f t="shared" si="25"/>
        <v>0</v>
      </c>
      <c r="N49" s="63">
        <f t="shared" si="25"/>
        <v>0</v>
      </c>
      <c r="O49" s="71">
        <f t="shared" si="25"/>
        <v>0</v>
      </c>
      <c r="P49" s="63">
        <f t="shared" si="25"/>
        <v>0</v>
      </c>
      <c r="Q49" s="71">
        <f t="shared" si="25"/>
        <v>10</v>
      </c>
      <c r="R49" s="63">
        <f t="shared" si="25"/>
        <v>9.290674603174601</v>
      </c>
      <c r="S49" s="71">
        <f t="shared" si="25"/>
        <v>10</v>
      </c>
      <c r="T49" s="63">
        <f t="shared" si="25"/>
        <v>5.0151975683890626</v>
      </c>
      <c r="U49" s="71">
        <f t="shared" si="25"/>
        <v>10</v>
      </c>
      <c r="V49" s="63">
        <f t="shared" si="25"/>
        <v>10</v>
      </c>
      <c r="W49" s="71">
        <f t="shared" si="25"/>
        <v>10</v>
      </c>
      <c r="X49" s="63">
        <f t="shared" si="25"/>
        <v>10</v>
      </c>
      <c r="Y49" s="71">
        <f t="shared" si="25"/>
        <v>3.4749034749034777</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0.8616071428571459</v>
      </c>
      <c r="AJ49" s="63">
        <f t="shared" si="25"/>
        <v>2.7142857142857153</v>
      </c>
      <c r="AK49" s="71">
        <f t="shared" si="25"/>
        <v>10</v>
      </c>
      <c r="AL49" s="63">
        <f t="shared" si="25"/>
        <v>3.6429136528028927</v>
      </c>
      <c r="AM49" s="71">
        <f t="shared" si="25"/>
        <v>2.0749007936507944</v>
      </c>
      <c r="AN49" s="63">
        <f t="shared" si="25"/>
        <v>0</v>
      </c>
      <c r="AO49" s="71">
        <f t="shared" si="25"/>
        <v>3.0815018315018321</v>
      </c>
      <c r="AP49" s="63">
        <f t="shared" si="25"/>
        <v>0</v>
      </c>
      <c r="AQ49" s="71">
        <f t="shared" si="25"/>
        <v>0</v>
      </c>
      <c r="AR49" s="63">
        <f t="shared" si="25"/>
        <v>7.1260504201680703</v>
      </c>
      <c r="AS49" s="71">
        <f t="shared" si="25"/>
        <v>5.8092224231464726</v>
      </c>
      <c r="AT49" s="63">
        <f t="shared" si="25"/>
        <v>8.1446208112874814</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topLeftCell="AE1" workbookViewId="0">
      <selection activeCell="AT7" sqref="AT7"/>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8"/>
      <c r="B2" s="188"/>
      <c r="C2" s="188"/>
      <c r="D2" s="188"/>
    </row>
    <row r="3" spans="1:52" x14ac:dyDescent="0.55000000000000004">
      <c r="J3" s="189" t="s">
        <v>1</v>
      </c>
    </row>
    <row r="4" spans="1:52" x14ac:dyDescent="0.55000000000000004">
      <c r="J4" s="190"/>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2">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0">
        <v>10</v>
      </c>
      <c r="C8" s="181">
        <v>10</v>
      </c>
      <c r="D8" s="181">
        <v>10</v>
      </c>
      <c r="E8" s="181">
        <v>10</v>
      </c>
      <c r="F8" s="181">
        <v>10</v>
      </c>
      <c r="G8" s="181">
        <v>10</v>
      </c>
      <c r="H8" s="181">
        <v>30</v>
      </c>
      <c r="I8" s="181">
        <v>30</v>
      </c>
      <c r="J8" s="181">
        <v>30</v>
      </c>
      <c r="K8" s="182">
        <v>30</v>
      </c>
      <c r="L8" s="182">
        <v>30</v>
      </c>
      <c r="M8" s="182">
        <v>30</v>
      </c>
      <c r="N8" s="182">
        <v>30</v>
      </c>
      <c r="O8" s="182">
        <v>30</v>
      </c>
      <c r="P8" s="182">
        <v>30</v>
      </c>
      <c r="Q8" s="182">
        <v>30</v>
      </c>
      <c r="R8" s="182">
        <v>30</v>
      </c>
      <c r="S8" s="182">
        <v>30</v>
      </c>
      <c r="T8" s="182">
        <v>30</v>
      </c>
      <c r="U8" s="182">
        <v>30</v>
      </c>
      <c r="V8" s="182">
        <v>30</v>
      </c>
      <c r="W8" s="182">
        <v>30</v>
      </c>
      <c r="X8" s="182">
        <v>30</v>
      </c>
      <c r="Y8" s="182">
        <v>30</v>
      </c>
      <c r="Z8" s="182">
        <v>30</v>
      </c>
      <c r="AA8" s="182">
        <v>30</v>
      </c>
      <c r="AB8" s="182">
        <v>30</v>
      </c>
      <c r="AC8" s="182">
        <v>30</v>
      </c>
      <c r="AD8" s="182">
        <v>30</v>
      </c>
      <c r="AE8" s="182">
        <v>30</v>
      </c>
      <c r="AF8" s="182">
        <v>30</v>
      </c>
      <c r="AG8" s="182">
        <v>30</v>
      </c>
      <c r="AH8" s="182">
        <v>30</v>
      </c>
      <c r="AI8" s="182">
        <v>30</v>
      </c>
      <c r="AJ8" s="182">
        <v>30</v>
      </c>
      <c r="AK8" s="182">
        <v>30</v>
      </c>
      <c r="AL8" s="182">
        <v>30</v>
      </c>
      <c r="AM8" s="182">
        <v>30</v>
      </c>
      <c r="AN8" s="182">
        <v>30</v>
      </c>
      <c r="AO8" s="182">
        <v>30</v>
      </c>
      <c r="AP8" s="182">
        <v>30</v>
      </c>
      <c r="AQ8" s="182">
        <v>30</v>
      </c>
      <c r="AR8" s="182">
        <v>30</v>
      </c>
      <c r="AS8" s="182">
        <v>30</v>
      </c>
      <c r="AT8" s="182">
        <v>30</v>
      </c>
    </row>
    <row r="9" spans="1:52" x14ac:dyDescent="0.55000000000000004">
      <c r="A9" s="140" t="s">
        <v>29</v>
      </c>
      <c r="B9" s="186">
        <v>31</v>
      </c>
      <c r="C9" s="183">
        <v>42</v>
      </c>
      <c r="D9" s="183">
        <v>44</v>
      </c>
      <c r="E9" s="183">
        <v>45</v>
      </c>
      <c r="F9" s="183">
        <v>45</v>
      </c>
      <c r="G9" s="183">
        <v>44</v>
      </c>
      <c r="H9" s="183">
        <v>53</v>
      </c>
      <c r="I9" s="183">
        <v>64</v>
      </c>
      <c r="J9" s="183">
        <v>63</v>
      </c>
      <c r="K9" s="183">
        <v>61</v>
      </c>
      <c r="L9" s="183">
        <v>62</v>
      </c>
      <c r="M9" s="183">
        <v>68</v>
      </c>
      <c r="N9" s="183">
        <v>72</v>
      </c>
      <c r="O9" s="183">
        <v>80</v>
      </c>
      <c r="P9" s="183">
        <v>94</v>
      </c>
      <c r="Q9" s="183">
        <v>89</v>
      </c>
      <c r="R9" s="183">
        <v>108</v>
      </c>
      <c r="S9" s="183">
        <v>96</v>
      </c>
      <c r="T9" s="183">
        <v>110</v>
      </c>
      <c r="U9" s="183">
        <v>111</v>
      </c>
      <c r="V9" s="183">
        <v>111</v>
      </c>
      <c r="W9" s="183">
        <v>120</v>
      </c>
      <c r="X9" s="183">
        <v>102</v>
      </c>
      <c r="Y9" s="183">
        <v>85</v>
      </c>
      <c r="Z9" s="183">
        <v>92</v>
      </c>
      <c r="AA9" s="183">
        <v>85</v>
      </c>
      <c r="AB9" s="183">
        <v>76</v>
      </c>
      <c r="AC9" s="183">
        <v>71</v>
      </c>
      <c r="AD9" s="183">
        <v>74</v>
      </c>
      <c r="AE9" s="183">
        <v>80</v>
      </c>
      <c r="AF9" s="183">
        <v>72</v>
      </c>
      <c r="AG9" s="183">
        <v>70</v>
      </c>
      <c r="AH9" s="183">
        <v>79</v>
      </c>
      <c r="AI9" s="183">
        <v>72</v>
      </c>
      <c r="AJ9" s="183">
        <v>84</v>
      </c>
      <c r="AK9" s="183">
        <v>78</v>
      </c>
      <c r="AL9" s="183">
        <v>76</v>
      </c>
      <c r="AM9" s="183">
        <v>80</v>
      </c>
      <c r="AN9" s="183">
        <v>85</v>
      </c>
      <c r="AO9" s="183">
        <v>79</v>
      </c>
      <c r="AP9" s="183">
        <v>81</v>
      </c>
      <c r="AQ9" s="183">
        <v>94</v>
      </c>
      <c r="AR9" s="183">
        <v>89</v>
      </c>
      <c r="AS9" s="183">
        <v>88</v>
      </c>
      <c r="AT9" s="184"/>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86">
        <v>6</v>
      </c>
      <c r="C10" s="183">
        <v>9</v>
      </c>
      <c r="D10" s="183">
        <v>9</v>
      </c>
      <c r="E10" s="183">
        <v>9</v>
      </c>
      <c r="F10" s="183">
        <v>9</v>
      </c>
      <c r="G10" s="183">
        <v>9</v>
      </c>
      <c r="H10" s="183">
        <v>18</v>
      </c>
      <c r="I10" s="183">
        <v>18</v>
      </c>
      <c r="J10" s="185">
        <v>18</v>
      </c>
      <c r="K10" s="183">
        <v>18</v>
      </c>
      <c r="L10" s="183">
        <v>18</v>
      </c>
      <c r="M10" s="183">
        <v>24</v>
      </c>
      <c r="N10" s="183">
        <v>24</v>
      </c>
      <c r="O10" s="183">
        <v>24</v>
      </c>
      <c r="P10" s="183">
        <v>24</v>
      </c>
      <c r="Q10" s="183">
        <v>24</v>
      </c>
      <c r="R10" s="183">
        <v>28</v>
      </c>
      <c r="S10" s="183">
        <v>28</v>
      </c>
      <c r="T10" s="183">
        <v>28</v>
      </c>
      <c r="U10" s="183">
        <v>28</v>
      </c>
      <c r="V10" s="183">
        <v>28</v>
      </c>
      <c r="W10" s="183">
        <v>28</v>
      </c>
      <c r="X10" s="183">
        <v>27</v>
      </c>
      <c r="Y10" s="183">
        <v>27</v>
      </c>
      <c r="Z10" s="183">
        <v>27</v>
      </c>
      <c r="AA10" s="183">
        <v>27</v>
      </c>
      <c r="AB10" s="183">
        <v>27</v>
      </c>
      <c r="AC10" s="183">
        <v>27</v>
      </c>
      <c r="AD10" s="183">
        <v>27</v>
      </c>
      <c r="AE10" s="183">
        <v>27</v>
      </c>
      <c r="AF10" s="183">
        <v>23</v>
      </c>
      <c r="AG10" s="183">
        <v>23</v>
      </c>
      <c r="AH10" s="183">
        <v>23</v>
      </c>
      <c r="AI10" s="183">
        <v>20</v>
      </c>
      <c r="AJ10" s="183">
        <v>24</v>
      </c>
      <c r="AK10" s="183">
        <v>28</v>
      </c>
      <c r="AL10" s="183">
        <v>28</v>
      </c>
      <c r="AM10" s="183">
        <v>28</v>
      </c>
      <c r="AN10" s="183">
        <v>28</v>
      </c>
      <c r="AO10" s="183">
        <v>28</v>
      </c>
      <c r="AP10" s="183">
        <v>28</v>
      </c>
      <c r="AQ10" s="183">
        <v>28</v>
      </c>
      <c r="AR10" s="183">
        <v>28</v>
      </c>
      <c r="AS10" s="183">
        <v>28</v>
      </c>
      <c r="AT10" s="184"/>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5.166666666666667</v>
      </c>
      <c r="C11" s="88">
        <f t="shared" si="3"/>
        <v>4.666666666666667</v>
      </c>
      <c r="D11" s="88">
        <f t="shared" si="3"/>
        <v>4.8888888888888893</v>
      </c>
      <c r="E11" s="88">
        <f t="shared" si="3"/>
        <v>5</v>
      </c>
      <c r="F11" s="88">
        <f t="shared" si="3"/>
        <v>5</v>
      </c>
      <c r="G11" s="88">
        <f t="shared" si="3"/>
        <v>4.8888888888888893</v>
      </c>
      <c r="H11" s="88">
        <f t="shared" si="3"/>
        <v>2.9444444444444446</v>
      </c>
      <c r="I11" s="88">
        <f t="shared" si="3"/>
        <v>3.5555555555555554</v>
      </c>
      <c r="J11" s="88">
        <f t="shared" si="3"/>
        <v>3.5</v>
      </c>
      <c r="K11" s="88">
        <f t="shared" si="3"/>
        <v>3.3888888888888888</v>
      </c>
      <c r="L11" s="88">
        <f t="shared" si="3"/>
        <v>3.4444444444444446</v>
      </c>
      <c r="M11" s="88">
        <f t="shared" si="3"/>
        <v>2.8333333333333335</v>
      </c>
      <c r="N11" s="88">
        <f t="shared" si="3"/>
        <v>3</v>
      </c>
      <c r="O11" s="88">
        <f t="shared" si="3"/>
        <v>3.3333333333333335</v>
      </c>
      <c r="P11" s="88">
        <f t="shared" si="3"/>
        <v>3.9166666666666665</v>
      </c>
      <c r="Q11" s="88">
        <f t="shared" si="3"/>
        <v>3.7083333333333335</v>
      </c>
      <c r="R11" s="88">
        <f t="shared" si="3"/>
        <v>3.8571428571428572</v>
      </c>
      <c r="S11" s="88">
        <f t="shared" si="3"/>
        <v>3.4285714285714284</v>
      </c>
      <c r="T11" s="88">
        <f t="shared" si="3"/>
        <v>3.9285714285714284</v>
      </c>
      <c r="U11" s="88">
        <f t="shared" si="3"/>
        <v>3.9642857142857144</v>
      </c>
      <c r="V11" s="88">
        <f t="shared" si="3"/>
        <v>3.9642857142857144</v>
      </c>
      <c r="W11" s="88">
        <f t="shared" si="3"/>
        <v>4.2857142857142856</v>
      </c>
      <c r="X11" s="88">
        <f t="shared" si="3"/>
        <v>3.7777777777777777</v>
      </c>
      <c r="Y11" s="88">
        <f t="shared" si="3"/>
        <v>3.1481481481481484</v>
      </c>
      <c r="Z11" s="88">
        <f t="shared" si="3"/>
        <v>3.4074074074074074</v>
      </c>
      <c r="AA11" s="88">
        <f t="shared" si="3"/>
        <v>3.1481481481481484</v>
      </c>
      <c r="AB11" s="88">
        <f t="shared" si="3"/>
        <v>2.8148148148148149</v>
      </c>
      <c r="AC11" s="88">
        <f t="shared" si="3"/>
        <v>2.6296296296296298</v>
      </c>
      <c r="AD11" s="88">
        <f t="shared" si="3"/>
        <v>2.7407407407407409</v>
      </c>
      <c r="AE11" s="88">
        <f t="shared" si="3"/>
        <v>2.9629629629629628</v>
      </c>
      <c r="AF11" s="88">
        <f t="shared" si="3"/>
        <v>3.1304347826086958</v>
      </c>
      <c r="AG11" s="88">
        <f t="shared" si="3"/>
        <v>3.0434782608695654</v>
      </c>
      <c r="AH11" s="88">
        <f t="shared" si="3"/>
        <v>3.4347826086956523</v>
      </c>
      <c r="AI11" s="88">
        <f t="shared" si="3"/>
        <v>3.6</v>
      </c>
      <c r="AJ11" s="88">
        <f t="shared" si="3"/>
        <v>3.5</v>
      </c>
      <c r="AK11" s="88">
        <f t="shared" si="3"/>
        <v>2.7857142857142856</v>
      </c>
      <c r="AL11" s="88">
        <f t="shared" si="3"/>
        <v>2.7142857142857144</v>
      </c>
      <c r="AM11" s="88">
        <f t="shared" si="3"/>
        <v>2.8571428571428572</v>
      </c>
      <c r="AN11" s="88">
        <f t="shared" si="3"/>
        <v>3.0357142857142856</v>
      </c>
      <c r="AO11" s="88">
        <f t="shared" si="3"/>
        <v>2.8214285714285716</v>
      </c>
      <c r="AP11" s="88">
        <f t="shared" si="3"/>
        <v>2.8928571428571428</v>
      </c>
      <c r="AQ11" s="88">
        <f t="shared" si="3"/>
        <v>3.3571428571428572</v>
      </c>
      <c r="AR11" s="88">
        <f t="shared" si="3"/>
        <v>3.1785714285714284</v>
      </c>
      <c r="AS11" s="88">
        <f t="shared" si="3"/>
        <v>3.1428571428571428</v>
      </c>
      <c r="AT11" s="88" t="e">
        <f t="shared" si="3"/>
        <v>#DIV/0!</v>
      </c>
    </row>
    <row r="12" spans="1:52" x14ac:dyDescent="0.55000000000000004">
      <c r="A12" s="140" t="s">
        <v>32</v>
      </c>
      <c r="B12" s="166">
        <f t="shared" ref="B12:AT12" si="4">B9/(B10*4)</f>
        <v>1.2916666666666667</v>
      </c>
      <c r="C12" s="106">
        <f t="shared" si="4"/>
        <v>1.1666666666666667</v>
      </c>
      <c r="D12" s="106">
        <f t="shared" si="4"/>
        <v>1.2222222222222223</v>
      </c>
      <c r="E12" s="106">
        <f t="shared" si="4"/>
        <v>1.25</v>
      </c>
      <c r="F12" s="106">
        <f t="shared" si="4"/>
        <v>1.25</v>
      </c>
      <c r="G12" s="106">
        <f t="shared" si="4"/>
        <v>1.2222222222222223</v>
      </c>
      <c r="H12" s="106">
        <f t="shared" si="4"/>
        <v>0.73611111111111116</v>
      </c>
      <c r="I12" s="106">
        <f t="shared" si="4"/>
        <v>0.88888888888888884</v>
      </c>
      <c r="J12" s="106">
        <f t="shared" si="4"/>
        <v>0.875</v>
      </c>
      <c r="K12" s="106">
        <f t="shared" si="4"/>
        <v>0.84722222222222221</v>
      </c>
      <c r="L12" s="106">
        <f t="shared" si="4"/>
        <v>0.86111111111111116</v>
      </c>
      <c r="M12" s="106">
        <f t="shared" si="4"/>
        <v>0.70833333333333337</v>
      </c>
      <c r="N12" s="106">
        <f t="shared" si="4"/>
        <v>0.75</v>
      </c>
      <c r="O12" s="106">
        <f t="shared" si="4"/>
        <v>0.83333333333333337</v>
      </c>
      <c r="P12" s="106">
        <f t="shared" si="4"/>
        <v>0.97916666666666663</v>
      </c>
      <c r="Q12" s="106">
        <f t="shared" si="4"/>
        <v>0.92708333333333337</v>
      </c>
      <c r="R12" s="106">
        <f t="shared" si="4"/>
        <v>0.9642857142857143</v>
      </c>
      <c r="S12" s="106">
        <f t="shared" si="4"/>
        <v>0.8571428571428571</v>
      </c>
      <c r="T12" s="106">
        <f t="shared" si="4"/>
        <v>0.9821428571428571</v>
      </c>
      <c r="U12" s="106">
        <f t="shared" si="4"/>
        <v>0.9910714285714286</v>
      </c>
      <c r="V12" s="106">
        <f t="shared" si="4"/>
        <v>0.9910714285714286</v>
      </c>
      <c r="W12" s="106">
        <f t="shared" si="4"/>
        <v>1.0714285714285714</v>
      </c>
      <c r="X12" s="106">
        <f t="shared" si="4"/>
        <v>0.94444444444444442</v>
      </c>
      <c r="Y12" s="106">
        <f t="shared" si="4"/>
        <v>0.78703703703703709</v>
      </c>
      <c r="Z12" s="106">
        <f t="shared" si="4"/>
        <v>0.85185185185185186</v>
      </c>
      <c r="AA12" s="106">
        <f t="shared" si="4"/>
        <v>0.78703703703703709</v>
      </c>
      <c r="AB12" s="106">
        <f t="shared" si="4"/>
        <v>0.70370370370370372</v>
      </c>
      <c r="AC12" s="106">
        <f t="shared" si="4"/>
        <v>0.65740740740740744</v>
      </c>
      <c r="AD12" s="106">
        <f t="shared" si="4"/>
        <v>0.68518518518518523</v>
      </c>
      <c r="AE12" s="106">
        <f t="shared" si="4"/>
        <v>0.7407407407407407</v>
      </c>
      <c r="AF12" s="106">
        <f t="shared" si="4"/>
        <v>0.78260869565217395</v>
      </c>
      <c r="AG12" s="106">
        <f t="shared" si="4"/>
        <v>0.76086956521739135</v>
      </c>
      <c r="AH12" s="106">
        <f t="shared" si="4"/>
        <v>0.85869565217391308</v>
      </c>
      <c r="AI12" s="106">
        <f t="shared" si="4"/>
        <v>0.9</v>
      </c>
      <c r="AJ12" s="106">
        <f t="shared" si="4"/>
        <v>0.875</v>
      </c>
      <c r="AK12" s="106">
        <f t="shared" si="4"/>
        <v>0.6964285714285714</v>
      </c>
      <c r="AL12" s="106">
        <f t="shared" si="4"/>
        <v>0.6785714285714286</v>
      </c>
      <c r="AM12" s="106">
        <f t="shared" si="4"/>
        <v>0.7142857142857143</v>
      </c>
      <c r="AN12" s="106">
        <f t="shared" si="4"/>
        <v>0.7589285714285714</v>
      </c>
      <c r="AO12" s="106">
        <f t="shared" si="4"/>
        <v>0.7053571428571429</v>
      </c>
      <c r="AP12" s="106">
        <f t="shared" si="4"/>
        <v>0.7232142857142857</v>
      </c>
      <c r="AQ12" s="106">
        <f t="shared" si="4"/>
        <v>0.8392857142857143</v>
      </c>
      <c r="AR12" s="106">
        <f t="shared" si="4"/>
        <v>0.7946428571428571</v>
      </c>
      <c r="AS12" s="106">
        <f t="shared" si="4"/>
        <v>0.7857142857142857</v>
      </c>
      <c r="AT12" s="106" t="e">
        <f t="shared" si="4"/>
        <v>#DIV/0!</v>
      </c>
    </row>
    <row r="13" spans="1:52" x14ac:dyDescent="0.55000000000000004">
      <c r="A13" s="140" t="s">
        <v>38</v>
      </c>
      <c r="B13" s="168" t="s">
        <v>61</v>
      </c>
      <c r="C13" s="169">
        <f>AVERAGE(B11:C11)</f>
        <v>4.916666666666667</v>
      </c>
      <c r="D13" s="169">
        <f t="shared" ref="D13:AT13" si="5">AVERAGE(C11:D11)</f>
        <v>4.7777777777777786</v>
      </c>
      <c r="E13" s="169">
        <f t="shared" si="5"/>
        <v>4.9444444444444446</v>
      </c>
      <c r="F13" s="169">
        <f t="shared" si="5"/>
        <v>5</v>
      </c>
      <c r="G13" s="169">
        <f t="shared" si="5"/>
        <v>4.9444444444444446</v>
      </c>
      <c r="H13" s="169">
        <f t="shared" si="5"/>
        <v>3.916666666666667</v>
      </c>
      <c r="I13" s="169">
        <f t="shared" si="5"/>
        <v>3.25</v>
      </c>
      <c r="J13" s="169">
        <f t="shared" si="5"/>
        <v>3.5277777777777777</v>
      </c>
      <c r="K13" s="169">
        <f t="shared" si="5"/>
        <v>3.4444444444444446</v>
      </c>
      <c r="L13" s="169">
        <f t="shared" si="5"/>
        <v>3.416666666666667</v>
      </c>
      <c r="M13" s="169">
        <f t="shared" si="5"/>
        <v>3.1388888888888893</v>
      </c>
      <c r="N13" s="169">
        <f t="shared" si="5"/>
        <v>2.916666666666667</v>
      </c>
      <c r="O13" s="169">
        <f t="shared" si="5"/>
        <v>3.166666666666667</v>
      </c>
      <c r="P13" s="169">
        <f t="shared" si="5"/>
        <v>3.625</v>
      </c>
      <c r="Q13" s="169">
        <f t="shared" si="5"/>
        <v>3.8125</v>
      </c>
      <c r="R13" s="169">
        <f t="shared" si="5"/>
        <v>3.7827380952380953</v>
      </c>
      <c r="S13" s="169">
        <f t="shared" si="5"/>
        <v>3.6428571428571428</v>
      </c>
      <c r="T13" s="169">
        <f t="shared" si="5"/>
        <v>3.6785714285714284</v>
      </c>
      <c r="U13" s="169">
        <f t="shared" si="5"/>
        <v>3.9464285714285712</v>
      </c>
      <c r="V13" s="169">
        <f t="shared" si="5"/>
        <v>3.9642857142857144</v>
      </c>
      <c r="W13" s="169">
        <f t="shared" si="5"/>
        <v>4.125</v>
      </c>
      <c r="X13" s="169">
        <f t="shared" si="5"/>
        <v>4.0317460317460316</v>
      </c>
      <c r="Y13" s="169">
        <f t="shared" si="5"/>
        <v>3.4629629629629628</v>
      </c>
      <c r="Z13" s="169">
        <f t="shared" si="5"/>
        <v>3.2777777777777777</v>
      </c>
      <c r="AA13" s="169">
        <f t="shared" si="5"/>
        <v>3.2777777777777777</v>
      </c>
      <c r="AB13" s="169">
        <f t="shared" si="5"/>
        <v>2.9814814814814818</v>
      </c>
      <c r="AC13" s="169">
        <f t="shared" si="5"/>
        <v>2.7222222222222223</v>
      </c>
      <c r="AD13" s="169">
        <f t="shared" si="5"/>
        <v>2.6851851851851851</v>
      </c>
      <c r="AE13" s="169">
        <f t="shared" si="5"/>
        <v>2.8518518518518521</v>
      </c>
      <c r="AF13" s="169">
        <f t="shared" si="5"/>
        <v>3.0466988727858295</v>
      </c>
      <c r="AG13" s="169">
        <f t="shared" si="5"/>
        <v>3.0869565217391308</v>
      </c>
      <c r="AH13" s="169">
        <f t="shared" si="5"/>
        <v>3.2391304347826089</v>
      </c>
      <c r="AI13" s="169">
        <f t="shared" si="5"/>
        <v>3.517391304347826</v>
      </c>
      <c r="AJ13" s="169">
        <f t="shared" si="5"/>
        <v>3.55</v>
      </c>
      <c r="AK13" s="169">
        <f t="shared" si="5"/>
        <v>3.1428571428571428</v>
      </c>
      <c r="AL13" s="169">
        <f t="shared" si="5"/>
        <v>2.75</v>
      </c>
      <c r="AM13" s="169">
        <f t="shared" si="5"/>
        <v>2.7857142857142856</v>
      </c>
      <c r="AN13" s="169">
        <f t="shared" si="5"/>
        <v>2.9464285714285712</v>
      </c>
      <c r="AO13" s="169">
        <f t="shared" si="5"/>
        <v>2.9285714285714288</v>
      </c>
      <c r="AP13" s="169">
        <f t="shared" si="5"/>
        <v>2.8571428571428572</v>
      </c>
      <c r="AQ13" s="169">
        <f t="shared" si="5"/>
        <v>3.125</v>
      </c>
      <c r="AR13" s="169">
        <f t="shared" si="5"/>
        <v>3.2678571428571428</v>
      </c>
      <c r="AS13" s="169">
        <f t="shared" si="5"/>
        <v>3.1607142857142856</v>
      </c>
      <c r="AT13" s="169" t="e">
        <f t="shared" si="5"/>
        <v>#DIV/0!</v>
      </c>
    </row>
    <row r="14" spans="1:52" ht="84" customHeight="1" x14ac:dyDescent="0.55000000000000004">
      <c r="A14" s="161" t="s">
        <v>74</v>
      </c>
      <c r="B14" s="187">
        <v>3</v>
      </c>
      <c r="C14" s="187">
        <v>4</v>
      </c>
      <c r="D14" s="187">
        <v>4</v>
      </c>
      <c r="E14" s="187">
        <v>1</v>
      </c>
      <c r="F14" s="187"/>
      <c r="G14" s="187"/>
      <c r="H14" s="187"/>
      <c r="I14" s="187"/>
      <c r="J14" s="187">
        <v>6</v>
      </c>
      <c r="K14" s="187"/>
      <c r="L14" s="187"/>
      <c r="M14" s="187"/>
      <c r="N14" s="187"/>
      <c r="O14" s="187"/>
      <c r="P14" s="187"/>
      <c r="Q14" s="187">
        <v>4</v>
      </c>
      <c r="R14" s="187">
        <v>-10</v>
      </c>
      <c r="S14" s="187"/>
      <c r="T14" s="187">
        <v>9</v>
      </c>
      <c r="U14" s="187"/>
      <c r="V14" s="187">
        <v>1</v>
      </c>
      <c r="W14" s="187"/>
      <c r="X14" s="187"/>
      <c r="Y14" s="187"/>
      <c r="Z14" s="187"/>
      <c r="AA14" s="187"/>
      <c r="AB14" s="187"/>
      <c r="AC14" s="187">
        <v>-3</v>
      </c>
      <c r="AD14" s="187">
        <v>-4</v>
      </c>
      <c r="AE14" s="187"/>
      <c r="AF14" s="187"/>
      <c r="AG14" s="187">
        <v>1</v>
      </c>
      <c r="AH14" s="187"/>
      <c r="AI14" s="187"/>
      <c r="AJ14" s="187"/>
      <c r="AK14" s="187"/>
      <c r="AL14" s="187"/>
      <c r="AM14" s="187"/>
      <c r="AN14" s="187">
        <v>-4</v>
      </c>
      <c r="AO14" s="187"/>
      <c r="AP14" s="187"/>
      <c r="AQ14" s="187"/>
      <c r="AR14" s="187"/>
      <c r="AS14" s="187"/>
      <c r="AT14" s="187"/>
    </row>
    <row r="15" spans="1:52" ht="72.75" customHeight="1" x14ac:dyDescent="0.55000000000000004">
      <c r="A15" s="161" t="s">
        <v>75</v>
      </c>
      <c r="B15" s="162"/>
      <c r="C15" s="28"/>
      <c r="D15" s="28"/>
      <c r="E15" s="28"/>
      <c r="F15" s="28">
        <f>C14</f>
        <v>4</v>
      </c>
      <c r="G15" s="28">
        <f t="shared" ref="G15:AT15" si="6">D14</f>
        <v>4</v>
      </c>
      <c r="H15" s="28">
        <f t="shared" si="6"/>
        <v>1</v>
      </c>
      <c r="I15" s="28">
        <f t="shared" si="6"/>
        <v>0</v>
      </c>
      <c r="J15" s="28">
        <f t="shared" si="6"/>
        <v>0</v>
      </c>
      <c r="K15" s="28">
        <f t="shared" si="6"/>
        <v>0</v>
      </c>
      <c r="L15" s="28">
        <f t="shared" si="6"/>
        <v>0</v>
      </c>
      <c r="M15" s="28">
        <f t="shared" si="6"/>
        <v>6</v>
      </c>
      <c r="N15" s="28">
        <f t="shared" si="6"/>
        <v>0</v>
      </c>
      <c r="O15" s="28">
        <f t="shared" si="6"/>
        <v>0</v>
      </c>
      <c r="P15" s="28">
        <f t="shared" si="6"/>
        <v>0</v>
      </c>
      <c r="Q15" s="28">
        <f t="shared" si="6"/>
        <v>0</v>
      </c>
      <c r="R15" s="28">
        <f t="shared" si="6"/>
        <v>0</v>
      </c>
      <c r="S15" s="28">
        <f t="shared" si="6"/>
        <v>0</v>
      </c>
      <c r="T15" s="28">
        <f t="shared" si="6"/>
        <v>4</v>
      </c>
      <c r="U15" s="28">
        <f t="shared" si="6"/>
        <v>-10</v>
      </c>
      <c r="V15" s="28">
        <f t="shared" si="6"/>
        <v>0</v>
      </c>
      <c r="W15" s="28">
        <f t="shared" si="6"/>
        <v>9</v>
      </c>
      <c r="X15" s="28">
        <f t="shared" si="6"/>
        <v>0</v>
      </c>
      <c r="Y15" s="28">
        <f t="shared" si="6"/>
        <v>1</v>
      </c>
      <c r="Z15" s="28">
        <f t="shared" si="6"/>
        <v>0</v>
      </c>
      <c r="AA15" s="28">
        <f t="shared" si="6"/>
        <v>0</v>
      </c>
      <c r="AB15" s="28">
        <f t="shared" si="6"/>
        <v>0</v>
      </c>
      <c r="AC15" s="28">
        <f t="shared" si="6"/>
        <v>0</v>
      </c>
      <c r="AD15" s="28">
        <f t="shared" si="6"/>
        <v>0</v>
      </c>
      <c r="AE15" s="28">
        <f t="shared" si="6"/>
        <v>0</v>
      </c>
      <c r="AF15" s="28">
        <f t="shared" si="6"/>
        <v>-3</v>
      </c>
      <c r="AG15" s="28">
        <f t="shared" si="6"/>
        <v>-4</v>
      </c>
      <c r="AH15" s="28">
        <f t="shared" si="6"/>
        <v>0</v>
      </c>
      <c r="AI15" s="28">
        <f t="shared" si="6"/>
        <v>0</v>
      </c>
      <c r="AJ15" s="28">
        <f t="shared" si="6"/>
        <v>1</v>
      </c>
      <c r="AK15" s="28">
        <f t="shared" si="6"/>
        <v>0</v>
      </c>
      <c r="AL15" s="28">
        <f t="shared" si="6"/>
        <v>0</v>
      </c>
      <c r="AM15" s="28">
        <f t="shared" si="6"/>
        <v>0</v>
      </c>
      <c r="AN15" s="28">
        <f t="shared" si="6"/>
        <v>0</v>
      </c>
      <c r="AO15" s="28">
        <f t="shared" si="6"/>
        <v>0</v>
      </c>
      <c r="AP15" s="28">
        <f t="shared" si="6"/>
        <v>0</v>
      </c>
      <c r="AQ15" s="28">
        <f t="shared" si="6"/>
        <v>-4</v>
      </c>
      <c r="AR15" s="28">
        <f t="shared" si="6"/>
        <v>0</v>
      </c>
      <c r="AS15" s="28">
        <f t="shared" si="6"/>
        <v>0</v>
      </c>
      <c r="AT15" s="28">
        <f t="shared" si="6"/>
        <v>0</v>
      </c>
    </row>
    <row r="16" spans="1:52" ht="67.5" x14ac:dyDescent="0.55000000000000004">
      <c r="A16" s="161" t="s">
        <v>73</v>
      </c>
      <c r="B16" s="162"/>
      <c r="C16" s="28"/>
      <c r="D16" s="28"/>
      <c r="E16" s="28"/>
      <c r="F16" s="28"/>
      <c r="G16" s="28">
        <f>F15</f>
        <v>4</v>
      </c>
      <c r="H16" s="28">
        <f t="shared" ref="H16:AT16" si="7">G15</f>
        <v>4</v>
      </c>
      <c r="I16" s="28">
        <f t="shared" si="7"/>
        <v>1</v>
      </c>
      <c r="J16" s="28">
        <f t="shared" si="7"/>
        <v>0</v>
      </c>
      <c r="K16" s="28">
        <f t="shared" si="7"/>
        <v>0</v>
      </c>
      <c r="L16" s="28">
        <f t="shared" si="7"/>
        <v>0</v>
      </c>
      <c r="M16" s="28">
        <f t="shared" si="7"/>
        <v>0</v>
      </c>
      <c r="N16" s="28">
        <f t="shared" si="7"/>
        <v>6</v>
      </c>
      <c r="O16" s="28">
        <f t="shared" si="7"/>
        <v>0</v>
      </c>
      <c r="P16" s="28">
        <f t="shared" si="7"/>
        <v>0</v>
      </c>
      <c r="Q16" s="28">
        <f t="shared" si="7"/>
        <v>0</v>
      </c>
      <c r="R16" s="28">
        <f t="shared" si="7"/>
        <v>0</v>
      </c>
      <c r="S16" s="28">
        <f t="shared" si="7"/>
        <v>0</v>
      </c>
      <c r="T16" s="28">
        <f t="shared" si="7"/>
        <v>0</v>
      </c>
      <c r="U16" s="28">
        <f t="shared" si="7"/>
        <v>4</v>
      </c>
      <c r="V16" s="28">
        <f t="shared" si="7"/>
        <v>-10</v>
      </c>
      <c r="W16" s="28">
        <f t="shared" si="7"/>
        <v>0</v>
      </c>
      <c r="X16" s="28">
        <f t="shared" si="7"/>
        <v>9</v>
      </c>
      <c r="Y16" s="28">
        <f t="shared" si="7"/>
        <v>0</v>
      </c>
      <c r="Z16" s="28">
        <f t="shared" si="7"/>
        <v>1</v>
      </c>
      <c r="AA16" s="28">
        <f t="shared" si="7"/>
        <v>0</v>
      </c>
      <c r="AB16" s="28">
        <f t="shared" si="7"/>
        <v>0</v>
      </c>
      <c r="AC16" s="28">
        <f t="shared" si="7"/>
        <v>0</v>
      </c>
      <c r="AD16" s="28">
        <f t="shared" si="7"/>
        <v>0</v>
      </c>
      <c r="AE16" s="28">
        <f t="shared" si="7"/>
        <v>0</v>
      </c>
      <c r="AF16" s="28">
        <f t="shared" si="7"/>
        <v>0</v>
      </c>
      <c r="AG16" s="28">
        <f t="shared" si="7"/>
        <v>-3</v>
      </c>
      <c r="AH16" s="28">
        <f t="shared" si="7"/>
        <v>-4</v>
      </c>
      <c r="AI16" s="28">
        <f t="shared" si="7"/>
        <v>0</v>
      </c>
      <c r="AJ16" s="28">
        <f t="shared" si="7"/>
        <v>0</v>
      </c>
      <c r="AK16" s="28">
        <f t="shared" si="7"/>
        <v>1</v>
      </c>
      <c r="AL16" s="28">
        <f t="shared" si="7"/>
        <v>0</v>
      </c>
      <c r="AM16" s="28">
        <f t="shared" si="7"/>
        <v>0</v>
      </c>
      <c r="AN16" s="28">
        <f t="shared" si="7"/>
        <v>0</v>
      </c>
      <c r="AO16" s="28">
        <f t="shared" si="7"/>
        <v>0</v>
      </c>
      <c r="AP16" s="28">
        <f t="shared" si="7"/>
        <v>0</v>
      </c>
      <c r="AQ16" s="28">
        <f t="shared" si="7"/>
        <v>0</v>
      </c>
      <c r="AR16" s="28">
        <f t="shared" si="7"/>
        <v>-4</v>
      </c>
      <c r="AS16" s="28">
        <f t="shared" si="7"/>
        <v>0</v>
      </c>
      <c r="AT16" s="28">
        <f t="shared" si="7"/>
        <v>0</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tabSelected="1" topLeftCell="P19"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2" t="s">
        <v>64</v>
      </c>
      <c r="B2" s="191" t="s">
        <v>31</v>
      </c>
      <c r="C2" s="191" t="s">
        <v>32</v>
      </c>
      <c r="D2" s="83" t="s">
        <v>4</v>
      </c>
      <c r="E2" s="83" t="s">
        <v>5</v>
      </c>
      <c r="F2" s="83" t="s">
        <v>4</v>
      </c>
      <c r="G2" s="83" t="s">
        <v>5</v>
      </c>
      <c r="H2" s="83" t="s">
        <v>4</v>
      </c>
      <c r="I2" s="83" t="s">
        <v>6</v>
      </c>
      <c r="J2" s="83" t="s">
        <v>4</v>
      </c>
      <c r="K2" s="83" t="s">
        <v>5</v>
      </c>
      <c r="L2" s="84" t="s">
        <v>7</v>
      </c>
      <c r="M2" s="155"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57" t="s">
        <v>8</v>
      </c>
      <c r="AW2" s="172" t="s">
        <v>78</v>
      </c>
      <c r="AX2" s="28" t="s">
        <v>77</v>
      </c>
      <c r="AY2" s="173" t="s">
        <v>79</v>
      </c>
      <c r="AZ2" s="173" t="s">
        <v>80</v>
      </c>
    </row>
    <row r="3" spans="1:52" x14ac:dyDescent="0.55000000000000004">
      <c r="A3" s="192"/>
      <c r="B3" s="191"/>
      <c r="C3" s="191"/>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58">
        <v>43465</v>
      </c>
      <c r="AW3" s="28"/>
      <c r="AX3" s="28"/>
      <c r="AY3" s="28"/>
      <c r="AZ3" s="28"/>
    </row>
    <row r="4" spans="1:52" x14ac:dyDescent="0.55000000000000004">
      <c r="A4" s="192"/>
      <c r="B4" s="191"/>
      <c r="C4" s="191"/>
      <c r="D4" s="78">
        <v>1997</v>
      </c>
      <c r="E4" s="78">
        <v>1997</v>
      </c>
      <c r="F4" s="78">
        <v>1998</v>
      </c>
      <c r="G4" s="78">
        <v>1998</v>
      </c>
      <c r="H4" s="78">
        <v>1999</v>
      </c>
      <c r="I4" s="78">
        <v>1999</v>
      </c>
      <c r="J4" s="78">
        <v>2000</v>
      </c>
      <c r="K4" s="78">
        <v>2000</v>
      </c>
      <c r="L4" s="79">
        <v>2001</v>
      </c>
      <c r="M4" s="156">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59">
        <f t="shared" si="2"/>
        <v>2019</v>
      </c>
      <c r="AW4" s="28"/>
      <c r="AX4" s="28"/>
      <c r="AY4" s="28"/>
      <c r="AZ4" s="28"/>
    </row>
    <row r="5" spans="1:52" x14ac:dyDescent="0.55000000000000004">
      <c r="A5" s="124" t="s">
        <v>27</v>
      </c>
      <c r="B5" s="127">
        <v>3.2</v>
      </c>
      <c r="C5" s="125">
        <v>0.8</v>
      </c>
      <c r="D5" s="126">
        <f>'SDR Patient and Stations'!B11</f>
        <v>5.166666666666667</v>
      </c>
      <c r="E5" s="127">
        <f>'SDR Patient and Stations'!C11</f>
        <v>4.666666666666667</v>
      </c>
      <c r="F5" s="127">
        <f>'SDR Patient and Stations'!D11</f>
        <v>4.8888888888888893</v>
      </c>
      <c r="G5" s="127">
        <f>'SDR Patient and Stations'!E11</f>
        <v>5</v>
      </c>
      <c r="H5" s="127">
        <f>'SDR Patient and Stations'!F11</f>
        <v>5</v>
      </c>
      <c r="I5" s="127">
        <f>'SDR Patient and Stations'!G11</f>
        <v>4.8888888888888893</v>
      </c>
      <c r="J5" s="127">
        <f>'SDR Patient and Stations'!H11</f>
        <v>2.9444444444444446</v>
      </c>
      <c r="K5" s="127">
        <f>'SDR Patient and Stations'!I11</f>
        <v>3.5555555555555554</v>
      </c>
      <c r="L5" s="127">
        <f>'SDR Patient and Stations'!J11</f>
        <v>3.5</v>
      </c>
      <c r="M5" s="127">
        <f>'SDR Patient and Stations'!K11</f>
        <v>3.3888888888888888</v>
      </c>
      <c r="N5" s="127">
        <f>'SDR Patient and Stations'!L11</f>
        <v>3.4444444444444446</v>
      </c>
      <c r="O5" s="127">
        <f>'SDR Patient and Stations'!M11</f>
        <v>2.8333333333333335</v>
      </c>
      <c r="P5" s="127">
        <f>'SDR Patient and Stations'!N11</f>
        <v>3</v>
      </c>
      <c r="Q5" s="127">
        <f>'SDR Patient and Stations'!O11</f>
        <v>3.3333333333333335</v>
      </c>
      <c r="R5" s="127">
        <f>'SDR Patient and Stations'!P11</f>
        <v>3.9166666666666665</v>
      </c>
      <c r="S5" s="127">
        <f>'SDR Patient and Stations'!Q11</f>
        <v>3.7083333333333335</v>
      </c>
      <c r="T5" s="127">
        <f>'SDR Patient and Stations'!R11</f>
        <v>3.8571428571428572</v>
      </c>
      <c r="U5" s="127">
        <f>'SDR Patient and Stations'!S11</f>
        <v>3.4285714285714284</v>
      </c>
      <c r="V5" s="127">
        <f>'SDR Patient and Stations'!T11</f>
        <v>3.9285714285714284</v>
      </c>
      <c r="W5" s="127">
        <f>'SDR Patient and Stations'!U11</f>
        <v>3.9642857142857144</v>
      </c>
      <c r="X5" s="127">
        <f>'SDR Patient and Stations'!V11</f>
        <v>3.9642857142857144</v>
      </c>
      <c r="Y5" s="127">
        <f>'SDR Patient and Stations'!W11</f>
        <v>4.2857142857142856</v>
      </c>
      <c r="Z5" s="127">
        <f>'SDR Patient and Stations'!X11</f>
        <v>3.7777777777777777</v>
      </c>
      <c r="AA5" s="127">
        <f>'SDR Patient and Stations'!Y11</f>
        <v>3.1481481481481484</v>
      </c>
      <c r="AB5" s="127">
        <f>'SDR Patient and Stations'!Z11</f>
        <v>3.4074074074074074</v>
      </c>
      <c r="AC5" s="127">
        <f>'SDR Patient and Stations'!AA11</f>
        <v>3.1481481481481484</v>
      </c>
      <c r="AD5" s="127">
        <f>'SDR Patient and Stations'!AB11</f>
        <v>2.8148148148148149</v>
      </c>
      <c r="AE5" s="127">
        <f>'SDR Patient and Stations'!AC11</f>
        <v>2.6296296296296298</v>
      </c>
      <c r="AF5" s="127">
        <f>'SDR Patient and Stations'!AD11</f>
        <v>2.7407407407407409</v>
      </c>
      <c r="AG5" s="127">
        <f>'SDR Patient and Stations'!AE11</f>
        <v>2.9629629629629628</v>
      </c>
      <c r="AH5" s="127">
        <f>'SDR Patient and Stations'!AF11</f>
        <v>3.1304347826086958</v>
      </c>
      <c r="AI5" s="127">
        <f>'SDR Patient and Stations'!AG11</f>
        <v>3.0434782608695654</v>
      </c>
      <c r="AJ5" s="127">
        <f>'SDR Patient and Stations'!AH11</f>
        <v>3.4347826086956523</v>
      </c>
      <c r="AK5" s="127">
        <f>'SDR Patient and Stations'!AI11</f>
        <v>3.6</v>
      </c>
      <c r="AL5" s="127">
        <f>'SDR Patient and Stations'!AJ11</f>
        <v>3.5</v>
      </c>
      <c r="AM5" s="127">
        <f>'SDR Patient and Stations'!AK11</f>
        <v>2.7857142857142856</v>
      </c>
      <c r="AN5" s="127">
        <f>'SDR Patient and Stations'!AL11</f>
        <v>2.7142857142857144</v>
      </c>
      <c r="AO5" s="127">
        <f>'SDR Patient and Stations'!AM11</f>
        <v>2.8571428571428572</v>
      </c>
      <c r="AP5" s="127">
        <f>'SDR Patient and Stations'!AN11</f>
        <v>3.0357142857142856</v>
      </c>
      <c r="AQ5" s="127">
        <f>'SDR Patient and Stations'!AO11</f>
        <v>2.8214285714285716</v>
      </c>
      <c r="AR5" s="127">
        <f>'SDR Patient and Stations'!AP11</f>
        <v>2.8928571428571428</v>
      </c>
      <c r="AS5" s="127">
        <f>'SDR Patient and Stations'!AQ11</f>
        <v>3.3571428571428572</v>
      </c>
      <c r="AT5" s="127">
        <f>'SDR Patient and Stations'!AR11</f>
        <v>3.1785714285714284</v>
      </c>
      <c r="AU5" s="127">
        <f>'SDR Patient and Stations'!AS11</f>
        <v>3.1428571428571428</v>
      </c>
      <c r="AV5" s="127" t="e">
        <f>'SDR Patient and Stations'!AT11</f>
        <v>#DIV/0!</v>
      </c>
      <c r="AW5" s="127">
        <f>AVERAGE(D5:AU5)</f>
        <v>3.5179255024363725</v>
      </c>
      <c r="AX5" s="174">
        <f>_xlfn.VAR.S(D5:AU5)</f>
        <v>0.48221363880414564</v>
      </c>
      <c r="AY5" s="174">
        <f>_xlfn.STDEV.S(D5:AU5)</f>
        <v>0.69441604158036674</v>
      </c>
      <c r="AZ5" s="28"/>
    </row>
    <row r="6" spans="1:52" x14ac:dyDescent="0.55000000000000004">
      <c r="A6" s="28" t="s">
        <v>55</v>
      </c>
      <c r="B6" s="88">
        <v>3.2</v>
      </c>
      <c r="C6" s="128">
        <v>0.8</v>
      </c>
      <c r="D6" s="129">
        <f>'SMFP Facility Need 3.20 PPS'!C24</f>
        <v>5.166666666666667</v>
      </c>
      <c r="E6" s="129">
        <f>'SMFP Facility Need 3.20 PPS'!D24</f>
        <v>4.666666666666667</v>
      </c>
      <c r="F6" s="129">
        <f>'SMFP Facility Need 3.20 PPS'!E24</f>
        <v>4.8888888888888893</v>
      </c>
      <c r="G6" s="129">
        <f>'SMFP Facility Need 3.20 PPS'!F24</f>
        <v>5</v>
      </c>
      <c r="H6" s="129">
        <f>'SMFP Facility Need 3.20 PPS'!G24</f>
        <v>5</v>
      </c>
      <c r="I6" s="129">
        <f>'SMFP Facility Need 3.20 PPS'!H24</f>
        <v>4.8888888888888893</v>
      </c>
      <c r="J6" s="129">
        <f>'SMFP Facility Need 3.20 PPS'!I24</f>
        <v>5.8888888888888893</v>
      </c>
      <c r="K6" s="129">
        <f>'SMFP Facility Need 3.20 PPS'!J24</f>
        <v>4.2477037037037038</v>
      </c>
      <c r="L6" s="129">
        <f>'SMFP Facility Need 3.20 PPS'!K24</f>
        <v>3.1790943906285203</v>
      </c>
      <c r="M6" s="129">
        <f>'SMFP Facility Need 3.20 PPS'!L24</f>
        <v>2.0458152418026652</v>
      </c>
      <c r="N6" s="129">
        <f>'SMFP Facility Need 3.20 PPS'!M24</f>
        <v>2.0666666666666669</v>
      </c>
      <c r="O6" s="129">
        <f>'SMFP Facility Need 3.20 PPS'!N24</f>
        <v>2.2666666666666666</v>
      </c>
      <c r="P6" s="129">
        <f>'SMFP Facility Need 3.20 PPS'!O24</f>
        <v>2.4</v>
      </c>
      <c r="Q6" s="129">
        <f>'SMFP Facility Need 3.20 PPS'!P24</f>
        <v>2.6666666666666665</v>
      </c>
      <c r="R6" s="129">
        <f>'SMFP Facility Need 3.20 PPS'!Q24</f>
        <v>3.1333333333333333</v>
      </c>
      <c r="S6" s="129">
        <f>'SMFP Facility Need 3.20 PPS'!R24</f>
        <v>2.9666666666666668</v>
      </c>
      <c r="T6" s="129">
        <f>'SMFP Facility Need 3.20 PPS'!S24</f>
        <v>3.6</v>
      </c>
      <c r="U6" s="129">
        <f>'SMFP Facility Need 3.20 PPS'!T24</f>
        <v>3.2</v>
      </c>
      <c r="V6" s="129">
        <f>'SMFP Facility Need 3.20 PPS'!U24</f>
        <v>3.6666666666666665</v>
      </c>
      <c r="W6" s="129">
        <f>'SMFP Facility Need 3.20 PPS'!V24</f>
        <v>3.7</v>
      </c>
      <c r="X6" s="129">
        <f>'SMFP Facility Need 3.20 PPS'!W24</f>
        <v>3.7</v>
      </c>
      <c r="Y6" s="129">
        <f>'SMFP Facility Need 3.20 PPS'!X24</f>
        <v>4</v>
      </c>
      <c r="Z6" s="129">
        <f>'SMFP Facility Need 3.20 PPS'!Y24</f>
        <v>3.4</v>
      </c>
      <c r="AA6" s="129">
        <f>'SMFP Facility Need 3.20 PPS'!Z24</f>
        <v>2.8333333333333335</v>
      </c>
      <c r="AB6" s="129">
        <f>'SMFP Facility Need 3.20 PPS'!AA24</f>
        <v>3.0666666666666669</v>
      </c>
      <c r="AC6" s="129">
        <f>'SMFP Facility Need 3.20 PPS'!AB24</f>
        <v>2.8333333333333335</v>
      </c>
      <c r="AD6" s="129">
        <f>'SMFP Facility Need 3.20 PPS'!AC24</f>
        <v>2.5333333333333332</v>
      </c>
      <c r="AE6" s="129">
        <f>'SMFP Facility Need 3.20 PPS'!AD24</f>
        <v>2.3666666666666667</v>
      </c>
      <c r="AF6" s="129">
        <f>'SMFP Facility Need 3.20 PPS'!AE24</f>
        <v>2.4666666666666668</v>
      </c>
      <c r="AG6" s="129">
        <f>'SMFP Facility Need 3.20 PPS'!AF24</f>
        <v>2.6666666666666665</v>
      </c>
      <c r="AH6" s="129">
        <f>'SMFP Facility Need 3.20 PPS'!AG24</f>
        <v>2.4</v>
      </c>
      <c r="AI6" s="129">
        <f>'SMFP Facility Need 3.20 PPS'!AH24</f>
        <v>2.3333333333333335</v>
      </c>
      <c r="AJ6" s="129">
        <f>'SMFP Facility Need 3.20 PPS'!AI24</f>
        <v>2.925925925925926</v>
      </c>
      <c r="AK6" s="129">
        <f>'SMFP Facility Need 3.20 PPS'!AJ24</f>
        <v>3.1304347826086958</v>
      </c>
      <c r="AL6" s="129">
        <f>'SMFP Facility Need 3.20 PPS'!AK24</f>
        <v>3.652173913043478</v>
      </c>
      <c r="AM6" s="129">
        <f>'SMFP Facility Need 3.20 PPS'!AL24</f>
        <v>3.3913043478260869</v>
      </c>
      <c r="AN6" s="129">
        <f>'SMFP Facility Need 3.20 PPS'!AM24</f>
        <v>3.3043478260869565</v>
      </c>
      <c r="AO6" s="129">
        <f>'SMFP Facility Need 3.20 PPS'!AN24</f>
        <v>2.6666666666666665</v>
      </c>
      <c r="AP6" s="129">
        <f>'SMFP Facility Need 3.20 PPS'!AO24</f>
        <v>2.8333333333333335</v>
      </c>
      <c r="AQ6" s="129">
        <f>'SMFP Facility Need 3.20 PPS'!AP24</f>
        <v>2.6333333333333333</v>
      </c>
      <c r="AR6" s="129">
        <f>'SMFP Facility Need 3.20 PPS'!AQ24</f>
        <v>2.7</v>
      </c>
      <c r="AS6" s="129">
        <f>'SMFP Facility Need 3.20 PPS'!AR24</f>
        <v>3.1333333333333333</v>
      </c>
      <c r="AT6" s="129">
        <f>'SMFP Facility Need 3.20 PPS'!AS24</f>
        <v>2.9666666666666668</v>
      </c>
      <c r="AU6" s="129">
        <f>'SMFP Facility Need 3.20 PPS'!AT24</f>
        <v>3.3846153846153846</v>
      </c>
      <c r="AV6" s="129" t="e">
        <f>'SMFP Facility Need 3.20 PPS'!AU24</f>
        <v>#N/A</v>
      </c>
      <c r="AW6" s="88">
        <f t="shared" ref="AW6" si="3">AVERAGE(D6:AU6)</f>
        <v>3.3173048980963959</v>
      </c>
      <c r="AX6" s="175">
        <f t="shared" ref="AX6" si="4">_xlfn.VAR.S(D6:AU6)</f>
        <v>0.86067295827965506</v>
      </c>
      <c r="AY6" s="175">
        <f t="shared" ref="AY6" si="5">_xlfn.STDEV.S(D6:AU6)</f>
        <v>0.92772461338462664</v>
      </c>
      <c r="AZ6" s="106">
        <f>CORREL($D$5:$AU$5,D6:AU6)</f>
        <v>0.73166304633306689</v>
      </c>
    </row>
    <row r="7" spans="1:52" x14ac:dyDescent="0.55000000000000004">
      <c r="A7" s="28" t="s">
        <v>55</v>
      </c>
      <c r="B7" s="28">
        <v>3.16</v>
      </c>
      <c r="C7" s="128">
        <v>0.79</v>
      </c>
      <c r="D7" s="129">
        <f>'SMFP Facility Need 3.16 PPS'!C24</f>
        <v>5.166666666666667</v>
      </c>
      <c r="E7" s="129">
        <f>'SMFP Facility Need 3.16 PPS'!D24</f>
        <v>4.666666666666667</v>
      </c>
      <c r="F7" s="129">
        <f>'SMFP Facility Need 3.16 PPS'!E24</f>
        <v>4.8888888888888893</v>
      </c>
      <c r="G7" s="129">
        <f>'SMFP Facility Need 3.16 PPS'!F24</f>
        <v>5</v>
      </c>
      <c r="H7" s="129">
        <f>'SMFP Facility Need 3.16 PPS'!G24</f>
        <v>5</v>
      </c>
      <c r="I7" s="129">
        <f>'SMFP Facility Need 3.16 PPS'!H24</f>
        <v>4.8888888888888893</v>
      </c>
      <c r="J7" s="129">
        <f>'SMFP Facility Need 3.16 PPS'!I24</f>
        <v>5.8888888888888893</v>
      </c>
      <c r="K7" s="129">
        <f>'SMFP Facility Need 3.16 PPS'!J24</f>
        <v>4.1946074074074078</v>
      </c>
      <c r="L7" s="129">
        <f>'SMFP Facility Need 3.16 PPS'!K24</f>
        <v>3.1216343353792393</v>
      </c>
      <c r="M7" s="129">
        <f>'SMFP Facility Need 3.16 PPS'!L24</f>
        <v>2.0333333333333332</v>
      </c>
      <c r="N7" s="129">
        <f>'SMFP Facility Need 3.16 PPS'!M24</f>
        <v>2.0666666666666669</v>
      </c>
      <c r="O7" s="129">
        <f>'SMFP Facility Need 3.16 PPS'!N24</f>
        <v>2.2666666666666666</v>
      </c>
      <c r="P7" s="129">
        <f>'SMFP Facility Need 3.16 PPS'!O24</f>
        <v>2.4</v>
      </c>
      <c r="Q7" s="129">
        <f>'SMFP Facility Need 3.16 PPS'!P24</f>
        <v>2.6666666666666665</v>
      </c>
      <c r="R7" s="129">
        <f>'SMFP Facility Need 3.16 PPS'!Q24</f>
        <v>3.1333333333333333</v>
      </c>
      <c r="S7" s="129">
        <f>'SMFP Facility Need 3.16 PPS'!R24</f>
        <v>2.9666666666666668</v>
      </c>
      <c r="T7" s="129">
        <f>'SMFP Facility Need 3.16 PPS'!S24</f>
        <v>3.6</v>
      </c>
      <c r="U7" s="129">
        <f>'SMFP Facility Need 3.16 PPS'!T24</f>
        <v>3.2</v>
      </c>
      <c r="V7" s="129">
        <f>'SMFP Facility Need 3.16 PPS'!U24</f>
        <v>3.6666666666666665</v>
      </c>
      <c r="W7" s="129">
        <f>'SMFP Facility Need 3.16 PPS'!V24</f>
        <v>3.7</v>
      </c>
      <c r="X7" s="129">
        <f>'SMFP Facility Need 3.16 PPS'!W24</f>
        <v>3.7</v>
      </c>
      <c r="Y7" s="129">
        <f>'SMFP Facility Need 3.16 PPS'!X24</f>
        <v>4</v>
      </c>
      <c r="Z7" s="129">
        <f>'SMFP Facility Need 3.16 PPS'!Y24</f>
        <v>3.4</v>
      </c>
      <c r="AA7" s="129">
        <f>'SMFP Facility Need 3.16 PPS'!Z24</f>
        <v>2.8333333333333335</v>
      </c>
      <c r="AB7" s="129">
        <f>'SMFP Facility Need 3.16 PPS'!AA24</f>
        <v>3.0666666666666669</v>
      </c>
      <c r="AC7" s="129">
        <f>'SMFP Facility Need 3.16 PPS'!AB24</f>
        <v>2.8333333333333335</v>
      </c>
      <c r="AD7" s="129">
        <f>'SMFP Facility Need 3.16 PPS'!AC24</f>
        <v>2.5333333333333332</v>
      </c>
      <c r="AE7" s="129">
        <f>'SMFP Facility Need 3.16 PPS'!AD24</f>
        <v>2.3666666666666667</v>
      </c>
      <c r="AF7" s="129">
        <f>'SMFP Facility Need 3.16 PPS'!AE24</f>
        <v>2.4666666666666668</v>
      </c>
      <c r="AG7" s="129">
        <f>'SMFP Facility Need 3.16 PPS'!AF24</f>
        <v>2.6666666666666665</v>
      </c>
      <c r="AH7" s="129">
        <f>'SMFP Facility Need 3.16 PPS'!AG24</f>
        <v>2.4</v>
      </c>
      <c r="AI7" s="129">
        <f>'SMFP Facility Need 3.16 PPS'!AH24</f>
        <v>2.3333333333333335</v>
      </c>
      <c r="AJ7" s="129">
        <f>'SMFP Facility Need 3.16 PPS'!AI24</f>
        <v>2.925925925925926</v>
      </c>
      <c r="AK7" s="129">
        <f>'SMFP Facility Need 3.16 PPS'!AJ24</f>
        <v>3.1304347826086958</v>
      </c>
      <c r="AL7" s="129">
        <f>'SMFP Facility Need 3.16 PPS'!AK24</f>
        <v>3.652173913043478</v>
      </c>
      <c r="AM7" s="129">
        <f>'SMFP Facility Need 3.16 PPS'!AL24</f>
        <v>3.3913043478260869</v>
      </c>
      <c r="AN7" s="129">
        <f>'SMFP Facility Need 3.16 PPS'!AM24</f>
        <v>3.3043478260869565</v>
      </c>
      <c r="AO7" s="129">
        <f>'SMFP Facility Need 3.16 PPS'!AN24</f>
        <v>2.6666666666666665</v>
      </c>
      <c r="AP7" s="129">
        <f>'SMFP Facility Need 3.16 PPS'!AO24</f>
        <v>2.8333333333333335</v>
      </c>
      <c r="AQ7" s="129">
        <f>'SMFP Facility Need 3.16 PPS'!AP24</f>
        <v>2.6333333333333333</v>
      </c>
      <c r="AR7" s="129">
        <f>'SMFP Facility Need 3.16 PPS'!AQ24</f>
        <v>2.7</v>
      </c>
      <c r="AS7" s="129">
        <f>'SMFP Facility Need 3.16 PPS'!AR24</f>
        <v>3.1333333333333333</v>
      </c>
      <c r="AT7" s="129">
        <f>'SMFP Facility Need 3.16 PPS'!AS24</f>
        <v>2.9666666666666668</v>
      </c>
      <c r="AU7" s="129">
        <f>'SMFP Facility Need 3.16 PPS'!AT24</f>
        <v>3.3846153846153846</v>
      </c>
      <c r="AV7" s="129" t="e">
        <f>'SMFP Facility Need 3.16 PPS'!AU24</f>
        <v>#N/A</v>
      </c>
      <c r="AW7" s="88">
        <f t="shared" ref="AW7:AW16" si="6">AVERAGE(D7:AU7)</f>
        <v>3.3145085740051483</v>
      </c>
      <c r="AX7" s="175">
        <f t="shared" ref="AX7:AX16" si="7">_xlfn.VAR.S(D7:AU7)</f>
        <v>0.85962076196139559</v>
      </c>
      <c r="AY7" s="175">
        <f t="shared" ref="AY7:AY16" si="8">_xlfn.STDEV.S(D7:AU7)</f>
        <v>0.9271573555558924</v>
      </c>
      <c r="AZ7" s="106">
        <f>CORREL($D$5:$AU$5,D7:AU7)</f>
        <v>0.73213390743837403</v>
      </c>
    </row>
    <row r="8" spans="1:52" x14ac:dyDescent="0.55000000000000004">
      <c r="A8" s="28" t="s">
        <v>55</v>
      </c>
      <c r="B8" s="28">
        <v>3.12</v>
      </c>
      <c r="C8" s="130">
        <v>0.78</v>
      </c>
      <c r="D8" s="129">
        <f>'SMFP Facility Need 3.12 PPS'!C24</f>
        <v>5.166666666666667</v>
      </c>
      <c r="E8" s="129">
        <f>'SMFP Facility Need 3.12 PPS'!D24</f>
        <v>4.666666666666667</v>
      </c>
      <c r="F8" s="129">
        <f>'SMFP Facility Need 3.12 PPS'!E24</f>
        <v>4.8888888888888893</v>
      </c>
      <c r="G8" s="129">
        <f>'SMFP Facility Need 3.12 PPS'!F24</f>
        <v>5</v>
      </c>
      <c r="H8" s="129">
        <f>'SMFP Facility Need 3.12 PPS'!G24</f>
        <v>5</v>
      </c>
      <c r="I8" s="129">
        <f>'SMFP Facility Need 3.12 PPS'!H24</f>
        <v>4.8888888888888893</v>
      </c>
      <c r="J8" s="129">
        <f>'SMFP Facility Need 3.12 PPS'!I24</f>
        <v>5.8888888888888893</v>
      </c>
      <c r="K8" s="129">
        <f>'SMFP Facility Need 3.12 PPS'!J24</f>
        <v>4.1415111111111109</v>
      </c>
      <c r="L8" s="129">
        <f>'SMFP Facility Need 3.12 PPS'!K24</f>
        <v>3.0648193522519716</v>
      </c>
      <c r="M8" s="129">
        <f>'SMFP Facility Need 3.12 PPS'!L24</f>
        <v>2.0333333333333332</v>
      </c>
      <c r="N8" s="129">
        <f>'SMFP Facility Need 3.12 PPS'!M24</f>
        <v>2.0666666666666669</v>
      </c>
      <c r="O8" s="129">
        <f>'SMFP Facility Need 3.12 PPS'!N24</f>
        <v>2.2666666666666666</v>
      </c>
      <c r="P8" s="129">
        <f>'SMFP Facility Need 3.12 PPS'!O24</f>
        <v>2.4</v>
      </c>
      <c r="Q8" s="129">
        <f>'SMFP Facility Need 3.12 PPS'!P24</f>
        <v>2.6666666666666665</v>
      </c>
      <c r="R8" s="129">
        <f>'SMFP Facility Need 3.12 PPS'!Q24</f>
        <v>3.1333333333333333</v>
      </c>
      <c r="S8" s="129">
        <f>'SMFP Facility Need 3.12 PPS'!R24</f>
        <v>2.9666666666666668</v>
      </c>
      <c r="T8" s="129">
        <f>'SMFP Facility Need 3.12 PPS'!S24</f>
        <v>3.6</v>
      </c>
      <c r="U8" s="129">
        <f>'SMFP Facility Need 3.12 PPS'!T24</f>
        <v>3.2</v>
      </c>
      <c r="V8" s="129">
        <f>'SMFP Facility Need 3.12 PPS'!U24</f>
        <v>3.6666666666666665</v>
      </c>
      <c r="W8" s="129">
        <f>'SMFP Facility Need 3.12 PPS'!V24</f>
        <v>3.7</v>
      </c>
      <c r="X8" s="129">
        <f>'SMFP Facility Need 3.12 PPS'!W24</f>
        <v>3.7</v>
      </c>
      <c r="Y8" s="129">
        <f>'SMFP Facility Need 3.12 PPS'!X24</f>
        <v>4</v>
      </c>
      <c r="Z8" s="129">
        <f>'SMFP Facility Need 3.12 PPS'!Y24</f>
        <v>3.4</v>
      </c>
      <c r="AA8" s="129">
        <f>'SMFP Facility Need 3.12 PPS'!Z24</f>
        <v>2.8333333333333335</v>
      </c>
      <c r="AB8" s="129">
        <f>'SMFP Facility Need 3.12 PPS'!AA24</f>
        <v>3.0666666666666669</v>
      </c>
      <c r="AC8" s="129">
        <f>'SMFP Facility Need 3.12 PPS'!AB24</f>
        <v>2.8333333333333335</v>
      </c>
      <c r="AD8" s="129">
        <f>'SMFP Facility Need 3.12 PPS'!AC24</f>
        <v>2.5333333333333332</v>
      </c>
      <c r="AE8" s="129">
        <f>'SMFP Facility Need 3.12 PPS'!AD24</f>
        <v>2.3666666666666667</v>
      </c>
      <c r="AF8" s="129">
        <f>'SMFP Facility Need 3.12 PPS'!AE24</f>
        <v>2.4666666666666668</v>
      </c>
      <c r="AG8" s="129">
        <f>'SMFP Facility Need 3.12 PPS'!AF24</f>
        <v>2.6666666666666665</v>
      </c>
      <c r="AH8" s="129">
        <f>'SMFP Facility Need 3.12 PPS'!AG24</f>
        <v>2.4</v>
      </c>
      <c r="AI8" s="129">
        <f>'SMFP Facility Need 3.12 PPS'!AH24</f>
        <v>2.3333333333333335</v>
      </c>
      <c r="AJ8" s="129">
        <f>'SMFP Facility Need 3.12 PPS'!AI24</f>
        <v>2.925925925925926</v>
      </c>
      <c r="AK8" s="129">
        <f>'SMFP Facility Need 3.12 PPS'!AJ24</f>
        <v>3.1304347826086958</v>
      </c>
      <c r="AL8" s="129">
        <f>'SMFP Facility Need 3.12 PPS'!AK24</f>
        <v>3.652173913043478</v>
      </c>
      <c r="AM8" s="129">
        <f>'SMFP Facility Need 3.12 PPS'!AL24</f>
        <v>3.3913043478260869</v>
      </c>
      <c r="AN8" s="129">
        <f>'SMFP Facility Need 3.12 PPS'!AM24</f>
        <v>3.2933333333333334</v>
      </c>
      <c r="AO8" s="129">
        <f>'SMFP Facility Need 3.12 PPS'!AN24</f>
        <v>2.6666666666666665</v>
      </c>
      <c r="AP8" s="129">
        <f>'SMFP Facility Need 3.12 PPS'!AO24</f>
        <v>2.8333333333333335</v>
      </c>
      <c r="AQ8" s="129">
        <f>'SMFP Facility Need 3.12 PPS'!AP24</f>
        <v>2.6333333333333333</v>
      </c>
      <c r="AR8" s="129">
        <f>'SMFP Facility Need 3.12 PPS'!AQ24</f>
        <v>2.7</v>
      </c>
      <c r="AS8" s="129">
        <f>'SMFP Facility Need 3.12 PPS'!AR24</f>
        <v>3.1333333333333333</v>
      </c>
      <c r="AT8" s="129">
        <f>'SMFP Facility Need 3.12 PPS'!AS24</f>
        <v>2.9666666666666668</v>
      </c>
      <c r="AU8" s="129">
        <f>'SMFP Facility Need 3.12 PPS'!AT24</f>
        <v>3.3846153846153846</v>
      </c>
      <c r="AV8" s="129" t="e">
        <f>'SMFP Facility Need 3.12 PPS'!AU24</f>
        <v>#N/A</v>
      </c>
      <c r="AW8" s="88">
        <f t="shared" si="6"/>
        <v>3.3117602610011208</v>
      </c>
      <c r="AX8" s="175">
        <f t="shared" si="7"/>
        <v>0.85809788483360461</v>
      </c>
      <c r="AY8" s="175">
        <f t="shared" si="8"/>
        <v>0.92633573008580672</v>
      </c>
      <c r="AZ8" s="106">
        <f t="shared" ref="AZ8:AZ16" si="9">CORREL($D$5:$AU$5,D8:AU8)</f>
        <v>0.73306788268257439</v>
      </c>
    </row>
    <row r="9" spans="1:52" x14ac:dyDescent="0.55000000000000004">
      <c r="A9" s="28" t="s">
        <v>55</v>
      </c>
      <c r="B9" s="28">
        <v>3.08</v>
      </c>
      <c r="C9" s="130">
        <v>0.77</v>
      </c>
      <c r="D9" s="129">
        <f>'SMFP Facility Need 3.08 PPS'!C24</f>
        <v>5.166666666666667</v>
      </c>
      <c r="E9" s="129">
        <f>'SMFP Facility Need 3.08 PPS'!D24</f>
        <v>4.666666666666667</v>
      </c>
      <c r="F9" s="129">
        <f>'SMFP Facility Need 3.08 PPS'!E24</f>
        <v>4.8888888888888893</v>
      </c>
      <c r="G9" s="129">
        <f>'SMFP Facility Need 3.08 PPS'!F24</f>
        <v>5</v>
      </c>
      <c r="H9" s="129">
        <f>'SMFP Facility Need 3.08 PPS'!G24</f>
        <v>5</v>
      </c>
      <c r="I9" s="129">
        <f>'SMFP Facility Need 3.08 PPS'!H24</f>
        <v>4.8888888888888893</v>
      </c>
      <c r="J9" s="129">
        <f>'SMFP Facility Need 3.08 PPS'!I24</f>
        <v>5.8888888888888893</v>
      </c>
      <c r="K9" s="129">
        <f>'SMFP Facility Need 3.08 PPS'!J24</f>
        <v>4.0884148148148149</v>
      </c>
      <c r="L9" s="129">
        <f>'SMFP Facility Need 3.08 PPS'!K24</f>
        <v>3.0086386390820894</v>
      </c>
      <c r="M9" s="129">
        <f>'SMFP Facility Need 3.08 PPS'!L24</f>
        <v>2.0333333333333332</v>
      </c>
      <c r="N9" s="129">
        <f>'SMFP Facility Need 3.08 PPS'!M24</f>
        <v>2.0666666666666669</v>
      </c>
      <c r="O9" s="129">
        <f>'SMFP Facility Need 3.08 PPS'!N24</f>
        <v>2.2666666666666666</v>
      </c>
      <c r="P9" s="129">
        <f>'SMFP Facility Need 3.08 PPS'!O24</f>
        <v>2.4</v>
      </c>
      <c r="Q9" s="129">
        <f>'SMFP Facility Need 3.08 PPS'!P24</f>
        <v>2.6666666666666665</v>
      </c>
      <c r="R9" s="129">
        <f>'SMFP Facility Need 3.08 PPS'!Q24</f>
        <v>3.1333333333333333</v>
      </c>
      <c r="S9" s="129">
        <f>'SMFP Facility Need 3.08 PPS'!R24</f>
        <v>2.9666666666666668</v>
      </c>
      <c r="T9" s="129">
        <f>'SMFP Facility Need 3.08 PPS'!S24</f>
        <v>3.6</v>
      </c>
      <c r="U9" s="129">
        <f>'SMFP Facility Need 3.08 PPS'!T24</f>
        <v>3.2</v>
      </c>
      <c r="V9" s="129">
        <f>'SMFP Facility Need 3.08 PPS'!U24</f>
        <v>3.6666666666666665</v>
      </c>
      <c r="W9" s="129">
        <f>'SMFP Facility Need 3.08 PPS'!V24</f>
        <v>3.7</v>
      </c>
      <c r="X9" s="129">
        <f>'SMFP Facility Need 3.08 PPS'!W24</f>
        <v>3.7</v>
      </c>
      <c r="Y9" s="129">
        <f>'SMFP Facility Need 3.08 PPS'!X24</f>
        <v>4</v>
      </c>
      <c r="Z9" s="129">
        <f>'SMFP Facility Need 3.08 PPS'!Y24</f>
        <v>3.4</v>
      </c>
      <c r="AA9" s="129">
        <f>'SMFP Facility Need 3.08 PPS'!Z24</f>
        <v>2.8333333333333335</v>
      </c>
      <c r="AB9" s="129">
        <f>'SMFP Facility Need 3.08 PPS'!AA24</f>
        <v>3.0666666666666669</v>
      </c>
      <c r="AC9" s="129">
        <f>'SMFP Facility Need 3.08 PPS'!AB24</f>
        <v>2.8333333333333335</v>
      </c>
      <c r="AD9" s="129">
        <f>'SMFP Facility Need 3.08 PPS'!AC24</f>
        <v>2.5333333333333332</v>
      </c>
      <c r="AE9" s="129">
        <f>'SMFP Facility Need 3.08 PPS'!AD24</f>
        <v>2.3666666666666667</v>
      </c>
      <c r="AF9" s="129">
        <f>'SMFP Facility Need 3.08 PPS'!AE24</f>
        <v>2.4666666666666668</v>
      </c>
      <c r="AG9" s="129">
        <f>'SMFP Facility Need 3.08 PPS'!AF24</f>
        <v>2.6666666666666665</v>
      </c>
      <c r="AH9" s="129">
        <f>'SMFP Facility Need 3.08 PPS'!AG24</f>
        <v>2.4</v>
      </c>
      <c r="AI9" s="129">
        <f>'SMFP Facility Need 3.08 PPS'!AH24</f>
        <v>2.3333333333333335</v>
      </c>
      <c r="AJ9" s="129">
        <f>'SMFP Facility Need 3.08 PPS'!AI24</f>
        <v>2.925925925925926</v>
      </c>
      <c r="AK9" s="129">
        <f>'SMFP Facility Need 3.08 PPS'!AJ24</f>
        <v>3.1304347826086958</v>
      </c>
      <c r="AL9" s="129">
        <f>'SMFP Facility Need 3.08 PPS'!AK24</f>
        <v>3.652173913043478</v>
      </c>
      <c r="AM9" s="129">
        <f>'SMFP Facility Need 3.08 PPS'!AL24</f>
        <v>3.3913043478260869</v>
      </c>
      <c r="AN9" s="129">
        <f>'SMFP Facility Need 3.08 PPS'!AM24</f>
        <v>3.2511111111111113</v>
      </c>
      <c r="AO9" s="129">
        <f>'SMFP Facility Need 3.08 PPS'!AN24</f>
        <v>2.6666666666666665</v>
      </c>
      <c r="AP9" s="129">
        <f>'SMFP Facility Need 3.08 PPS'!AO24</f>
        <v>2.8333333333333335</v>
      </c>
      <c r="AQ9" s="129">
        <f>'SMFP Facility Need 3.08 PPS'!AP24</f>
        <v>2.6333333333333333</v>
      </c>
      <c r="AR9" s="129">
        <f>'SMFP Facility Need 3.08 PPS'!AQ24</f>
        <v>2.7</v>
      </c>
      <c r="AS9" s="129">
        <f>'SMFP Facility Need 3.08 PPS'!AR24</f>
        <v>3.1333333333333333</v>
      </c>
      <c r="AT9" s="129">
        <f>'SMFP Facility Need 3.08 PPS'!AS24</f>
        <v>2.9666666666666668</v>
      </c>
      <c r="AU9" s="129">
        <f>'SMFP Facility Need 3.08 PPS'!AT24</f>
        <v>3.3846153846153846</v>
      </c>
      <c r="AV9" s="129" t="e">
        <f>'SMFP Facility Need 3.08 PPS'!AU24</f>
        <v>#N/A</v>
      </c>
      <c r="AW9" s="88">
        <f t="shared" si="6"/>
        <v>3.3083170966445663</v>
      </c>
      <c r="AX9" s="175">
        <f t="shared" si="7"/>
        <v>0.85689848620399889</v>
      </c>
      <c r="AY9" s="175">
        <f t="shared" si="8"/>
        <v>0.92568811497393599</v>
      </c>
      <c r="AZ9" s="106">
        <f t="shared" si="9"/>
        <v>0.73477246865287238</v>
      </c>
    </row>
    <row r="10" spans="1:52" x14ac:dyDescent="0.55000000000000004">
      <c r="A10" s="28" t="s">
        <v>55</v>
      </c>
      <c r="B10" s="28">
        <v>3.04</v>
      </c>
      <c r="C10" s="130">
        <v>0.76</v>
      </c>
      <c r="D10" s="129">
        <f>'SMFP Facility Need 3.04 PPS'!C24</f>
        <v>5.166666666666667</v>
      </c>
      <c r="E10" s="129">
        <f>'SMFP Facility Need 3.04 PPS'!D24</f>
        <v>4.666666666666667</v>
      </c>
      <c r="F10" s="129">
        <f>'SMFP Facility Need 3.04 PPS'!E24</f>
        <v>4.8888888888888893</v>
      </c>
      <c r="G10" s="129">
        <f>'SMFP Facility Need 3.04 PPS'!F24</f>
        <v>5</v>
      </c>
      <c r="H10" s="129">
        <f>'SMFP Facility Need 3.04 PPS'!G24</f>
        <v>5</v>
      </c>
      <c r="I10" s="129">
        <f>'SMFP Facility Need 3.04 PPS'!H24</f>
        <v>4.8888888888888893</v>
      </c>
      <c r="J10" s="129">
        <f>'SMFP Facility Need 3.04 PPS'!I24</f>
        <v>5.8888888888888893</v>
      </c>
      <c r="K10" s="129">
        <f>'SMFP Facility Need 3.04 PPS'!J24</f>
        <v>4.0353185185185181</v>
      </c>
      <c r="L10" s="129">
        <f>'SMFP Facility Need 3.04 PPS'!K24</f>
        <v>2.9530816335521393</v>
      </c>
      <c r="M10" s="129">
        <f>'SMFP Facility Need 3.04 PPS'!L24</f>
        <v>2.0333333333333332</v>
      </c>
      <c r="N10" s="129">
        <f>'SMFP Facility Need 3.04 PPS'!M24</f>
        <v>2.0666666666666669</v>
      </c>
      <c r="O10" s="129">
        <f>'SMFP Facility Need 3.04 PPS'!N24</f>
        <v>2.2666666666666666</v>
      </c>
      <c r="P10" s="129">
        <f>'SMFP Facility Need 3.04 PPS'!O24</f>
        <v>2.4</v>
      </c>
      <c r="Q10" s="129">
        <f>'SMFP Facility Need 3.04 PPS'!P24</f>
        <v>2.6666666666666665</v>
      </c>
      <c r="R10" s="129">
        <f>'SMFP Facility Need 3.04 PPS'!Q24</f>
        <v>3.1333333333333333</v>
      </c>
      <c r="S10" s="129">
        <f>'SMFP Facility Need 3.04 PPS'!R24</f>
        <v>2.9666666666666668</v>
      </c>
      <c r="T10" s="129">
        <f>'SMFP Facility Need 3.04 PPS'!S24</f>
        <v>3.6</v>
      </c>
      <c r="U10" s="129">
        <f>'SMFP Facility Need 3.04 PPS'!T24</f>
        <v>3.2</v>
      </c>
      <c r="V10" s="129">
        <f>'SMFP Facility Need 3.04 PPS'!U24</f>
        <v>3.6666666666666665</v>
      </c>
      <c r="W10" s="129">
        <f>'SMFP Facility Need 3.04 PPS'!V24</f>
        <v>3.7</v>
      </c>
      <c r="X10" s="129">
        <f>'SMFP Facility Need 3.04 PPS'!W24</f>
        <v>3.7</v>
      </c>
      <c r="Y10" s="129">
        <f>'SMFP Facility Need 3.04 PPS'!X24</f>
        <v>4</v>
      </c>
      <c r="Z10" s="129">
        <f>'SMFP Facility Need 3.04 PPS'!Y24</f>
        <v>3.4</v>
      </c>
      <c r="AA10" s="129">
        <f>'SMFP Facility Need 3.04 PPS'!Z24</f>
        <v>2.8333333333333335</v>
      </c>
      <c r="AB10" s="129">
        <f>'SMFP Facility Need 3.04 PPS'!AA24</f>
        <v>3.0666666666666669</v>
      </c>
      <c r="AC10" s="129">
        <f>'SMFP Facility Need 3.04 PPS'!AB24</f>
        <v>2.8333333333333335</v>
      </c>
      <c r="AD10" s="129">
        <f>'SMFP Facility Need 3.04 PPS'!AC24</f>
        <v>2.5333333333333332</v>
      </c>
      <c r="AE10" s="129">
        <f>'SMFP Facility Need 3.04 PPS'!AD24</f>
        <v>2.3666666666666667</v>
      </c>
      <c r="AF10" s="129">
        <f>'SMFP Facility Need 3.04 PPS'!AE24</f>
        <v>2.4666666666666668</v>
      </c>
      <c r="AG10" s="129">
        <f>'SMFP Facility Need 3.04 PPS'!AF24</f>
        <v>2.6666666666666665</v>
      </c>
      <c r="AH10" s="129">
        <f>'SMFP Facility Need 3.04 PPS'!AG24</f>
        <v>2.4</v>
      </c>
      <c r="AI10" s="129">
        <f>'SMFP Facility Need 3.04 PPS'!AH24</f>
        <v>2.3333333333333335</v>
      </c>
      <c r="AJ10" s="129">
        <f>'SMFP Facility Need 3.04 PPS'!AI24</f>
        <v>2.925925925925926</v>
      </c>
      <c r="AK10" s="129">
        <f>'SMFP Facility Need 3.04 PPS'!AJ24</f>
        <v>3.1304347826086958</v>
      </c>
      <c r="AL10" s="129">
        <f>'SMFP Facility Need 3.04 PPS'!AK24</f>
        <v>3.652173913043478</v>
      </c>
      <c r="AM10" s="129">
        <f>'SMFP Facility Need 3.04 PPS'!AL24</f>
        <v>3.3913043478260869</v>
      </c>
      <c r="AN10" s="129">
        <f>'SMFP Facility Need 3.04 PPS'!AM24</f>
        <v>3.2088888888888891</v>
      </c>
      <c r="AO10" s="129">
        <f>'SMFP Facility Need 3.04 PPS'!AN24</f>
        <v>2.6666666666666665</v>
      </c>
      <c r="AP10" s="129">
        <f>'SMFP Facility Need 3.04 PPS'!AO24</f>
        <v>2.8333333333333335</v>
      </c>
      <c r="AQ10" s="129">
        <f>'SMFP Facility Need 3.04 PPS'!AP24</f>
        <v>2.6333333333333333</v>
      </c>
      <c r="AR10" s="129">
        <f>'SMFP Facility Need 3.04 PPS'!AQ24</f>
        <v>2.7</v>
      </c>
      <c r="AS10" s="129">
        <f>'SMFP Facility Need 3.04 PPS'!AR24</f>
        <v>3.1333333333333333</v>
      </c>
      <c r="AT10" s="129">
        <f>'SMFP Facility Need 3.04 PPS'!AS24</f>
        <v>2.9666666666666668</v>
      </c>
      <c r="AU10" s="129">
        <f>'SMFP Facility Need 3.04 PPS'!AT24</f>
        <v>3.3846153846153846</v>
      </c>
      <c r="AV10" s="129" t="e">
        <f>'SMFP Facility Need 3.04 PPS'!AU24</f>
        <v>#N/A</v>
      </c>
      <c r="AW10" s="88">
        <f t="shared" si="6"/>
        <v>3.3048881074616463</v>
      </c>
      <c r="AX10" s="175">
        <f t="shared" si="7"/>
        <v>0.8560254575295918</v>
      </c>
      <c r="AY10" s="175">
        <f t="shared" si="8"/>
        <v>0.92521643820761845</v>
      </c>
      <c r="AZ10" s="106">
        <f t="shared" si="9"/>
        <v>0.73633898839084044</v>
      </c>
    </row>
    <row r="11" spans="1:52" x14ac:dyDescent="0.55000000000000004">
      <c r="A11" s="28" t="s">
        <v>55</v>
      </c>
      <c r="B11" s="88">
        <v>3</v>
      </c>
      <c r="C11" s="130">
        <v>0.75</v>
      </c>
      <c r="D11" s="129">
        <f>'SMFP Facility Need 3.00 PPS'!C24</f>
        <v>5.166666666666667</v>
      </c>
      <c r="E11" s="129">
        <f>'SMFP Facility Need 3.00 PPS'!D24</f>
        <v>4.666666666666667</v>
      </c>
      <c r="F11" s="129">
        <f>'SMFP Facility Need 3.00 PPS'!E24</f>
        <v>4.8888888888888893</v>
      </c>
      <c r="G11" s="129">
        <f>'SMFP Facility Need 3.00 PPS'!F24</f>
        <v>5</v>
      </c>
      <c r="H11" s="129">
        <f>'SMFP Facility Need 3.00 PPS'!G24</f>
        <v>5</v>
      </c>
      <c r="I11" s="129">
        <f>'SMFP Facility Need 3.00 PPS'!H24</f>
        <v>4.8888888888888893</v>
      </c>
      <c r="J11" s="129">
        <f>'SMFP Facility Need 3.00 PPS'!I24</f>
        <v>5.8888888888888893</v>
      </c>
      <c r="K11" s="129">
        <f>'SMFP Facility Need 3.00 PPS'!J24</f>
        <v>3.9822222222222217</v>
      </c>
      <c r="L11" s="129">
        <f>'SMFP Facility Need 3.00 PPS'!K24</f>
        <v>2.8981380065717413</v>
      </c>
      <c r="M11" s="129">
        <f>'SMFP Facility Need 3.00 PPS'!L24</f>
        <v>2.0333333333333332</v>
      </c>
      <c r="N11" s="129">
        <f>'SMFP Facility Need 3.00 PPS'!M24</f>
        <v>2.0666666666666669</v>
      </c>
      <c r="O11" s="129">
        <f>'SMFP Facility Need 3.00 PPS'!N24</f>
        <v>2.2666666666666666</v>
      </c>
      <c r="P11" s="129">
        <f>'SMFP Facility Need 3.00 PPS'!O24</f>
        <v>2.4</v>
      </c>
      <c r="Q11" s="129">
        <f>'SMFP Facility Need 3.00 PPS'!P24</f>
        <v>2.6666666666666665</v>
      </c>
      <c r="R11" s="129">
        <f>'SMFP Facility Need 3.00 PPS'!Q24</f>
        <v>3.1333333333333333</v>
      </c>
      <c r="S11" s="129">
        <f>'SMFP Facility Need 3.00 PPS'!R24</f>
        <v>2.9666666666666668</v>
      </c>
      <c r="T11" s="129">
        <f>'SMFP Facility Need 3.00 PPS'!S24</f>
        <v>3.6</v>
      </c>
      <c r="U11" s="129">
        <f>'SMFP Facility Need 3.00 PPS'!T24</f>
        <v>3.2</v>
      </c>
      <c r="V11" s="129">
        <f>'SMFP Facility Need 3.00 PPS'!U24</f>
        <v>3.6666666666666665</v>
      </c>
      <c r="W11" s="129">
        <f>'SMFP Facility Need 3.00 PPS'!V24</f>
        <v>3.7</v>
      </c>
      <c r="X11" s="129">
        <f>'SMFP Facility Need 3.00 PPS'!W24</f>
        <v>3.7</v>
      </c>
      <c r="Y11" s="129">
        <f>'SMFP Facility Need 3.00 PPS'!X24</f>
        <v>4</v>
      </c>
      <c r="Z11" s="129">
        <f>'SMFP Facility Need 3.00 PPS'!Y24</f>
        <v>3.4</v>
      </c>
      <c r="AA11" s="129">
        <f>'SMFP Facility Need 3.00 PPS'!Z24</f>
        <v>2.8333333333333335</v>
      </c>
      <c r="AB11" s="129">
        <f>'SMFP Facility Need 3.00 PPS'!AA24</f>
        <v>3.0666666666666669</v>
      </c>
      <c r="AC11" s="129">
        <f>'SMFP Facility Need 3.00 PPS'!AB24</f>
        <v>2.8333333333333335</v>
      </c>
      <c r="AD11" s="129">
        <f>'SMFP Facility Need 3.00 PPS'!AC24</f>
        <v>2.5333333333333332</v>
      </c>
      <c r="AE11" s="129">
        <f>'SMFP Facility Need 3.00 PPS'!AD24</f>
        <v>2.3666666666666667</v>
      </c>
      <c r="AF11" s="129">
        <f>'SMFP Facility Need 3.00 PPS'!AE24</f>
        <v>2.4666666666666668</v>
      </c>
      <c r="AG11" s="129">
        <f>'SMFP Facility Need 3.00 PPS'!AF24</f>
        <v>2.6666666666666665</v>
      </c>
      <c r="AH11" s="129">
        <f>'SMFP Facility Need 3.00 PPS'!AG24</f>
        <v>2.4</v>
      </c>
      <c r="AI11" s="129">
        <f>'SMFP Facility Need 3.00 PPS'!AH24</f>
        <v>2.3333333333333335</v>
      </c>
      <c r="AJ11" s="129">
        <f>'SMFP Facility Need 3.00 PPS'!AI24</f>
        <v>2.925925925925926</v>
      </c>
      <c r="AK11" s="129">
        <f>'SMFP Facility Need 3.00 PPS'!AJ24</f>
        <v>3.1304347826086958</v>
      </c>
      <c r="AL11" s="129">
        <f>'SMFP Facility Need 3.00 PPS'!AK24</f>
        <v>3.652173913043478</v>
      </c>
      <c r="AM11" s="129">
        <f>'SMFP Facility Need 3.00 PPS'!AL24</f>
        <v>3.3913043478260869</v>
      </c>
      <c r="AN11" s="129">
        <f>'SMFP Facility Need 3.00 PPS'!AM24</f>
        <v>3.1666666666666665</v>
      </c>
      <c r="AO11" s="129">
        <f>'SMFP Facility Need 3.00 PPS'!AN24</f>
        <v>2.6666666666666665</v>
      </c>
      <c r="AP11" s="129">
        <f>'SMFP Facility Need 3.00 PPS'!AO24</f>
        <v>2.8333333333333335</v>
      </c>
      <c r="AQ11" s="129">
        <f>'SMFP Facility Need 3.00 PPS'!AP24</f>
        <v>2.6333333333333333</v>
      </c>
      <c r="AR11" s="129">
        <f>'SMFP Facility Need 3.00 PPS'!AQ24</f>
        <v>2.7</v>
      </c>
      <c r="AS11" s="129">
        <f>'SMFP Facility Need 3.00 PPS'!AR24</f>
        <v>3.1333333333333333</v>
      </c>
      <c r="AT11" s="129">
        <f>'SMFP Facility Need 3.00 PPS'!AS24</f>
        <v>2.9666666666666668</v>
      </c>
      <c r="AU11" s="129">
        <f>'SMFP Facility Need 3.00 PPS'!AT24</f>
        <v>3.3846153846153846</v>
      </c>
      <c r="AV11" s="129" t="e">
        <f>'SMFP Facility Need 3.00 PPS'!AU24</f>
        <v>#N/A</v>
      </c>
      <c r="AW11" s="88">
        <f t="shared" si="6"/>
        <v>3.3014730587003074</v>
      </c>
      <c r="AX11" s="175">
        <f t="shared" si="7"/>
        <v>0.85547445593159421</v>
      </c>
      <c r="AY11" s="175">
        <f t="shared" si="8"/>
        <v>0.92491862124815838</v>
      </c>
      <c r="AZ11" s="106">
        <f t="shared" si="9"/>
        <v>0.73776800138177412</v>
      </c>
    </row>
    <row r="12" spans="1:52" x14ac:dyDescent="0.55000000000000004">
      <c r="A12" s="28" t="s">
        <v>55</v>
      </c>
      <c r="B12" s="28">
        <v>2.96</v>
      </c>
      <c r="C12" s="130">
        <v>0.74</v>
      </c>
      <c r="D12" s="129">
        <f>'SMFP Facility Need 2.96 PPS'!C24</f>
        <v>5.166666666666667</v>
      </c>
      <c r="E12" s="129">
        <f>'SMFP Facility Need 2.96 PPS'!D24</f>
        <v>4.666666666666667</v>
      </c>
      <c r="F12" s="129">
        <f>'SMFP Facility Need 2.96 PPS'!E24</f>
        <v>4.8888888888888893</v>
      </c>
      <c r="G12" s="129">
        <f>'SMFP Facility Need 2.96 PPS'!F24</f>
        <v>5</v>
      </c>
      <c r="H12" s="129">
        <f>'SMFP Facility Need 2.96 PPS'!G24</f>
        <v>5</v>
      </c>
      <c r="I12" s="129">
        <f>'SMFP Facility Need 2.96 PPS'!H24</f>
        <v>4.8888888888888893</v>
      </c>
      <c r="J12" s="129">
        <f>'SMFP Facility Need 2.96 PPS'!I24</f>
        <v>5.8888888888888893</v>
      </c>
      <c r="K12" s="129">
        <f>'SMFP Facility Need 2.96 PPS'!J24</f>
        <v>3.9291259259259261</v>
      </c>
      <c r="L12" s="129">
        <f>'SMFP Facility Need 2.96 PPS'!K24</f>
        <v>2.8437976558755613</v>
      </c>
      <c r="M12" s="129">
        <f>'SMFP Facility Need 2.96 PPS'!L24</f>
        <v>2.0333333333333332</v>
      </c>
      <c r="N12" s="129">
        <f>'SMFP Facility Need 2.96 PPS'!M24</f>
        <v>2.0666666666666669</v>
      </c>
      <c r="O12" s="129">
        <f>'SMFP Facility Need 2.96 PPS'!N24</f>
        <v>2.2666666666666666</v>
      </c>
      <c r="P12" s="129">
        <f>'SMFP Facility Need 2.96 PPS'!O24</f>
        <v>2.4</v>
      </c>
      <c r="Q12" s="129">
        <f>'SMFP Facility Need 2.96 PPS'!P24</f>
        <v>2.6666666666666665</v>
      </c>
      <c r="R12" s="129">
        <f>'SMFP Facility Need 2.96 PPS'!Q24</f>
        <v>3.1333333333333333</v>
      </c>
      <c r="S12" s="129">
        <f>'SMFP Facility Need 2.96 PPS'!R24</f>
        <v>2.9666666666666668</v>
      </c>
      <c r="T12" s="129">
        <f>'SMFP Facility Need 2.96 PPS'!S24</f>
        <v>3.6</v>
      </c>
      <c r="U12" s="129">
        <f>'SMFP Facility Need 2.96 PPS'!T24</f>
        <v>3.2</v>
      </c>
      <c r="V12" s="129">
        <f>'SMFP Facility Need 2.96 PPS'!U24</f>
        <v>3.6666666666666665</v>
      </c>
      <c r="W12" s="129">
        <f>'SMFP Facility Need 2.96 PPS'!V24</f>
        <v>3.7</v>
      </c>
      <c r="X12" s="129">
        <f>'SMFP Facility Need 2.96 PPS'!W24</f>
        <v>3.7</v>
      </c>
      <c r="Y12" s="129">
        <f>'SMFP Facility Need 2.96 PPS'!X24</f>
        <v>4</v>
      </c>
      <c r="Z12" s="129">
        <f>'SMFP Facility Need 2.96 PPS'!Y24</f>
        <v>3.4</v>
      </c>
      <c r="AA12" s="129">
        <f>'SMFP Facility Need 2.96 PPS'!Z24</f>
        <v>2.8333333333333335</v>
      </c>
      <c r="AB12" s="129">
        <f>'SMFP Facility Need 2.96 PPS'!AA24</f>
        <v>3.0666666666666669</v>
      </c>
      <c r="AC12" s="129">
        <f>'SMFP Facility Need 2.96 PPS'!AB24</f>
        <v>2.8333333333333335</v>
      </c>
      <c r="AD12" s="129">
        <f>'SMFP Facility Need 2.96 PPS'!AC24</f>
        <v>2.5333333333333332</v>
      </c>
      <c r="AE12" s="129">
        <f>'SMFP Facility Need 2.96 PPS'!AD24</f>
        <v>2.3666666666666667</v>
      </c>
      <c r="AF12" s="129">
        <f>'SMFP Facility Need 2.96 PPS'!AE24</f>
        <v>2.4666666666666668</v>
      </c>
      <c r="AG12" s="129">
        <f>'SMFP Facility Need 2.96 PPS'!AF24</f>
        <v>2.6666666666666665</v>
      </c>
      <c r="AH12" s="129">
        <f>'SMFP Facility Need 2.96 PPS'!AG24</f>
        <v>2.4</v>
      </c>
      <c r="AI12" s="129">
        <f>'SMFP Facility Need 2.96 PPS'!AH24</f>
        <v>2.3333333333333335</v>
      </c>
      <c r="AJ12" s="129">
        <f>'SMFP Facility Need 2.96 PPS'!AI24</f>
        <v>2.925925925925926</v>
      </c>
      <c r="AK12" s="129">
        <f>'SMFP Facility Need 2.96 PPS'!AJ24</f>
        <v>3.1304347826086958</v>
      </c>
      <c r="AL12" s="129">
        <f>'SMFP Facility Need 2.96 PPS'!AK24</f>
        <v>3.652173913043478</v>
      </c>
      <c r="AM12" s="129">
        <f>'SMFP Facility Need 2.96 PPS'!AL24</f>
        <v>3.3913043478260869</v>
      </c>
      <c r="AN12" s="129">
        <f>'SMFP Facility Need 2.96 PPS'!AM24</f>
        <v>3.1244444444444444</v>
      </c>
      <c r="AO12" s="129">
        <f>'SMFP Facility Need 2.96 PPS'!AN24</f>
        <v>2.6666666666666665</v>
      </c>
      <c r="AP12" s="129">
        <f>'SMFP Facility Need 2.96 PPS'!AO24</f>
        <v>2.8333333333333335</v>
      </c>
      <c r="AQ12" s="129">
        <f>'SMFP Facility Need 2.96 PPS'!AP24</f>
        <v>2.6333333333333333</v>
      </c>
      <c r="AR12" s="129">
        <f>'SMFP Facility Need 2.96 PPS'!AQ24</f>
        <v>2.7</v>
      </c>
      <c r="AS12" s="129">
        <f>'SMFP Facility Need 2.96 PPS'!AR24</f>
        <v>3.1333333333333333</v>
      </c>
      <c r="AT12" s="129">
        <f>'SMFP Facility Need 2.96 PPS'!AS24</f>
        <v>2.9666666666666668</v>
      </c>
      <c r="AU12" s="129">
        <f>'SMFP Facility Need 2.96 PPS'!AT24</f>
        <v>3.3846153846153846</v>
      </c>
      <c r="AV12" s="129" t="e">
        <f>'SMFP Facility Need 2.96 PPS'!AU24</f>
        <v>#N/A</v>
      </c>
      <c r="AW12" s="88">
        <f t="shared" si="6"/>
        <v>3.2980717207636103</v>
      </c>
      <c r="AX12" s="175">
        <f t="shared" si="7"/>
        <v>0.85524128464597982</v>
      </c>
      <c r="AY12" s="175">
        <f t="shared" si="8"/>
        <v>0.92479256303561386</v>
      </c>
      <c r="AZ12" s="106">
        <f t="shared" si="9"/>
        <v>0.73906025446735002</v>
      </c>
    </row>
    <row r="13" spans="1:52" x14ac:dyDescent="0.55000000000000004">
      <c r="A13" s="28" t="s">
        <v>55</v>
      </c>
      <c r="B13" s="28">
        <v>2.92</v>
      </c>
      <c r="C13" s="130">
        <v>0.73</v>
      </c>
      <c r="D13" s="129">
        <f>'SMFP Facility Need 2.92 PPS'!C24</f>
        <v>5.166666666666667</v>
      </c>
      <c r="E13" s="129">
        <f>'SMFP Facility Need 2.92 PPS'!D24</f>
        <v>4.666666666666667</v>
      </c>
      <c r="F13" s="129">
        <f>'SMFP Facility Need 2.92 PPS'!E24</f>
        <v>4.8888888888888893</v>
      </c>
      <c r="G13" s="129">
        <f>'SMFP Facility Need 2.92 PPS'!F24</f>
        <v>5</v>
      </c>
      <c r="H13" s="129">
        <f>'SMFP Facility Need 2.92 PPS'!G24</f>
        <v>5</v>
      </c>
      <c r="I13" s="129">
        <f>'SMFP Facility Need 2.92 PPS'!H24</f>
        <v>4.8888888888888893</v>
      </c>
      <c r="J13" s="129">
        <f>'SMFP Facility Need 2.92 PPS'!I24</f>
        <v>5.8888888888888893</v>
      </c>
      <c r="K13" s="129">
        <f>'SMFP Facility Need 2.92 PPS'!J24</f>
        <v>3.8760296296296297</v>
      </c>
      <c r="L13" s="129">
        <f>'SMFP Facility Need 2.92 PPS'!K24</f>
        <v>2.7900506998310006</v>
      </c>
      <c r="M13" s="129">
        <f>'SMFP Facility Need 2.92 PPS'!L24</f>
        <v>2.0333333333333332</v>
      </c>
      <c r="N13" s="129">
        <f>'SMFP Facility Need 2.92 PPS'!M24</f>
        <v>2.0666666666666669</v>
      </c>
      <c r="O13" s="129">
        <f>'SMFP Facility Need 2.92 PPS'!N24</f>
        <v>2.2666666666666666</v>
      </c>
      <c r="P13" s="129">
        <f>'SMFP Facility Need 2.92 PPS'!O24</f>
        <v>2.4</v>
      </c>
      <c r="Q13" s="129">
        <f>'SMFP Facility Need 2.92 PPS'!P24</f>
        <v>2.6666666666666665</v>
      </c>
      <c r="R13" s="129">
        <f>'SMFP Facility Need 2.92 PPS'!Q24</f>
        <v>3.1333333333333333</v>
      </c>
      <c r="S13" s="129">
        <f>'SMFP Facility Need 2.92 PPS'!R24</f>
        <v>2.9666666666666668</v>
      </c>
      <c r="T13" s="129">
        <f>'SMFP Facility Need 2.92 PPS'!S24</f>
        <v>3.6</v>
      </c>
      <c r="U13" s="129">
        <f>'SMFP Facility Need 2.92 PPS'!T24</f>
        <v>3.2</v>
      </c>
      <c r="V13" s="129">
        <f>'SMFP Facility Need 2.92 PPS'!U24</f>
        <v>3.6666666666666665</v>
      </c>
      <c r="W13" s="129">
        <f>'SMFP Facility Need 2.92 PPS'!V24</f>
        <v>3.7</v>
      </c>
      <c r="X13" s="129">
        <f>'SMFP Facility Need 2.92 PPS'!W24</f>
        <v>3.7</v>
      </c>
      <c r="Y13" s="129">
        <f>'SMFP Facility Need 2.92 PPS'!X24</f>
        <v>4</v>
      </c>
      <c r="Z13" s="129">
        <f>'SMFP Facility Need 2.92 PPS'!Y24</f>
        <v>3.4</v>
      </c>
      <c r="AA13" s="129">
        <f>'SMFP Facility Need 2.92 PPS'!Z24</f>
        <v>2.8333333333333335</v>
      </c>
      <c r="AB13" s="129">
        <f>'SMFP Facility Need 2.92 PPS'!AA24</f>
        <v>3.0666666666666669</v>
      </c>
      <c r="AC13" s="129">
        <f>'SMFP Facility Need 2.92 PPS'!AB24</f>
        <v>2.8333333333333335</v>
      </c>
      <c r="AD13" s="129">
        <f>'SMFP Facility Need 2.92 PPS'!AC24</f>
        <v>2.5333333333333332</v>
      </c>
      <c r="AE13" s="129">
        <f>'SMFP Facility Need 2.92 PPS'!AD24</f>
        <v>2.3666666666666667</v>
      </c>
      <c r="AF13" s="129">
        <f>'SMFP Facility Need 2.92 PPS'!AE24</f>
        <v>2.4666666666666668</v>
      </c>
      <c r="AG13" s="129">
        <f>'SMFP Facility Need 2.92 PPS'!AF24</f>
        <v>2.6666666666666665</v>
      </c>
      <c r="AH13" s="129">
        <f>'SMFP Facility Need 2.92 PPS'!AG24</f>
        <v>2.4</v>
      </c>
      <c r="AI13" s="129">
        <f>'SMFP Facility Need 2.92 PPS'!AH24</f>
        <v>2.3333333333333335</v>
      </c>
      <c r="AJ13" s="129">
        <f>'SMFP Facility Need 2.92 PPS'!AI24</f>
        <v>2.925925925925926</v>
      </c>
      <c r="AK13" s="129">
        <f>'SMFP Facility Need 2.92 PPS'!AJ24</f>
        <v>3.1304347826086958</v>
      </c>
      <c r="AL13" s="129">
        <f>'SMFP Facility Need 2.92 PPS'!AK24</f>
        <v>3.652173913043478</v>
      </c>
      <c r="AM13" s="129">
        <f>'SMFP Facility Need 2.92 PPS'!AL24</f>
        <v>3.3913043478260869</v>
      </c>
      <c r="AN13" s="129">
        <f>'SMFP Facility Need 2.92 PPS'!AM24</f>
        <v>3.0822222222222222</v>
      </c>
      <c r="AO13" s="129">
        <f>'SMFP Facility Need 2.92 PPS'!AN24</f>
        <v>2.6666666666666665</v>
      </c>
      <c r="AP13" s="129">
        <f>'SMFP Facility Need 2.92 PPS'!AO24</f>
        <v>2.8333333333333335</v>
      </c>
      <c r="AQ13" s="129">
        <f>'SMFP Facility Need 2.92 PPS'!AP24</f>
        <v>2.6333333333333333</v>
      </c>
      <c r="AR13" s="129">
        <f>'SMFP Facility Need 2.92 PPS'!AQ24</f>
        <v>2.7</v>
      </c>
      <c r="AS13" s="129">
        <f>'SMFP Facility Need 2.92 PPS'!AR24</f>
        <v>3.1333333333333333</v>
      </c>
      <c r="AT13" s="129">
        <f>'SMFP Facility Need 2.92 PPS'!AS24</f>
        <v>2.9666666666666668</v>
      </c>
      <c r="AU13" s="129">
        <f>'SMFP Facility Need 2.92 PPS'!AT24</f>
        <v>3.3846153846153846</v>
      </c>
      <c r="AV13" s="129" t="e">
        <f>'SMFP Facility Need 2.92 PPS'!AU24</f>
        <v>#N/A</v>
      </c>
      <c r="AW13" s="88">
        <f t="shared" si="6"/>
        <v>3.2946838690689946</v>
      </c>
      <c r="AX13" s="175">
        <f t="shared" si="7"/>
        <v>0.85532188765680028</v>
      </c>
      <c r="AY13" s="175">
        <f t="shared" si="8"/>
        <v>0.92483614097676803</v>
      </c>
      <c r="AZ13" s="106">
        <f t="shared" si="9"/>
        <v>0.74021667702586424</v>
      </c>
    </row>
    <row r="14" spans="1:52" x14ac:dyDescent="0.55000000000000004">
      <c r="A14" s="28" t="s">
        <v>55</v>
      </c>
      <c r="B14" s="28">
        <v>2.88</v>
      </c>
      <c r="C14" s="130">
        <v>0.72</v>
      </c>
      <c r="D14" s="129">
        <f>'SMFP Facility Need 2.88 PPS'!C24</f>
        <v>5.166666666666667</v>
      </c>
      <c r="E14" s="129">
        <f>'SMFP Facility Need 2.88 PPS'!D24</f>
        <v>4.666666666666667</v>
      </c>
      <c r="F14" s="129">
        <f>'SMFP Facility Need 2.88 PPS'!E24</f>
        <v>4.8888888888888893</v>
      </c>
      <c r="G14" s="129">
        <f>'SMFP Facility Need 2.88 PPS'!F24</f>
        <v>5</v>
      </c>
      <c r="H14" s="129">
        <f>'SMFP Facility Need 2.88 PPS'!G24</f>
        <v>5</v>
      </c>
      <c r="I14" s="129">
        <f>'SMFP Facility Need 2.88 PPS'!H24</f>
        <v>4.8888888888888893</v>
      </c>
      <c r="J14" s="129">
        <f>'SMFP Facility Need 2.88 PPS'!I24</f>
        <v>5.8888888888888893</v>
      </c>
      <c r="K14" s="129">
        <f>'SMFP Facility Need 2.88 PPS'!J24</f>
        <v>3.8229333333333329</v>
      </c>
      <c r="L14" s="129">
        <f>'SMFP Facility Need 2.88 PPS'!K24</f>
        <v>2.7368874714476572</v>
      </c>
      <c r="M14" s="129">
        <f>'SMFP Facility Need 2.88 PPS'!L24</f>
        <v>2.0333333333333332</v>
      </c>
      <c r="N14" s="129">
        <f>'SMFP Facility Need 2.88 PPS'!M24</f>
        <v>2.0666666666666669</v>
      </c>
      <c r="O14" s="129">
        <f>'SMFP Facility Need 2.88 PPS'!N24</f>
        <v>2.2666666666666666</v>
      </c>
      <c r="P14" s="129">
        <f>'SMFP Facility Need 2.88 PPS'!O24</f>
        <v>2.4</v>
      </c>
      <c r="Q14" s="129">
        <f>'SMFP Facility Need 2.88 PPS'!P24</f>
        <v>2.6666666666666665</v>
      </c>
      <c r="R14" s="129">
        <f>'SMFP Facility Need 2.88 PPS'!Q24</f>
        <v>3.1333333333333333</v>
      </c>
      <c r="S14" s="129">
        <f>'SMFP Facility Need 2.88 PPS'!R24</f>
        <v>2.9666666666666668</v>
      </c>
      <c r="T14" s="129">
        <f>'SMFP Facility Need 2.88 PPS'!S24</f>
        <v>3.6</v>
      </c>
      <c r="U14" s="129">
        <f>'SMFP Facility Need 2.88 PPS'!T24</f>
        <v>3.2</v>
      </c>
      <c r="V14" s="129">
        <f>'SMFP Facility Need 2.88 PPS'!U24</f>
        <v>3.6666666666666665</v>
      </c>
      <c r="W14" s="129">
        <f>'SMFP Facility Need 2.88 PPS'!V24</f>
        <v>3.7</v>
      </c>
      <c r="X14" s="129">
        <f>'SMFP Facility Need 2.88 PPS'!W24</f>
        <v>3.7</v>
      </c>
      <c r="Y14" s="129">
        <f>'SMFP Facility Need 2.88 PPS'!X24</f>
        <v>4</v>
      </c>
      <c r="Z14" s="129">
        <f>'SMFP Facility Need 2.88 PPS'!Y24</f>
        <v>3.4</v>
      </c>
      <c r="AA14" s="129">
        <f>'SMFP Facility Need 2.88 PPS'!Z24</f>
        <v>2.8333333333333335</v>
      </c>
      <c r="AB14" s="129">
        <f>'SMFP Facility Need 2.88 PPS'!AA24</f>
        <v>3.0666666666666669</v>
      </c>
      <c r="AC14" s="129">
        <f>'SMFP Facility Need 2.88 PPS'!AB24</f>
        <v>2.8333333333333335</v>
      </c>
      <c r="AD14" s="129">
        <f>'SMFP Facility Need 2.88 PPS'!AC24</f>
        <v>2.5333333333333332</v>
      </c>
      <c r="AE14" s="129">
        <f>'SMFP Facility Need 2.88 PPS'!AD24</f>
        <v>2.3666666666666667</v>
      </c>
      <c r="AF14" s="129">
        <f>'SMFP Facility Need 2.88 PPS'!AE24</f>
        <v>2.4666666666666668</v>
      </c>
      <c r="AG14" s="129">
        <f>'SMFP Facility Need 2.88 PPS'!AF24</f>
        <v>2.6666666666666665</v>
      </c>
      <c r="AH14" s="129">
        <f>'SMFP Facility Need 2.88 PPS'!AG24</f>
        <v>2.4</v>
      </c>
      <c r="AI14" s="129">
        <f>'SMFP Facility Need 2.88 PPS'!AH24</f>
        <v>2.3333333333333335</v>
      </c>
      <c r="AJ14" s="129">
        <f>'SMFP Facility Need 2.88 PPS'!AI24</f>
        <v>2.925925925925926</v>
      </c>
      <c r="AK14" s="129">
        <f>'SMFP Facility Need 2.88 PPS'!AJ24</f>
        <v>3.1304347826086958</v>
      </c>
      <c r="AL14" s="129">
        <f>'SMFP Facility Need 2.88 PPS'!AK24</f>
        <v>3.652173913043478</v>
      </c>
      <c r="AM14" s="129">
        <f>'SMFP Facility Need 2.88 PPS'!AL24</f>
        <v>3.3784261382862724</v>
      </c>
      <c r="AN14" s="129">
        <f>'SMFP Facility Need 2.88 PPS'!AM24</f>
        <v>3.029376146154112</v>
      </c>
      <c r="AO14" s="129">
        <f>'SMFP Facility Need 2.88 PPS'!AN24</f>
        <v>2.6666666666666665</v>
      </c>
      <c r="AP14" s="129">
        <f>'SMFP Facility Need 2.88 PPS'!AO24</f>
        <v>2.8333333333333335</v>
      </c>
      <c r="AQ14" s="129">
        <f>'SMFP Facility Need 2.88 PPS'!AP24</f>
        <v>2.6333333333333333</v>
      </c>
      <c r="AR14" s="129">
        <f>'SMFP Facility Need 2.88 PPS'!AQ24</f>
        <v>2.7</v>
      </c>
      <c r="AS14" s="129">
        <f>'SMFP Facility Need 2.88 PPS'!AR24</f>
        <v>3.1333333333333333</v>
      </c>
      <c r="AT14" s="129">
        <f>'SMFP Facility Need 2.88 PPS'!AS24</f>
        <v>2.9666666666666668</v>
      </c>
      <c r="AU14" s="129">
        <f>'SMFP Facility Need 2.88 PPS'!AT24</f>
        <v>3.3846153846153846</v>
      </c>
      <c r="AV14" s="129" t="e">
        <f>'SMFP Facility Need 2.88 PPS'!AU24</f>
        <v>#N/A</v>
      </c>
      <c r="AW14" s="88">
        <f t="shared" si="6"/>
        <v>3.2907751461079133</v>
      </c>
      <c r="AX14" s="175">
        <f t="shared" si="7"/>
        <v>0.85578281879646523</v>
      </c>
      <c r="AY14" s="175">
        <f t="shared" si="8"/>
        <v>0.92508530352420215</v>
      </c>
      <c r="AZ14" s="106">
        <f t="shared" si="9"/>
        <v>0.74185830331079827</v>
      </c>
    </row>
    <row r="15" spans="1:52" x14ac:dyDescent="0.55000000000000004">
      <c r="A15" s="28" t="s">
        <v>55</v>
      </c>
      <c r="B15" s="28">
        <v>2.84</v>
      </c>
      <c r="C15" s="130">
        <v>0.71</v>
      </c>
      <c r="D15" s="129">
        <f>'SMFP Facility Need 2.84 PPS'!C24</f>
        <v>5.166666666666667</v>
      </c>
      <c r="E15" s="129">
        <f>'SMFP Facility Need 2.84 PPS'!D24</f>
        <v>4.666666666666667</v>
      </c>
      <c r="F15" s="129">
        <f>'SMFP Facility Need 2.84 PPS'!E24</f>
        <v>4.8888888888888893</v>
      </c>
      <c r="G15" s="129">
        <f>'SMFP Facility Need 2.84 PPS'!F24</f>
        <v>5</v>
      </c>
      <c r="H15" s="129">
        <f>'SMFP Facility Need 2.84 PPS'!G24</f>
        <v>5</v>
      </c>
      <c r="I15" s="129">
        <f>'SMFP Facility Need 2.84 PPS'!H24</f>
        <v>4.8888888888888893</v>
      </c>
      <c r="J15" s="129">
        <f>'SMFP Facility Need 2.84 PPS'!I24</f>
        <v>5.8888888888888893</v>
      </c>
      <c r="K15" s="129">
        <f>'SMFP Facility Need 2.84 PPS'!J24</f>
        <v>3.7698370370370369</v>
      </c>
      <c r="L15" s="129">
        <f>'SMFP Facility Need 2.84 PPS'!K24</f>
        <v>2.684298512580908</v>
      </c>
      <c r="M15" s="129">
        <f>'SMFP Facility Need 2.84 PPS'!L24</f>
        <v>2.0333333333333332</v>
      </c>
      <c r="N15" s="129">
        <f>'SMFP Facility Need 2.84 PPS'!M24</f>
        <v>2.0666666666666669</v>
      </c>
      <c r="O15" s="129">
        <f>'SMFP Facility Need 2.84 PPS'!N24</f>
        <v>2.2666666666666666</v>
      </c>
      <c r="P15" s="129">
        <f>'SMFP Facility Need 2.84 PPS'!O24</f>
        <v>2.4</v>
      </c>
      <c r="Q15" s="129">
        <f>'SMFP Facility Need 2.84 PPS'!P24</f>
        <v>2.6666666666666665</v>
      </c>
      <c r="R15" s="129">
        <f>'SMFP Facility Need 2.84 PPS'!Q24</f>
        <v>3.1333333333333333</v>
      </c>
      <c r="S15" s="129">
        <f>'SMFP Facility Need 2.84 PPS'!R24</f>
        <v>2.9666666666666668</v>
      </c>
      <c r="T15" s="129">
        <f>'SMFP Facility Need 2.84 PPS'!S24</f>
        <v>3.6</v>
      </c>
      <c r="U15" s="129">
        <f>'SMFP Facility Need 2.84 PPS'!T24</f>
        <v>3.2</v>
      </c>
      <c r="V15" s="129">
        <f>'SMFP Facility Need 2.84 PPS'!U24</f>
        <v>3.6666666666666665</v>
      </c>
      <c r="W15" s="129">
        <f>'SMFP Facility Need 2.84 PPS'!V24</f>
        <v>3.7</v>
      </c>
      <c r="X15" s="129">
        <f>'SMFP Facility Need 2.84 PPS'!W24</f>
        <v>3.7</v>
      </c>
      <c r="Y15" s="129">
        <f>'SMFP Facility Need 2.84 PPS'!X24</f>
        <v>4</v>
      </c>
      <c r="Z15" s="129">
        <f>'SMFP Facility Need 2.84 PPS'!Y24</f>
        <v>3.4</v>
      </c>
      <c r="AA15" s="129">
        <f>'SMFP Facility Need 2.84 PPS'!Z24</f>
        <v>2.8333333333333335</v>
      </c>
      <c r="AB15" s="129">
        <f>'SMFP Facility Need 2.84 PPS'!AA24</f>
        <v>3.0666666666666669</v>
      </c>
      <c r="AC15" s="129">
        <f>'SMFP Facility Need 2.84 PPS'!AB24</f>
        <v>2.8333333333333335</v>
      </c>
      <c r="AD15" s="129">
        <f>'SMFP Facility Need 2.84 PPS'!AC24</f>
        <v>2.5333333333333332</v>
      </c>
      <c r="AE15" s="129">
        <f>'SMFP Facility Need 2.84 PPS'!AD24</f>
        <v>2.3666666666666667</v>
      </c>
      <c r="AF15" s="129">
        <f>'SMFP Facility Need 2.84 PPS'!AE24</f>
        <v>2.4666666666666668</v>
      </c>
      <c r="AG15" s="129">
        <f>'SMFP Facility Need 2.84 PPS'!AF24</f>
        <v>2.6666666666666665</v>
      </c>
      <c r="AH15" s="129">
        <f>'SMFP Facility Need 2.84 PPS'!AG24</f>
        <v>2.4</v>
      </c>
      <c r="AI15" s="129">
        <f>'SMFP Facility Need 2.84 PPS'!AH24</f>
        <v>2.3333333333333335</v>
      </c>
      <c r="AJ15" s="129">
        <f>'SMFP Facility Need 2.84 PPS'!AI24</f>
        <v>2.925925925925926</v>
      </c>
      <c r="AK15" s="129">
        <f>'SMFP Facility Need 2.84 PPS'!AJ24</f>
        <v>3.1304347826086958</v>
      </c>
      <c r="AL15" s="129">
        <f>'SMFP Facility Need 2.84 PPS'!AK24</f>
        <v>3.652173913043478</v>
      </c>
      <c r="AM15" s="129">
        <f>'SMFP Facility Need 2.84 PPS'!AL24</f>
        <v>3.3235062450770787</v>
      </c>
      <c r="AN15" s="129">
        <f>'SMFP Facility Need 2.84 PPS'!AM24</f>
        <v>2.9433061739337942</v>
      </c>
      <c r="AO15" s="129">
        <f>'SMFP Facility Need 2.84 PPS'!AN24</f>
        <v>2.6666666666666665</v>
      </c>
      <c r="AP15" s="129">
        <f>'SMFP Facility Need 2.84 PPS'!AO24</f>
        <v>2.8333333333333335</v>
      </c>
      <c r="AQ15" s="129">
        <f>'SMFP Facility Need 2.84 PPS'!AP24</f>
        <v>2.6333333333333333</v>
      </c>
      <c r="AR15" s="129">
        <f>'SMFP Facility Need 2.84 PPS'!AQ24</f>
        <v>2.7</v>
      </c>
      <c r="AS15" s="129">
        <f>'SMFP Facility Need 2.84 PPS'!AR24</f>
        <v>3.1333333333333333</v>
      </c>
      <c r="AT15" s="129">
        <f>'SMFP Facility Need 2.84 PPS'!AS24</f>
        <v>2.9666666666666668</v>
      </c>
      <c r="AU15" s="129">
        <f>'SMFP Facility Need 2.84 PPS'!AT24</f>
        <v>3.3846153846153846</v>
      </c>
      <c r="AV15" s="129" t="e">
        <f>'SMFP Facility Need 2.84 PPS'!AU24</f>
        <v>#N/A</v>
      </c>
      <c r="AW15" s="88">
        <f t="shared" si="6"/>
        <v>3.2851688933671737</v>
      </c>
      <c r="AX15" s="175">
        <f t="shared" si="7"/>
        <v>0.85698610402365316</v>
      </c>
      <c r="AY15" s="175">
        <f t="shared" si="8"/>
        <v>0.92573543954180193</v>
      </c>
      <c r="AZ15" s="106">
        <f t="shared" si="9"/>
        <v>0.74525617532880051</v>
      </c>
    </row>
    <row r="16" spans="1:52" x14ac:dyDescent="0.55000000000000004">
      <c r="A16" s="28" t="s">
        <v>55</v>
      </c>
      <c r="B16" s="28">
        <v>2.8</v>
      </c>
      <c r="C16" s="128">
        <v>0.7</v>
      </c>
      <c r="D16" s="129">
        <f>'SMFP Facility Need 2.80 PPS'!C24</f>
        <v>5.166666666666667</v>
      </c>
      <c r="E16" s="129">
        <f>'SMFP Facility Need 2.80 PPS'!D24</f>
        <v>4.666666666666667</v>
      </c>
      <c r="F16" s="129">
        <f>'SMFP Facility Need 2.80 PPS'!E24</f>
        <v>4.8888888888888893</v>
      </c>
      <c r="G16" s="129">
        <f>'SMFP Facility Need 2.80 PPS'!F24</f>
        <v>5</v>
      </c>
      <c r="H16" s="129">
        <f>'SMFP Facility Need 2.80 PPS'!G24</f>
        <v>5</v>
      </c>
      <c r="I16" s="129">
        <f>'SMFP Facility Need 2.80 PPS'!H24</f>
        <v>4.8888888888888893</v>
      </c>
      <c r="J16" s="129">
        <f>'SMFP Facility Need 2.80 PPS'!I24</f>
        <v>5.8888888888888893</v>
      </c>
      <c r="K16" s="129">
        <f>'SMFP Facility Need 2.80 PPS'!J24</f>
        <v>3.7167407407407409</v>
      </c>
      <c r="L16" s="129">
        <f>'SMFP Facility Need 2.80 PPS'!K24</f>
        <v>2.6322745683223192</v>
      </c>
      <c r="M16" s="129">
        <f>'SMFP Facility Need 2.80 PPS'!L24</f>
        <v>2.0333333333333332</v>
      </c>
      <c r="N16" s="129">
        <f>'SMFP Facility Need 2.80 PPS'!M24</f>
        <v>2.0666666666666669</v>
      </c>
      <c r="O16" s="129">
        <f>'SMFP Facility Need 2.80 PPS'!N24</f>
        <v>2.2666666666666666</v>
      </c>
      <c r="P16" s="129">
        <f>'SMFP Facility Need 2.80 PPS'!O24</f>
        <v>2.4</v>
      </c>
      <c r="Q16" s="129">
        <f>'SMFP Facility Need 2.80 PPS'!P24</f>
        <v>2.6666666666666665</v>
      </c>
      <c r="R16" s="129">
        <f>'SMFP Facility Need 2.80 PPS'!Q24</f>
        <v>3.1333333333333333</v>
      </c>
      <c r="S16" s="129">
        <f>'SMFP Facility Need 2.80 PPS'!R24</f>
        <v>2.9666666666666668</v>
      </c>
      <c r="T16" s="129">
        <f>'SMFP Facility Need 2.80 PPS'!S24</f>
        <v>3.6</v>
      </c>
      <c r="U16" s="129">
        <f>'SMFP Facility Need 2.80 PPS'!T24</f>
        <v>3.2</v>
      </c>
      <c r="V16" s="129">
        <f>'SMFP Facility Need 2.80 PPS'!U24</f>
        <v>3.6666666666666665</v>
      </c>
      <c r="W16" s="129">
        <f>'SMFP Facility Need 2.80 PPS'!V24</f>
        <v>3.7</v>
      </c>
      <c r="X16" s="129">
        <f>'SMFP Facility Need 2.80 PPS'!W24</f>
        <v>3.7</v>
      </c>
      <c r="Y16" s="129">
        <f>'SMFP Facility Need 2.80 PPS'!X24</f>
        <v>4</v>
      </c>
      <c r="Z16" s="129">
        <f>'SMFP Facility Need 2.80 PPS'!Y24</f>
        <v>3.4</v>
      </c>
      <c r="AA16" s="129">
        <f>'SMFP Facility Need 2.80 PPS'!Z24</f>
        <v>2.8333333333333335</v>
      </c>
      <c r="AB16" s="129">
        <f>'SMFP Facility Need 2.80 PPS'!AA24</f>
        <v>3.0666666666666669</v>
      </c>
      <c r="AC16" s="129">
        <f>'SMFP Facility Need 2.80 PPS'!AB24</f>
        <v>2.8333333333333335</v>
      </c>
      <c r="AD16" s="129">
        <f>'SMFP Facility Need 2.80 PPS'!AC24</f>
        <v>2.5333333333333332</v>
      </c>
      <c r="AE16" s="129">
        <f>'SMFP Facility Need 2.80 PPS'!AD24</f>
        <v>2.3666666666666667</v>
      </c>
      <c r="AF16" s="129">
        <f>'SMFP Facility Need 2.80 PPS'!AE24</f>
        <v>2.4666666666666668</v>
      </c>
      <c r="AG16" s="129">
        <f>'SMFP Facility Need 2.80 PPS'!AF24</f>
        <v>2.6666666666666665</v>
      </c>
      <c r="AH16" s="129">
        <f>'SMFP Facility Need 2.80 PPS'!AG24</f>
        <v>2.4</v>
      </c>
      <c r="AI16" s="129">
        <f>'SMFP Facility Need 2.80 PPS'!AH24</f>
        <v>2.3333333333333335</v>
      </c>
      <c r="AJ16" s="129">
        <f>'SMFP Facility Need 2.80 PPS'!AI24</f>
        <v>2.925925925925926</v>
      </c>
      <c r="AK16" s="129">
        <f>'SMFP Facility Need 2.80 PPS'!AJ24</f>
        <v>3.1304347826086958</v>
      </c>
      <c r="AL16" s="129">
        <f>'SMFP Facility Need 2.80 PPS'!AK24</f>
        <v>3.652173913043478</v>
      </c>
      <c r="AM16" s="129">
        <f>'SMFP Facility Need 2.80 PPS'!AL24</f>
        <v>3.2688493919550976</v>
      </c>
      <c r="AN16" s="129">
        <f>'SMFP Facility Need 2.80 PPS'!AM24</f>
        <v>2.859734587602889</v>
      </c>
      <c r="AO16" s="129">
        <f>'SMFP Facility Need 2.80 PPS'!AN24</f>
        <v>2.6666666666666665</v>
      </c>
      <c r="AP16" s="129">
        <f>'SMFP Facility Need 2.80 PPS'!AO24</f>
        <v>2.8333333333333335</v>
      </c>
      <c r="AQ16" s="129">
        <f>'SMFP Facility Need 2.80 PPS'!AP24</f>
        <v>2.6333333333333333</v>
      </c>
      <c r="AR16" s="129">
        <f>'SMFP Facility Need 2.80 PPS'!AQ24</f>
        <v>2.7</v>
      </c>
      <c r="AS16" s="129">
        <f>'SMFP Facility Need 2.80 PPS'!AR24</f>
        <v>3.1333333333333333</v>
      </c>
      <c r="AT16" s="129">
        <f>'SMFP Facility Need 2.80 PPS'!AS24</f>
        <v>2.9666666666666668</v>
      </c>
      <c r="AU16" s="129">
        <f>'SMFP Facility Need 2.80 PPS'!AT24</f>
        <v>3.3846153846153846</v>
      </c>
      <c r="AV16" s="129" t="e">
        <f>'SMFP Facility Need 2.80 PPS'!AU24</f>
        <v>#N/A</v>
      </c>
      <c r="AW16" s="88">
        <f t="shared" si="6"/>
        <v>3.279638241548815</v>
      </c>
      <c r="AX16" s="175">
        <f t="shared" si="7"/>
        <v>0.85880358684877078</v>
      </c>
      <c r="AY16" s="175">
        <f t="shared" si="8"/>
        <v>0.92671656230412258</v>
      </c>
      <c r="AZ16" s="106">
        <f t="shared" si="9"/>
        <v>0.74830200567354188</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3" t="s">
        <v>1</v>
      </c>
      <c r="K2" s="151"/>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3"/>
      <c r="K3" s="151"/>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4"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3">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1.2916666666666667</v>
      </c>
      <c r="C9" s="17">
        <f>'SDR Patient and Stations'!C12</f>
        <v>1.1666666666666667</v>
      </c>
      <c r="D9" s="17">
        <f>'SDR Patient and Stations'!D12</f>
        <v>1.2222222222222223</v>
      </c>
      <c r="E9" s="17">
        <f>'SDR Patient and Stations'!E12</f>
        <v>1.25</v>
      </c>
      <c r="F9" s="17">
        <f>'SDR Patient and Stations'!F12</f>
        <v>1.25</v>
      </c>
      <c r="G9" s="17">
        <f>'SDR Patient and Stations'!G12</f>
        <v>1.2222222222222223</v>
      </c>
      <c r="H9" s="17">
        <f>'SDR Patient and Stations'!H12</f>
        <v>0.73611111111111116</v>
      </c>
      <c r="I9" s="17">
        <f>'SDR Patient and Stations'!I12</f>
        <v>0.88888888888888884</v>
      </c>
      <c r="J9" s="17">
        <f>'SDR Patient and Stations'!J12</f>
        <v>0.875</v>
      </c>
      <c r="K9" s="17">
        <f>'SDR Patient and Stations'!K12</f>
        <v>0.84722222222222221</v>
      </c>
      <c r="L9" s="17">
        <f>'SDR Patient and Stations'!K12</f>
        <v>0.84722222222222221</v>
      </c>
      <c r="M9" s="17">
        <f>'SDR Patient and Stations'!M12</f>
        <v>0.70833333333333337</v>
      </c>
      <c r="N9" s="17">
        <f>'SDR Patient and Stations'!N12</f>
        <v>0.75</v>
      </c>
      <c r="O9" s="17">
        <f>'SDR Patient and Stations'!O12</f>
        <v>0.83333333333333337</v>
      </c>
      <c r="P9" s="17">
        <f>'SDR Patient and Stations'!P12</f>
        <v>0.97916666666666663</v>
      </c>
      <c r="Q9" s="17">
        <f>'SDR Patient and Stations'!Q12</f>
        <v>0.92708333333333337</v>
      </c>
      <c r="R9" s="17">
        <f>'SDR Patient and Stations'!R12</f>
        <v>0.9642857142857143</v>
      </c>
      <c r="S9" s="17">
        <f>'SDR Patient and Stations'!S12</f>
        <v>0.8571428571428571</v>
      </c>
      <c r="T9" s="17">
        <f>'SDR Patient and Stations'!T12</f>
        <v>0.9821428571428571</v>
      </c>
      <c r="U9" s="17">
        <f>'SDR Patient and Stations'!U12</f>
        <v>0.9910714285714286</v>
      </c>
      <c r="V9" s="17">
        <f>'SDR Patient and Stations'!V12</f>
        <v>0.9910714285714286</v>
      </c>
      <c r="W9" s="17">
        <f>'SDR Patient and Stations'!W12</f>
        <v>1.0714285714285714</v>
      </c>
      <c r="X9" s="17">
        <f>'SDR Patient and Stations'!X12</f>
        <v>0.94444444444444442</v>
      </c>
      <c r="Y9" s="17">
        <f>'SDR Patient and Stations'!Y12</f>
        <v>0.78703703703703709</v>
      </c>
      <c r="Z9" s="17">
        <f>'SDR Patient and Stations'!Z12</f>
        <v>0.85185185185185186</v>
      </c>
      <c r="AA9" s="17">
        <f>'SDR Patient and Stations'!AA12</f>
        <v>0.78703703703703709</v>
      </c>
      <c r="AB9" s="17">
        <f>'SDR Patient and Stations'!AB12</f>
        <v>0.70370370370370372</v>
      </c>
      <c r="AC9" s="17">
        <f>'SDR Patient and Stations'!AC12</f>
        <v>0.65740740740740744</v>
      </c>
      <c r="AD9" s="17">
        <f>'SDR Patient and Stations'!AD12</f>
        <v>0.68518518518518523</v>
      </c>
      <c r="AE9" s="17">
        <f>'SDR Patient and Stations'!AE12</f>
        <v>0.7407407407407407</v>
      </c>
      <c r="AF9" s="17">
        <f>'SDR Patient and Stations'!AF12</f>
        <v>0.78260869565217395</v>
      </c>
      <c r="AG9" s="17">
        <f>'SDR Patient and Stations'!AG12</f>
        <v>0.76086956521739135</v>
      </c>
      <c r="AH9" s="17">
        <f>'SDR Patient and Stations'!AH12</f>
        <v>0.85869565217391308</v>
      </c>
      <c r="AI9" s="17">
        <f>'SDR Patient and Stations'!AI12</f>
        <v>0.9</v>
      </c>
      <c r="AJ9" s="17">
        <f>'SDR Patient and Stations'!AJ12</f>
        <v>0.875</v>
      </c>
      <c r="AK9" s="17">
        <f>'SDR Patient and Stations'!AK12</f>
        <v>0.6964285714285714</v>
      </c>
      <c r="AL9" s="17">
        <f>'SDR Patient and Stations'!AL12</f>
        <v>0.6785714285714286</v>
      </c>
      <c r="AM9" s="17">
        <f>'SDR Patient and Stations'!AM12</f>
        <v>0.7142857142857143</v>
      </c>
      <c r="AN9" s="17">
        <f>'SDR Patient and Stations'!AN12</f>
        <v>0.7589285714285714</v>
      </c>
      <c r="AO9" s="17">
        <f>'SDR Patient and Stations'!AO12</f>
        <v>0.7053571428571429</v>
      </c>
      <c r="AP9" s="17">
        <f>'SDR Patient and Stations'!AP12</f>
        <v>0.7232142857142857</v>
      </c>
      <c r="AQ9" s="17">
        <f>'SDR Patient and Stations'!AQ12</f>
        <v>0.8392857142857143</v>
      </c>
      <c r="AR9" s="17">
        <f>'SDR Patient and Stations'!AR12</f>
        <v>0.7946428571428571</v>
      </c>
      <c r="AS9" s="17">
        <f>'SDR Patient and Stations'!AS12</f>
        <v>0.7857142857142857</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6</v>
      </c>
      <c r="C13" s="19">
        <f>'SDR Patient and Stations'!C10</f>
        <v>9</v>
      </c>
      <c r="D13" s="19">
        <f>'SDR Patient and Stations'!D10</f>
        <v>9</v>
      </c>
      <c r="E13" s="19">
        <f>'SDR Patient and Stations'!E10</f>
        <v>9</v>
      </c>
      <c r="F13" s="19">
        <f>'SDR Patient and Stations'!F10</f>
        <v>9</v>
      </c>
      <c r="G13" s="19">
        <f>'SDR Patient and Stations'!G10</f>
        <v>9</v>
      </c>
      <c r="H13" s="19">
        <f>'SDR Patient and Stations'!H10</f>
        <v>18</v>
      </c>
      <c r="I13" s="19">
        <f>'SDR Patient and Stations'!I10</f>
        <v>18</v>
      </c>
      <c r="J13" s="19">
        <f>'SDR Patient and Stations'!J10</f>
        <v>18</v>
      </c>
      <c r="K13" s="19">
        <f>'SDR Patient and Stations'!J10</f>
        <v>18</v>
      </c>
      <c r="L13" s="19">
        <f>'SDR Patient and Stations'!K10</f>
        <v>18</v>
      </c>
      <c r="M13" s="19">
        <f>'SDR Patient and Stations'!M10</f>
        <v>24</v>
      </c>
      <c r="N13" s="19">
        <f>'SDR Patient and Stations'!N10</f>
        <v>24</v>
      </c>
      <c r="O13" s="19">
        <f>'SDR Patient and Stations'!O10</f>
        <v>24</v>
      </c>
      <c r="P13" s="19">
        <f>'SDR Patient and Stations'!P10</f>
        <v>24</v>
      </c>
      <c r="Q13" s="19">
        <f>'SDR Patient and Stations'!Q10</f>
        <v>24</v>
      </c>
      <c r="R13" s="19">
        <f>'SDR Patient and Stations'!R10</f>
        <v>28</v>
      </c>
      <c r="S13" s="19">
        <f>'SDR Patient and Stations'!S10</f>
        <v>28</v>
      </c>
      <c r="T13" s="19">
        <f>'SDR Patient and Stations'!T10</f>
        <v>28</v>
      </c>
      <c r="U13" s="19">
        <f>'SDR Patient and Stations'!U10</f>
        <v>28</v>
      </c>
      <c r="V13" s="19">
        <f>'SDR Patient and Stations'!V10</f>
        <v>28</v>
      </c>
      <c r="W13" s="19">
        <f>'SDR Patient and Stations'!W10</f>
        <v>28</v>
      </c>
      <c r="X13" s="19">
        <f>'SDR Patient and Stations'!X10</f>
        <v>27</v>
      </c>
      <c r="Y13" s="19">
        <f>'SDR Patient and Stations'!Y10</f>
        <v>27</v>
      </c>
      <c r="Z13" s="19">
        <f>'SDR Patient and Stations'!Z10</f>
        <v>27</v>
      </c>
      <c r="AA13" s="19">
        <f>'SDR Patient and Stations'!AA10</f>
        <v>27</v>
      </c>
      <c r="AB13" s="19">
        <f>'SDR Patient and Stations'!AB10</f>
        <v>27</v>
      </c>
      <c r="AC13" s="19">
        <f>'SDR Patient and Stations'!AC10</f>
        <v>27</v>
      </c>
      <c r="AD13" s="19">
        <f>'SDR Patient and Stations'!AD10</f>
        <v>27</v>
      </c>
      <c r="AE13" s="19">
        <f>'SDR Patient and Stations'!AE10</f>
        <v>27</v>
      </c>
      <c r="AF13" s="19">
        <f>'SDR Patient and Stations'!AF10</f>
        <v>23</v>
      </c>
      <c r="AG13" s="19">
        <f>'SDR Patient and Stations'!AG10</f>
        <v>23</v>
      </c>
      <c r="AH13" s="19">
        <f>'SDR Patient and Stations'!AH10</f>
        <v>23</v>
      </c>
      <c r="AI13" s="19">
        <f>'SDR Patient and Stations'!AI10</f>
        <v>20</v>
      </c>
      <c r="AJ13" s="19">
        <f>'SDR Patient and Stations'!AJ10</f>
        <v>24</v>
      </c>
      <c r="AK13" s="19">
        <f>'SDR Patient and Stations'!AK10</f>
        <v>28</v>
      </c>
      <c r="AL13" s="19">
        <f>'SDR Patient and Stations'!AL10</f>
        <v>28</v>
      </c>
      <c r="AM13" s="19">
        <f>'SDR Patient and Stations'!AM10</f>
        <v>28</v>
      </c>
      <c r="AN13" s="19">
        <f>'SDR Patient and Stations'!AN10</f>
        <v>28</v>
      </c>
      <c r="AO13" s="19">
        <f>'SDR Patient and Stations'!AO10</f>
        <v>28</v>
      </c>
      <c r="AP13" s="19">
        <f>'SDR Patient and Stations'!AP10</f>
        <v>28</v>
      </c>
      <c r="AQ13" s="19">
        <f>'SDR Patient and Stations'!AQ10</f>
        <v>28</v>
      </c>
      <c r="AR13" s="19">
        <f>'SDR Patient and Stations'!AR10</f>
        <v>28</v>
      </c>
      <c r="AS13" s="19">
        <f>'SDR Patient and Stations'!AS10</f>
        <v>28</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31</v>
      </c>
      <c r="C15" s="21">
        <f>'SDR Patient and Stations'!C9</f>
        <v>42</v>
      </c>
      <c r="D15" s="21">
        <f>'SDR Patient and Stations'!D9</f>
        <v>44</v>
      </c>
      <c r="E15" s="21">
        <f>'SDR Patient and Stations'!E9</f>
        <v>45</v>
      </c>
      <c r="F15" s="21">
        <f>'SDR Patient and Stations'!F9</f>
        <v>45</v>
      </c>
      <c r="G15" s="21">
        <f>'SDR Patient and Stations'!G9</f>
        <v>44</v>
      </c>
      <c r="H15" s="21">
        <f>'SDR Patient and Stations'!H9</f>
        <v>53</v>
      </c>
      <c r="I15" s="21">
        <f>'SDR Patient and Stations'!I9</f>
        <v>64</v>
      </c>
      <c r="J15" s="21">
        <f>'SDR Patient and Stations'!J9</f>
        <v>63</v>
      </c>
      <c r="K15" s="21">
        <f>'SDR Patient and Stations'!J9</f>
        <v>63</v>
      </c>
      <c r="L15" s="21">
        <f>'SDR Patient and Stations'!K9</f>
        <v>61</v>
      </c>
      <c r="M15" s="21">
        <f>'SDR Patient and Stations'!M9</f>
        <v>68</v>
      </c>
      <c r="N15" s="21">
        <f>'SDR Patient and Stations'!N9</f>
        <v>72</v>
      </c>
      <c r="O15" s="21">
        <f>'SDR Patient and Stations'!O9</f>
        <v>80</v>
      </c>
      <c r="P15" s="21">
        <f>'SDR Patient and Stations'!P9</f>
        <v>94</v>
      </c>
      <c r="Q15" s="21">
        <f>'SDR Patient and Stations'!Q9</f>
        <v>89</v>
      </c>
      <c r="R15" s="21">
        <f>'SDR Patient and Stations'!R9</f>
        <v>108</v>
      </c>
      <c r="S15" s="21">
        <f>'SDR Patient and Stations'!S9</f>
        <v>96</v>
      </c>
      <c r="T15" s="21">
        <f>'SDR Patient and Stations'!T9</f>
        <v>110</v>
      </c>
      <c r="U15" s="21">
        <f>'SDR Patient and Stations'!U9</f>
        <v>111</v>
      </c>
      <c r="V15" s="21">
        <f>'SDR Patient and Stations'!V9</f>
        <v>111</v>
      </c>
      <c r="W15" s="21">
        <f>'SDR Patient and Stations'!W9</f>
        <v>120</v>
      </c>
      <c r="X15" s="21">
        <f>'SDR Patient and Stations'!X9</f>
        <v>102</v>
      </c>
      <c r="Y15" s="21">
        <f>'SDR Patient and Stations'!Y9</f>
        <v>85</v>
      </c>
      <c r="Z15" s="21">
        <f>'SDR Patient and Stations'!Z9</f>
        <v>92</v>
      </c>
      <c r="AA15" s="21">
        <f>'SDR Patient and Stations'!AA9</f>
        <v>85</v>
      </c>
      <c r="AB15" s="21">
        <f>'SDR Patient and Stations'!AB9</f>
        <v>76</v>
      </c>
      <c r="AC15" s="21">
        <f>'SDR Patient and Stations'!AC9</f>
        <v>71</v>
      </c>
      <c r="AD15" s="21">
        <f>'SDR Patient and Stations'!AD9</f>
        <v>74</v>
      </c>
      <c r="AE15" s="21">
        <f>'SDR Patient and Stations'!AE9</f>
        <v>80</v>
      </c>
      <c r="AF15" s="21">
        <f>'SDR Patient and Stations'!AF9</f>
        <v>72</v>
      </c>
      <c r="AG15" s="21">
        <f>'SDR Patient and Stations'!AG9</f>
        <v>70</v>
      </c>
      <c r="AH15" s="21">
        <f>'SDR Patient and Stations'!AH9</f>
        <v>79</v>
      </c>
      <c r="AI15" s="21">
        <f>'SDR Patient and Stations'!AI9</f>
        <v>72</v>
      </c>
      <c r="AJ15" s="21">
        <f>'SDR Patient and Stations'!AJ9</f>
        <v>84</v>
      </c>
      <c r="AK15" s="21">
        <f>'SDR Patient and Stations'!AK9</f>
        <v>78</v>
      </c>
      <c r="AL15" s="21">
        <f>'SDR Patient and Stations'!AL9</f>
        <v>76</v>
      </c>
      <c r="AM15" s="21">
        <f>'SDR Patient and Stations'!AM9</f>
        <v>80</v>
      </c>
      <c r="AN15" s="21">
        <f>'SDR Patient and Stations'!AN9</f>
        <v>85</v>
      </c>
      <c r="AO15" s="21">
        <f>'SDR Patient and Stations'!AO9</f>
        <v>79</v>
      </c>
      <c r="AP15" s="21">
        <f>'SDR Patient and Stations'!AP9</f>
        <v>81</v>
      </c>
      <c r="AQ15" s="21">
        <f>'SDR Patient and Stations'!AQ9</f>
        <v>94</v>
      </c>
      <c r="AR15" s="21">
        <f>'SDR Patient and Stations'!AR9</f>
        <v>89</v>
      </c>
      <c r="AS15" s="21">
        <f>'SDR Patient and Stations'!AS9</f>
        <v>88</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31</v>
      </c>
      <c r="D17">
        <f>'SDR Patient and Stations'!C9</f>
        <v>42</v>
      </c>
      <c r="E17">
        <f>'SDR Patient and Stations'!D9</f>
        <v>44</v>
      </c>
      <c r="F17">
        <f>'SDR Patient and Stations'!E9</f>
        <v>45</v>
      </c>
      <c r="G17">
        <f>'SDR Patient and Stations'!F9</f>
        <v>45</v>
      </c>
      <c r="H17">
        <f>'SDR Patient and Stations'!G9</f>
        <v>44</v>
      </c>
      <c r="I17">
        <f>'SDR Patient and Stations'!H9</f>
        <v>53</v>
      </c>
      <c r="J17">
        <f>'SDR Patient and Stations'!I9</f>
        <v>64</v>
      </c>
      <c r="K17">
        <f>'SDR Patient and Stations'!I9</f>
        <v>64</v>
      </c>
      <c r="L17">
        <f>'SDR Patient and Stations'!J9</f>
        <v>63</v>
      </c>
      <c r="M17">
        <f>'SDR Patient and Stations'!K9</f>
        <v>61</v>
      </c>
      <c r="N17">
        <f>'SDR Patient and Stations'!M9</f>
        <v>68</v>
      </c>
      <c r="O17">
        <f>'SDR Patient and Stations'!N9</f>
        <v>72</v>
      </c>
      <c r="P17">
        <f>'SDR Patient and Stations'!O9</f>
        <v>80</v>
      </c>
      <c r="Q17">
        <f>'SDR Patient and Stations'!P9</f>
        <v>94</v>
      </c>
      <c r="R17">
        <f>'SDR Patient and Stations'!Q9</f>
        <v>89</v>
      </c>
      <c r="S17">
        <f>'SDR Patient and Stations'!R9</f>
        <v>108</v>
      </c>
      <c r="T17">
        <f>'SDR Patient and Stations'!S9</f>
        <v>96</v>
      </c>
      <c r="U17">
        <f>'SDR Patient and Stations'!T9</f>
        <v>110</v>
      </c>
      <c r="V17">
        <f>'SDR Patient and Stations'!U9</f>
        <v>111</v>
      </c>
      <c r="W17">
        <f>'SDR Patient and Stations'!V9</f>
        <v>111</v>
      </c>
      <c r="X17">
        <f>'SDR Patient and Stations'!W9</f>
        <v>120</v>
      </c>
      <c r="Y17">
        <f>'SDR Patient and Stations'!X9</f>
        <v>102</v>
      </c>
      <c r="Z17">
        <f>'SDR Patient and Stations'!Y9</f>
        <v>85</v>
      </c>
      <c r="AA17">
        <f>'SDR Patient and Stations'!Z9</f>
        <v>92</v>
      </c>
      <c r="AB17">
        <f>'SDR Patient and Stations'!AA9</f>
        <v>85</v>
      </c>
      <c r="AC17">
        <f>'SDR Patient and Stations'!AB9</f>
        <v>76</v>
      </c>
      <c r="AD17">
        <f>'SDR Patient and Stations'!AC9</f>
        <v>71</v>
      </c>
      <c r="AE17">
        <f>'SDR Patient and Stations'!AD9</f>
        <v>74</v>
      </c>
      <c r="AF17">
        <f>'SDR Patient and Stations'!AE9</f>
        <v>80</v>
      </c>
      <c r="AG17">
        <f>'SDR Patient and Stations'!AF9</f>
        <v>72</v>
      </c>
      <c r="AH17">
        <f>'SDR Patient and Stations'!AG9</f>
        <v>70</v>
      </c>
      <c r="AI17">
        <f>'SDR Patient and Stations'!AH9</f>
        <v>79</v>
      </c>
      <c r="AJ17">
        <f>'SDR Patient and Stations'!AI9</f>
        <v>72</v>
      </c>
      <c r="AK17">
        <f>'SDR Patient and Stations'!AJ9</f>
        <v>84</v>
      </c>
      <c r="AL17">
        <f>'SDR Patient and Stations'!AK9</f>
        <v>78</v>
      </c>
      <c r="AM17">
        <f>'SDR Patient and Stations'!AL9</f>
        <v>76</v>
      </c>
      <c r="AN17">
        <f>'SDR Patient and Stations'!AM9</f>
        <v>80</v>
      </c>
      <c r="AO17">
        <f>'SDR Patient and Stations'!AN9</f>
        <v>85</v>
      </c>
      <c r="AP17">
        <f>'SDR Patient and Stations'!AO9</f>
        <v>79</v>
      </c>
      <c r="AQ17">
        <f>'SDR Patient and Stations'!AP9</f>
        <v>81</v>
      </c>
      <c r="AR17">
        <f>'SDR Patient and Stations'!AQ9</f>
        <v>94</v>
      </c>
      <c r="AS17">
        <f>'SDR Patient and Stations'!AR9</f>
        <v>89</v>
      </c>
      <c r="AT17">
        <f>'SDR Patient and Stations'!AS9</f>
        <v>88</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11</v>
      </c>
      <c r="D19" s="18">
        <f t="shared" si="6"/>
        <v>2</v>
      </c>
      <c r="E19" s="18">
        <f t="shared" si="6"/>
        <v>1</v>
      </c>
      <c r="F19" s="18">
        <f t="shared" si="6"/>
        <v>0</v>
      </c>
      <c r="G19" s="18">
        <f t="shared" si="6"/>
        <v>-1</v>
      </c>
      <c r="H19" s="18">
        <f t="shared" si="6"/>
        <v>9</v>
      </c>
      <c r="I19" s="18">
        <f t="shared" si="6"/>
        <v>11</v>
      </c>
      <c r="J19" s="18">
        <f t="shared" si="6"/>
        <v>-1</v>
      </c>
      <c r="K19" s="18">
        <f>K15-K17</f>
        <v>-1</v>
      </c>
      <c r="L19" s="18">
        <f>L15-L17</f>
        <v>-2</v>
      </c>
      <c r="M19" s="18">
        <f>M15-M17</f>
        <v>7</v>
      </c>
      <c r="N19" s="18">
        <f t="shared" ref="N19:AZ19" si="7">N15-N17</f>
        <v>4</v>
      </c>
      <c r="O19" s="18">
        <f t="shared" si="7"/>
        <v>8</v>
      </c>
      <c r="P19" s="18">
        <f t="shared" si="7"/>
        <v>14</v>
      </c>
      <c r="Q19" s="18">
        <f t="shared" si="7"/>
        <v>-5</v>
      </c>
      <c r="R19" s="18">
        <f t="shared" si="7"/>
        <v>19</v>
      </c>
      <c r="S19" s="18">
        <f t="shared" si="7"/>
        <v>-12</v>
      </c>
      <c r="T19" s="18">
        <f t="shared" si="7"/>
        <v>14</v>
      </c>
      <c r="U19" s="18">
        <f t="shared" si="7"/>
        <v>1</v>
      </c>
      <c r="V19" s="18">
        <f t="shared" si="7"/>
        <v>0</v>
      </c>
      <c r="W19" s="18">
        <f t="shared" si="7"/>
        <v>9</v>
      </c>
      <c r="X19" s="18">
        <f t="shared" si="7"/>
        <v>-18</v>
      </c>
      <c r="Y19" s="18">
        <f t="shared" si="7"/>
        <v>-17</v>
      </c>
      <c r="Z19" s="18">
        <f t="shared" si="7"/>
        <v>7</v>
      </c>
      <c r="AA19" s="18">
        <f t="shared" si="7"/>
        <v>-7</v>
      </c>
      <c r="AB19" s="18">
        <f t="shared" si="7"/>
        <v>-9</v>
      </c>
      <c r="AC19" s="18">
        <f t="shared" si="7"/>
        <v>-5</v>
      </c>
      <c r="AD19" s="18">
        <f t="shared" si="7"/>
        <v>3</v>
      </c>
      <c r="AE19" s="18">
        <f t="shared" si="7"/>
        <v>6</v>
      </c>
      <c r="AF19" s="18">
        <f t="shared" si="7"/>
        <v>-8</v>
      </c>
      <c r="AG19" s="18">
        <f t="shared" si="7"/>
        <v>-2</v>
      </c>
      <c r="AH19" s="18">
        <f t="shared" si="7"/>
        <v>9</v>
      </c>
      <c r="AI19" s="18">
        <f t="shared" si="7"/>
        <v>-7</v>
      </c>
      <c r="AJ19" s="18">
        <f t="shared" si="7"/>
        <v>12</v>
      </c>
      <c r="AK19" s="18">
        <f t="shared" si="7"/>
        <v>-6</v>
      </c>
      <c r="AL19" s="18">
        <f t="shared" si="7"/>
        <v>-2</v>
      </c>
      <c r="AM19" s="18">
        <f t="shared" si="7"/>
        <v>4</v>
      </c>
      <c r="AN19" s="18">
        <f t="shared" si="7"/>
        <v>5</v>
      </c>
      <c r="AO19" s="18">
        <f t="shared" si="7"/>
        <v>-6</v>
      </c>
      <c r="AP19" s="18">
        <f t="shared" si="7"/>
        <v>2</v>
      </c>
      <c r="AQ19" s="18">
        <f t="shared" si="7"/>
        <v>13</v>
      </c>
      <c r="AR19" s="18">
        <f t="shared" si="7"/>
        <v>-5</v>
      </c>
      <c r="AS19" s="18">
        <f t="shared" si="7"/>
        <v>-1</v>
      </c>
      <c r="AT19" s="18">
        <f t="shared" si="7"/>
        <v>-88</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22</v>
      </c>
      <c r="D22" s="20">
        <f t="shared" si="8"/>
        <v>4</v>
      </c>
      <c r="E22" s="20">
        <f t="shared" si="8"/>
        <v>2</v>
      </c>
      <c r="F22" s="20">
        <f t="shared" si="8"/>
        <v>0</v>
      </c>
      <c r="G22" s="20">
        <f t="shared" si="8"/>
        <v>-2</v>
      </c>
      <c r="H22" s="20">
        <f t="shared" si="8"/>
        <v>18</v>
      </c>
      <c r="I22" s="20">
        <f t="shared" si="8"/>
        <v>22</v>
      </c>
      <c r="J22" s="20">
        <f t="shared" si="8"/>
        <v>-2</v>
      </c>
      <c r="K22" s="20">
        <f>+K19*2</f>
        <v>-2</v>
      </c>
      <c r="L22" s="20">
        <f>+L19*2</f>
        <v>-4</v>
      </c>
      <c r="M22" s="20">
        <f>+M19*2</f>
        <v>14</v>
      </c>
      <c r="N22" s="20">
        <f t="shared" ref="N22:AZ22" si="9">+N19*2</f>
        <v>8</v>
      </c>
      <c r="O22" s="20">
        <f t="shared" si="9"/>
        <v>16</v>
      </c>
      <c r="P22" s="20">
        <f t="shared" si="9"/>
        <v>28</v>
      </c>
      <c r="Q22" s="20">
        <f t="shared" si="9"/>
        <v>-10</v>
      </c>
      <c r="R22" s="20">
        <f t="shared" si="9"/>
        <v>38</v>
      </c>
      <c r="S22" s="20">
        <f t="shared" si="9"/>
        <v>-24</v>
      </c>
      <c r="T22" s="20">
        <f t="shared" si="9"/>
        <v>28</v>
      </c>
      <c r="U22" s="20">
        <f t="shared" si="9"/>
        <v>2</v>
      </c>
      <c r="V22" s="20">
        <f t="shared" si="9"/>
        <v>0</v>
      </c>
      <c r="W22" s="20">
        <f t="shared" si="9"/>
        <v>18</v>
      </c>
      <c r="X22" s="20">
        <f t="shared" si="9"/>
        <v>-36</v>
      </c>
      <c r="Y22" s="20">
        <f t="shared" si="9"/>
        <v>-34</v>
      </c>
      <c r="Z22" s="20">
        <f t="shared" si="9"/>
        <v>14</v>
      </c>
      <c r="AA22" s="20">
        <f t="shared" si="9"/>
        <v>-14</v>
      </c>
      <c r="AB22" s="20">
        <f t="shared" si="9"/>
        <v>-18</v>
      </c>
      <c r="AC22" s="20">
        <f t="shared" si="9"/>
        <v>-10</v>
      </c>
      <c r="AD22" s="20">
        <f t="shared" si="9"/>
        <v>6</v>
      </c>
      <c r="AE22" s="20">
        <f t="shared" si="9"/>
        <v>12</v>
      </c>
      <c r="AF22" s="20">
        <f t="shared" si="9"/>
        <v>-16</v>
      </c>
      <c r="AG22" s="20">
        <f t="shared" si="9"/>
        <v>-4</v>
      </c>
      <c r="AH22" s="20">
        <f t="shared" si="9"/>
        <v>18</v>
      </c>
      <c r="AI22" s="20">
        <f t="shared" si="9"/>
        <v>-14</v>
      </c>
      <c r="AJ22" s="20">
        <f t="shared" si="9"/>
        <v>24</v>
      </c>
      <c r="AK22" s="20">
        <f t="shared" si="9"/>
        <v>-12</v>
      </c>
      <c r="AL22" s="20">
        <f t="shared" si="9"/>
        <v>-4</v>
      </c>
      <c r="AM22" s="20">
        <f t="shared" si="9"/>
        <v>8</v>
      </c>
      <c r="AN22" s="20">
        <f t="shared" si="9"/>
        <v>10</v>
      </c>
      <c r="AO22" s="20">
        <f t="shared" si="9"/>
        <v>-12</v>
      </c>
      <c r="AP22" s="20">
        <f t="shared" si="9"/>
        <v>4</v>
      </c>
      <c r="AQ22" s="20">
        <f t="shared" si="9"/>
        <v>26</v>
      </c>
      <c r="AR22" s="20">
        <f t="shared" si="9"/>
        <v>-10</v>
      </c>
      <c r="AS22" s="20">
        <f t="shared" si="9"/>
        <v>-2</v>
      </c>
      <c r="AT22" s="20">
        <f t="shared" si="9"/>
        <v>-176</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f t="shared" ref="C24:J24" si="10">+C22/C17</f>
        <v>0.70967741935483875</v>
      </c>
      <c r="D24" s="20">
        <f t="shared" si="10"/>
        <v>9.5238095238095233E-2</v>
      </c>
      <c r="E24" s="20">
        <f t="shared" si="10"/>
        <v>4.5454545454545456E-2</v>
      </c>
      <c r="F24" s="20">
        <f t="shared" si="10"/>
        <v>0</v>
      </c>
      <c r="G24" s="20">
        <f t="shared" si="10"/>
        <v>-4.4444444444444446E-2</v>
      </c>
      <c r="H24" s="20">
        <f t="shared" si="10"/>
        <v>0.40909090909090912</v>
      </c>
      <c r="I24" s="20">
        <f t="shared" si="10"/>
        <v>0.41509433962264153</v>
      </c>
      <c r="J24" s="20">
        <f t="shared" si="10"/>
        <v>-3.125E-2</v>
      </c>
      <c r="K24" s="20">
        <f>+K22/K17</f>
        <v>-3.125E-2</v>
      </c>
      <c r="L24" s="20">
        <f>+L22/L17</f>
        <v>-6.3492063492063489E-2</v>
      </c>
      <c r="M24" s="20">
        <f>+M22/M17</f>
        <v>0.22950819672131148</v>
      </c>
      <c r="N24" s="20">
        <f t="shared" ref="N24:AZ24" si="11">+N22/N17</f>
        <v>0.11764705882352941</v>
      </c>
      <c r="O24" s="20">
        <f t="shared" si="11"/>
        <v>0.22222222222222221</v>
      </c>
      <c r="P24" s="20">
        <f t="shared" si="11"/>
        <v>0.35</v>
      </c>
      <c r="Q24" s="20">
        <f t="shared" si="11"/>
        <v>-0.10638297872340426</v>
      </c>
      <c r="R24" s="20">
        <f t="shared" si="11"/>
        <v>0.42696629213483145</v>
      </c>
      <c r="S24" s="20">
        <f t="shared" si="11"/>
        <v>-0.22222222222222221</v>
      </c>
      <c r="T24" s="20">
        <f t="shared" si="11"/>
        <v>0.29166666666666669</v>
      </c>
      <c r="U24" s="20">
        <f t="shared" si="11"/>
        <v>1.8181818181818181E-2</v>
      </c>
      <c r="V24" s="20">
        <f t="shared" si="11"/>
        <v>0</v>
      </c>
      <c r="W24" s="20">
        <f t="shared" si="11"/>
        <v>0.16216216216216217</v>
      </c>
      <c r="X24" s="20">
        <f t="shared" si="11"/>
        <v>-0.3</v>
      </c>
      <c r="Y24" s="20">
        <f t="shared" si="11"/>
        <v>-0.33333333333333331</v>
      </c>
      <c r="Z24" s="20">
        <f t="shared" si="11"/>
        <v>0.16470588235294117</v>
      </c>
      <c r="AA24" s="20">
        <f t="shared" si="11"/>
        <v>-0.15217391304347827</v>
      </c>
      <c r="AB24" s="20">
        <f t="shared" si="11"/>
        <v>-0.21176470588235294</v>
      </c>
      <c r="AC24" s="20">
        <f t="shared" si="11"/>
        <v>-0.13157894736842105</v>
      </c>
      <c r="AD24" s="20">
        <f t="shared" si="11"/>
        <v>8.4507042253521125E-2</v>
      </c>
      <c r="AE24" s="20">
        <f t="shared" si="11"/>
        <v>0.16216216216216217</v>
      </c>
      <c r="AF24" s="20">
        <f t="shared" si="11"/>
        <v>-0.2</v>
      </c>
      <c r="AG24" s="20">
        <f t="shared" si="11"/>
        <v>-5.5555555555555552E-2</v>
      </c>
      <c r="AH24" s="20">
        <f t="shared" si="11"/>
        <v>0.25714285714285712</v>
      </c>
      <c r="AI24" s="20">
        <f t="shared" si="11"/>
        <v>-0.17721518987341772</v>
      </c>
      <c r="AJ24" s="20">
        <f t="shared" si="11"/>
        <v>0.33333333333333331</v>
      </c>
      <c r="AK24" s="20">
        <f t="shared" si="11"/>
        <v>-0.14285714285714285</v>
      </c>
      <c r="AL24" s="20">
        <f t="shared" si="11"/>
        <v>-5.128205128205128E-2</v>
      </c>
      <c r="AM24" s="20">
        <f t="shared" si="11"/>
        <v>0.10526315789473684</v>
      </c>
      <c r="AN24" s="20">
        <f t="shared" si="11"/>
        <v>0.125</v>
      </c>
      <c r="AO24" s="20">
        <f t="shared" si="11"/>
        <v>-0.14117647058823529</v>
      </c>
      <c r="AP24" s="20">
        <f t="shared" si="11"/>
        <v>5.0632911392405063E-2</v>
      </c>
      <c r="AQ24" s="20">
        <f t="shared" si="11"/>
        <v>0.32098765432098764</v>
      </c>
      <c r="AR24" s="20">
        <f t="shared" si="11"/>
        <v>-0.10638297872340426</v>
      </c>
      <c r="AS24" s="20">
        <f t="shared" si="11"/>
        <v>-2.247191011235955E-2</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f t="shared" ref="C26:J26" si="12">+C24/12</f>
        <v>5.9139784946236562E-2</v>
      </c>
      <c r="D26" s="20">
        <f t="shared" si="12"/>
        <v>7.9365079365079361E-3</v>
      </c>
      <c r="E26" s="20">
        <f t="shared" si="12"/>
        <v>3.787878787878788E-3</v>
      </c>
      <c r="F26" s="20">
        <f t="shared" si="12"/>
        <v>0</v>
      </c>
      <c r="G26" s="20">
        <f t="shared" si="12"/>
        <v>-3.7037037037037038E-3</v>
      </c>
      <c r="H26" s="20">
        <f t="shared" si="12"/>
        <v>3.4090909090909095E-2</v>
      </c>
      <c r="I26" s="20">
        <f t="shared" si="12"/>
        <v>3.4591194968553458E-2</v>
      </c>
      <c r="J26" s="20">
        <f t="shared" si="12"/>
        <v>-2.6041666666666665E-3</v>
      </c>
      <c r="K26" s="20">
        <f>+K24/12</f>
        <v>-2.6041666666666665E-3</v>
      </c>
      <c r="L26" s="20">
        <f>+L24/12</f>
        <v>-5.2910052910052907E-3</v>
      </c>
      <c r="M26" s="20">
        <f>+M24/12</f>
        <v>1.912568306010929E-2</v>
      </c>
      <c r="N26" s="20">
        <f t="shared" ref="N26:AZ26" si="13">+N24/12</f>
        <v>9.8039215686274508E-3</v>
      </c>
      <c r="O26" s="20">
        <f t="shared" si="13"/>
        <v>1.8518518518518517E-2</v>
      </c>
      <c r="P26" s="20">
        <f t="shared" si="13"/>
        <v>2.9166666666666664E-2</v>
      </c>
      <c r="Q26" s="20">
        <f t="shared" si="13"/>
        <v>-8.8652482269503553E-3</v>
      </c>
      <c r="R26" s="20">
        <f t="shared" si="13"/>
        <v>3.5580524344569285E-2</v>
      </c>
      <c r="S26" s="20">
        <f t="shared" si="13"/>
        <v>-1.8518518518518517E-2</v>
      </c>
      <c r="T26" s="20">
        <f t="shared" si="13"/>
        <v>2.4305555555555556E-2</v>
      </c>
      <c r="U26" s="20">
        <f t="shared" si="13"/>
        <v>1.5151515151515152E-3</v>
      </c>
      <c r="V26" s="20">
        <f t="shared" si="13"/>
        <v>0</v>
      </c>
      <c r="W26" s="20">
        <f t="shared" si="13"/>
        <v>1.3513513513513514E-2</v>
      </c>
      <c r="X26" s="20">
        <f t="shared" si="13"/>
        <v>-2.4999999999999998E-2</v>
      </c>
      <c r="Y26" s="20">
        <f t="shared" si="13"/>
        <v>-2.7777777777777776E-2</v>
      </c>
      <c r="Z26" s="20">
        <f t="shared" si="13"/>
        <v>1.3725490196078431E-2</v>
      </c>
      <c r="AA26" s="20">
        <f t="shared" si="13"/>
        <v>-1.2681159420289856E-2</v>
      </c>
      <c r="AB26" s="20">
        <f t="shared" si="13"/>
        <v>-1.7647058823529412E-2</v>
      </c>
      <c r="AC26" s="20">
        <f t="shared" si="13"/>
        <v>-1.0964912280701754E-2</v>
      </c>
      <c r="AD26" s="20">
        <f t="shared" si="13"/>
        <v>7.0422535211267607E-3</v>
      </c>
      <c r="AE26" s="20">
        <f t="shared" si="13"/>
        <v>1.3513513513513514E-2</v>
      </c>
      <c r="AF26" s="20">
        <f t="shared" si="13"/>
        <v>-1.6666666666666666E-2</v>
      </c>
      <c r="AG26" s="20">
        <f t="shared" si="13"/>
        <v>-4.6296296296296294E-3</v>
      </c>
      <c r="AH26" s="20">
        <f t="shared" si="13"/>
        <v>2.1428571428571425E-2</v>
      </c>
      <c r="AI26" s="20">
        <f t="shared" si="13"/>
        <v>-1.4767932489451477E-2</v>
      </c>
      <c r="AJ26" s="20">
        <f t="shared" si="13"/>
        <v>2.7777777777777776E-2</v>
      </c>
      <c r="AK26" s="20">
        <f t="shared" si="13"/>
        <v>-1.1904761904761904E-2</v>
      </c>
      <c r="AL26" s="20">
        <f t="shared" si="13"/>
        <v>-4.2735042735042731E-3</v>
      </c>
      <c r="AM26" s="20">
        <f t="shared" si="13"/>
        <v>8.771929824561403E-3</v>
      </c>
      <c r="AN26" s="20">
        <f t="shared" si="13"/>
        <v>1.0416666666666666E-2</v>
      </c>
      <c r="AO26" s="20">
        <f t="shared" si="13"/>
        <v>-1.1764705882352941E-2</v>
      </c>
      <c r="AP26" s="20">
        <f t="shared" si="13"/>
        <v>4.2194092827004216E-3</v>
      </c>
      <c r="AQ26" s="20">
        <f t="shared" si="13"/>
        <v>2.6748971193415638E-2</v>
      </c>
      <c r="AR26" s="20">
        <f t="shared" si="13"/>
        <v>-8.8652482269503553E-3</v>
      </c>
      <c r="AS26" s="20">
        <f t="shared" si="13"/>
        <v>-1.8726591760299626E-3</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f t="shared" ref="C28:J28" si="14">IF(C5=C29,(C26*6),C26*12)</f>
        <v>0.35483870967741937</v>
      </c>
      <c r="D28" s="20">
        <f t="shared" si="14"/>
        <v>9.5238095238095233E-2</v>
      </c>
      <c r="E28" s="20">
        <f t="shared" si="14"/>
        <v>2.2727272727272728E-2</v>
      </c>
      <c r="F28" s="20">
        <f t="shared" si="14"/>
        <v>0</v>
      </c>
      <c r="G28" s="20">
        <f t="shared" si="14"/>
        <v>-4.4444444444444446E-2</v>
      </c>
      <c r="H28" s="20">
        <f t="shared" si="14"/>
        <v>0.40909090909090917</v>
      </c>
      <c r="I28" s="20">
        <f t="shared" si="14"/>
        <v>0.20754716981132076</v>
      </c>
      <c r="J28" s="20">
        <f t="shared" si="14"/>
        <v>-3.125E-2</v>
      </c>
      <c r="K28" s="20">
        <f t="shared" ref="K28:AS28" si="15">IF(K5=K29,(K26*6),K26*12)</f>
        <v>-1.5625E-2</v>
      </c>
      <c r="L28" s="20">
        <f t="shared" si="15"/>
        <v>-6.3492063492063489E-2</v>
      </c>
      <c r="M28" s="20">
        <f t="shared" si="15"/>
        <v>0.11475409836065574</v>
      </c>
      <c r="N28" s="20">
        <f t="shared" si="15"/>
        <v>0.11764705882352941</v>
      </c>
      <c r="O28" s="20">
        <f t="shared" si="15"/>
        <v>0.1111111111111111</v>
      </c>
      <c r="P28" s="20">
        <f t="shared" si="15"/>
        <v>0.35</v>
      </c>
      <c r="Q28" s="20">
        <f t="shared" si="15"/>
        <v>-5.3191489361702135E-2</v>
      </c>
      <c r="R28" s="20">
        <f t="shared" si="15"/>
        <v>0.42696629213483139</v>
      </c>
      <c r="S28" s="20">
        <f t="shared" si="15"/>
        <v>-0.1111111111111111</v>
      </c>
      <c r="T28" s="20">
        <f t="shared" si="15"/>
        <v>0.29166666666666669</v>
      </c>
      <c r="U28" s="20">
        <f t="shared" si="15"/>
        <v>9.0909090909090905E-3</v>
      </c>
      <c r="V28" s="20">
        <f t="shared" si="15"/>
        <v>0</v>
      </c>
      <c r="W28" s="20">
        <f t="shared" si="15"/>
        <v>8.1081081081081086E-2</v>
      </c>
      <c r="X28" s="20">
        <f t="shared" si="15"/>
        <v>-0.3</v>
      </c>
      <c r="Y28" s="20">
        <f t="shared" si="15"/>
        <v>-0.16666666666666666</v>
      </c>
      <c r="Z28" s="20">
        <f t="shared" si="15"/>
        <v>0.16470588235294117</v>
      </c>
      <c r="AA28" s="20">
        <f t="shared" si="15"/>
        <v>-7.6086956521739135E-2</v>
      </c>
      <c r="AB28" s="20">
        <f t="shared" si="15"/>
        <v>-0.21176470588235294</v>
      </c>
      <c r="AC28" s="20">
        <f t="shared" si="15"/>
        <v>-6.5789473684210523E-2</v>
      </c>
      <c r="AD28" s="20">
        <f t="shared" si="15"/>
        <v>8.4507042253521125E-2</v>
      </c>
      <c r="AE28" s="20">
        <f t="shared" si="15"/>
        <v>8.1081081081081086E-2</v>
      </c>
      <c r="AF28" s="20">
        <f t="shared" si="15"/>
        <v>-0.2</v>
      </c>
      <c r="AG28" s="20">
        <f t="shared" si="15"/>
        <v>-2.7777777777777776E-2</v>
      </c>
      <c r="AH28" s="20">
        <f t="shared" si="15"/>
        <v>0.25714285714285712</v>
      </c>
      <c r="AI28" s="20">
        <f t="shared" si="15"/>
        <v>-8.8607594936708861E-2</v>
      </c>
      <c r="AJ28" s="20">
        <f t="shared" si="15"/>
        <v>0.33333333333333331</v>
      </c>
      <c r="AK28" s="20">
        <f t="shared" si="15"/>
        <v>-7.1428571428571425E-2</v>
      </c>
      <c r="AL28" s="20">
        <f t="shared" si="15"/>
        <v>-5.128205128205128E-2</v>
      </c>
      <c r="AM28" s="20">
        <f t="shared" si="15"/>
        <v>5.2631578947368418E-2</v>
      </c>
      <c r="AN28" s="20">
        <f t="shared" si="15"/>
        <v>0.125</v>
      </c>
      <c r="AO28" s="20">
        <f t="shared" si="15"/>
        <v>-7.0588235294117646E-2</v>
      </c>
      <c r="AP28" s="20">
        <f t="shared" si="15"/>
        <v>5.0632911392405056E-2</v>
      </c>
      <c r="AQ28" s="20">
        <f t="shared" si="15"/>
        <v>0.16049382716049382</v>
      </c>
      <c r="AR28" s="20">
        <f t="shared" si="15"/>
        <v>-0.10638297872340427</v>
      </c>
      <c r="AS28" s="20">
        <f t="shared" si="15"/>
        <v>-1.1235955056179775E-2</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f t="shared" ref="C31:J31" si="17">+(C28*C15)+C15</f>
        <v>56.903225806451616</v>
      </c>
      <c r="D31" s="20">
        <f t="shared" si="17"/>
        <v>48.19047619047619</v>
      </c>
      <c r="E31" s="20">
        <f t="shared" si="17"/>
        <v>46.022727272727273</v>
      </c>
      <c r="F31" s="20">
        <f t="shared" si="17"/>
        <v>45</v>
      </c>
      <c r="G31" s="20">
        <f t="shared" si="17"/>
        <v>42.044444444444444</v>
      </c>
      <c r="H31" s="20">
        <f t="shared" si="17"/>
        <v>74.681818181818187</v>
      </c>
      <c r="I31" s="20">
        <f t="shared" si="17"/>
        <v>77.283018867924525</v>
      </c>
      <c r="J31" s="20">
        <f t="shared" si="17"/>
        <v>61.03125</v>
      </c>
      <c r="K31" s="20">
        <f>+(K28*K15)+K15</f>
        <v>62.015625</v>
      </c>
      <c r="L31" s="20">
        <f>+(L28*L15)+L15</f>
        <v>57.126984126984127</v>
      </c>
      <c r="M31" s="20">
        <f>+(M28*M15)+M15</f>
        <v>75.803278688524586</v>
      </c>
      <c r="N31" s="20">
        <f t="shared" ref="N31:AZ31" si="18">+(N28*N15)+N15</f>
        <v>80.470588235294116</v>
      </c>
      <c r="O31" s="20">
        <f t="shared" si="18"/>
        <v>88.888888888888886</v>
      </c>
      <c r="P31" s="20">
        <f t="shared" si="18"/>
        <v>126.9</v>
      </c>
      <c r="Q31" s="20">
        <f t="shared" si="18"/>
        <v>84.265957446808514</v>
      </c>
      <c r="R31" s="20">
        <f t="shared" si="18"/>
        <v>154.11235955056179</v>
      </c>
      <c r="S31" s="20">
        <f t="shared" si="18"/>
        <v>85.333333333333329</v>
      </c>
      <c r="T31" s="20">
        <f t="shared" si="18"/>
        <v>142.08333333333334</v>
      </c>
      <c r="U31" s="20">
        <f t="shared" si="18"/>
        <v>112.00909090909092</v>
      </c>
      <c r="V31" s="20">
        <f t="shared" si="18"/>
        <v>111</v>
      </c>
      <c r="W31" s="20">
        <f t="shared" si="18"/>
        <v>129.72972972972974</v>
      </c>
      <c r="X31" s="20">
        <f t="shared" si="18"/>
        <v>71.400000000000006</v>
      </c>
      <c r="Y31" s="20">
        <f t="shared" si="18"/>
        <v>70.833333333333329</v>
      </c>
      <c r="Z31" s="20">
        <f t="shared" si="18"/>
        <v>107.15294117647059</v>
      </c>
      <c r="AA31" s="20">
        <f t="shared" si="18"/>
        <v>78.532608695652172</v>
      </c>
      <c r="AB31" s="20">
        <f t="shared" si="18"/>
        <v>59.905882352941177</v>
      </c>
      <c r="AC31" s="20">
        <f t="shared" si="18"/>
        <v>66.328947368421055</v>
      </c>
      <c r="AD31" s="20">
        <f t="shared" si="18"/>
        <v>80.25352112676056</v>
      </c>
      <c r="AE31" s="20">
        <f t="shared" si="18"/>
        <v>86.486486486486484</v>
      </c>
      <c r="AF31" s="20">
        <f t="shared" si="18"/>
        <v>57.6</v>
      </c>
      <c r="AG31" s="20">
        <f t="shared" si="18"/>
        <v>68.055555555555557</v>
      </c>
      <c r="AH31" s="20">
        <f t="shared" si="18"/>
        <v>99.314285714285717</v>
      </c>
      <c r="AI31" s="20">
        <f t="shared" si="18"/>
        <v>65.620253164556956</v>
      </c>
      <c r="AJ31" s="20">
        <f t="shared" si="18"/>
        <v>112</v>
      </c>
      <c r="AK31" s="20">
        <f t="shared" si="18"/>
        <v>72.428571428571431</v>
      </c>
      <c r="AL31" s="20">
        <f t="shared" si="18"/>
        <v>72.102564102564102</v>
      </c>
      <c r="AM31" s="20">
        <f t="shared" si="18"/>
        <v>84.21052631578948</v>
      </c>
      <c r="AN31" s="20">
        <f t="shared" si="18"/>
        <v>95.625</v>
      </c>
      <c r="AO31" s="20">
        <f t="shared" si="18"/>
        <v>73.423529411764704</v>
      </c>
      <c r="AP31" s="20">
        <f t="shared" si="18"/>
        <v>85.101265822784811</v>
      </c>
      <c r="AQ31" s="20">
        <f t="shared" si="18"/>
        <v>109.08641975308642</v>
      </c>
      <c r="AR31" s="20">
        <f t="shared" si="18"/>
        <v>79.531914893617028</v>
      </c>
      <c r="AS31" s="20">
        <f t="shared" si="18"/>
        <v>87.011235955056179</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f>(+C31/3.2)-C13</f>
        <v>8.7822580645161281</v>
      </c>
      <c r="D33" s="20">
        <f t="shared" ref="D33:AZ33" si="19">(+D31/3.2)-D13</f>
        <v>6.0595238095238084</v>
      </c>
      <c r="E33" s="20">
        <f t="shared" si="19"/>
        <v>5.3821022727272716</v>
      </c>
      <c r="F33" s="20">
        <f t="shared" si="19"/>
        <v>5.0625</v>
      </c>
      <c r="G33" s="20">
        <f t="shared" si="19"/>
        <v>4.1388888888888875</v>
      </c>
      <c r="H33" s="20">
        <f t="shared" si="19"/>
        <v>5.3380681818181834</v>
      </c>
      <c r="I33" s="20">
        <f t="shared" si="19"/>
        <v>6.1509433962264133</v>
      </c>
      <c r="J33" s="20">
        <f t="shared" si="19"/>
        <v>1.072265625</v>
      </c>
      <c r="K33" s="20">
        <f t="shared" ref="K33" si="20">(+K31/3.2)-K13</f>
        <v>1.3798828125</v>
      </c>
      <c r="L33" s="20">
        <f t="shared" si="19"/>
        <v>-0.14781746031746223</v>
      </c>
      <c r="M33" s="20">
        <f t="shared" si="19"/>
        <v>-0.31147540983606703</v>
      </c>
      <c r="N33" s="20">
        <f t="shared" si="19"/>
        <v>1.1470588235294095</v>
      </c>
      <c r="O33" s="20">
        <f t="shared" si="19"/>
        <v>3.777777777777775</v>
      </c>
      <c r="P33" s="20">
        <f t="shared" si="19"/>
        <v>15.65625</v>
      </c>
      <c r="Q33" s="20">
        <f t="shared" si="19"/>
        <v>2.3331117021276597</v>
      </c>
      <c r="R33" s="20">
        <f t="shared" si="19"/>
        <v>20.16011235955056</v>
      </c>
      <c r="S33" s="20">
        <f t="shared" si="19"/>
        <v>-1.3333333333333357</v>
      </c>
      <c r="T33" s="20">
        <f t="shared" si="19"/>
        <v>16.401041666666664</v>
      </c>
      <c r="U33" s="20">
        <f t="shared" si="19"/>
        <v>7.0028409090909065</v>
      </c>
      <c r="V33" s="20">
        <f t="shared" si="19"/>
        <v>6.6875</v>
      </c>
      <c r="W33" s="20">
        <f t="shared" si="19"/>
        <v>12.54054054054054</v>
      </c>
      <c r="X33" s="20">
        <f t="shared" si="19"/>
        <v>-4.6875</v>
      </c>
      <c r="Y33" s="20">
        <f t="shared" si="19"/>
        <v>-4.8645833333333357</v>
      </c>
      <c r="Z33" s="20">
        <f t="shared" si="19"/>
        <v>6.485294117647058</v>
      </c>
      <c r="AA33" s="20">
        <f t="shared" si="19"/>
        <v>-2.4585597826086989</v>
      </c>
      <c r="AB33" s="20">
        <f t="shared" si="19"/>
        <v>-8.279411764705884</v>
      </c>
      <c r="AC33" s="20">
        <f t="shared" si="19"/>
        <v>-6.2722039473684212</v>
      </c>
      <c r="AD33" s="20">
        <f t="shared" si="19"/>
        <v>-1.9207746478873275</v>
      </c>
      <c r="AE33" s="20">
        <f t="shared" si="19"/>
        <v>2.7027027027024531E-2</v>
      </c>
      <c r="AF33" s="20">
        <f t="shared" si="19"/>
        <v>-5</v>
      </c>
      <c r="AG33" s="20">
        <f t="shared" si="19"/>
        <v>-1.7326388888888893</v>
      </c>
      <c r="AH33" s="20">
        <f t="shared" si="19"/>
        <v>8.0357142857142847</v>
      </c>
      <c r="AI33" s="20">
        <f t="shared" si="19"/>
        <v>0.50632911392404623</v>
      </c>
      <c r="AJ33" s="20">
        <f t="shared" si="19"/>
        <v>11</v>
      </c>
      <c r="AK33" s="20">
        <f t="shared" si="19"/>
        <v>-5.3660714285714306</v>
      </c>
      <c r="AL33" s="20">
        <f t="shared" si="19"/>
        <v>-5.467948717948719</v>
      </c>
      <c r="AM33" s="20">
        <f t="shared" si="19"/>
        <v>-1.6842105263157876</v>
      </c>
      <c r="AN33" s="20">
        <f t="shared" si="19"/>
        <v>1.8828125</v>
      </c>
      <c r="AO33" s="20">
        <f t="shared" si="19"/>
        <v>-5.0551470588235325</v>
      </c>
      <c r="AP33" s="20">
        <f t="shared" si="19"/>
        <v>-1.4058544303797476</v>
      </c>
      <c r="AQ33" s="20">
        <f t="shared" si="19"/>
        <v>6.0895061728395063</v>
      </c>
      <c r="AR33" s="20">
        <f t="shared" si="19"/>
        <v>-3.1462765957446805</v>
      </c>
      <c r="AS33" s="20">
        <f t="shared" si="19"/>
        <v>-0.80898876404494402</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f>C33</f>
        <v>8.7822580645161281</v>
      </c>
      <c r="D35" s="12">
        <f t="shared" ref="D35:AZ35" si="21">D33</f>
        <v>6.0595238095238084</v>
      </c>
      <c r="E35" s="12">
        <f>IF(AND(E9&gt;79.99999%),E33,0)</f>
        <v>5.3821022727272716</v>
      </c>
      <c r="F35" s="12">
        <f t="shared" ref="F35:AS35" si="22">IF(AND(F9&gt;79.99999%),F33,0)</f>
        <v>5.0625</v>
      </c>
      <c r="G35" s="12">
        <f t="shared" si="22"/>
        <v>4.1388888888888875</v>
      </c>
      <c r="H35" s="12">
        <f t="shared" si="22"/>
        <v>0</v>
      </c>
      <c r="I35" s="12">
        <f t="shared" si="22"/>
        <v>6.1509433962264133</v>
      </c>
      <c r="J35" s="12">
        <f t="shared" si="22"/>
        <v>1.072265625</v>
      </c>
      <c r="K35" s="12">
        <f t="shared" ref="K35" si="23">IF(AND(K9&gt;79.99999%),K33,0)</f>
        <v>1.3798828125</v>
      </c>
      <c r="L35" s="12">
        <f t="shared" si="22"/>
        <v>-0.14781746031746223</v>
      </c>
      <c r="M35" s="12">
        <f t="shared" si="22"/>
        <v>0</v>
      </c>
      <c r="N35" s="12">
        <f t="shared" si="22"/>
        <v>0</v>
      </c>
      <c r="O35" s="12">
        <f t="shared" si="22"/>
        <v>3.777777777777775</v>
      </c>
      <c r="P35" s="12">
        <f t="shared" si="22"/>
        <v>15.65625</v>
      </c>
      <c r="Q35" s="12">
        <f t="shared" si="22"/>
        <v>2.3331117021276597</v>
      </c>
      <c r="R35" s="12">
        <f t="shared" si="22"/>
        <v>20.16011235955056</v>
      </c>
      <c r="S35" s="12">
        <f t="shared" si="22"/>
        <v>-1.3333333333333357</v>
      </c>
      <c r="T35" s="12">
        <f t="shared" si="22"/>
        <v>16.401041666666664</v>
      </c>
      <c r="U35" s="12">
        <f t="shared" si="22"/>
        <v>7.0028409090909065</v>
      </c>
      <c r="V35" s="12">
        <f t="shared" si="22"/>
        <v>6.6875</v>
      </c>
      <c r="W35" s="12">
        <f t="shared" si="22"/>
        <v>12.54054054054054</v>
      </c>
      <c r="X35" s="12">
        <f t="shared" si="22"/>
        <v>-4.6875</v>
      </c>
      <c r="Y35" s="12">
        <f t="shared" si="22"/>
        <v>0</v>
      </c>
      <c r="Z35" s="12">
        <f t="shared" si="22"/>
        <v>6.485294117647058</v>
      </c>
      <c r="AA35" s="12">
        <f t="shared" si="22"/>
        <v>0</v>
      </c>
      <c r="AB35" s="12">
        <f t="shared" si="22"/>
        <v>0</v>
      </c>
      <c r="AC35" s="12">
        <f t="shared" si="22"/>
        <v>0</v>
      </c>
      <c r="AD35" s="12">
        <f t="shared" si="22"/>
        <v>0</v>
      </c>
      <c r="AE35" s="12">
        <f t="shared" si="22"/>
        <v>0</v>
      </c>
      <c r="AF35" s="12">
        <f t="shared" si="22"/>
        <v>0</v>
      </c>
      <c r="AG35" s="12">
        <f t="shared" si="22"/>
        <v>0</v>
      </c>
      <c r="AH35" s="12">
        <f t="shared" si="22"/>
        <v>8.0357142857142847</v>
      </c>
      <c r="AI35" s="12">
        <f t="shared" si="22"/>
        <v>0.50632911392404623</v>
      </c>
      <c r="AJ35" s="12">
        <f t="shared" si="22"/>
        <v>11</v>
      </c>
      <c r="AK35" s="12">
        <f t="shared" si="22"/>
        <v>0</v>
      </c>
      <c r="AL35" s="12">
        <f t="shared" si="22"/>
        <v>0</v>
      </c>
      <c r="AM35" s="12">
        <f t="shared" si="22"/>
        <v>0</v>
      </c>
      <c r="AN35" s="12">
        <f t="shared" si="22"/>
        <v>0</v>
      </c>
      <c r="AO35" s="12">
        <f t="shared" si="22"/>
        <v>0</v>
      </c>
      <c r="AP35" s="12">
        <f t="shared" si="22"/>
        <v>0</v>
      </c>
      <c r="AQ35" s="12">
        <f t="shared" si="22"/>
        <v>6.0895061728395063</v>
      </c>
      <c r="AR35" s="12">
        <f t="shared" si="22"/>
        <v>0</v>
      </c>
      <c r="AS35" s="12">
        <f t="shared" si="22"/>
        <v>0</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H26" sqref="H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1.1666666666666667</v>
      </c>
      <c r="E13" s="55">
        <f>'SDR Patient and Stations'!D12</f>
        <v>1.2222222222222223</v>
      </c>
      <c r="F13" s="54">
        <f>'SDR Patient and Stations'!E12</f>
        <v>1.25</v>
      </c>
      <c r="G13" s="55">
        <f>'SDR Patient and Stations'!F12</f>
        <v>1.25</v>
      </c>
      <c r="H13" s="54">
        <f>'SDR Patient and Stations'!G12</f>
        <v>1.2222222222222223</v>
      </c>
      <c r="I13" s="55">
        <f>'SDR Patient and Stations'!H12</f>
        <v>0.73611111111111116</v>
      </c>
      <c r="J13" s="54">
        <f>'SDR Patient and Stations'!I12</f>
        <v>0.88888888888888884</v>
      </c>
      <c r="K13" s="55">
        <f>'SDR Patient and Stations'!J12</f>
        <v>0.875</v>
      </c>
      <c r="L13" s="54">
        <f>'SDR Patient and Stations'!K12</f>
        <v>0.84722222222222221</v>
      </c>
      <c r="M13" s="55">
        <f>'SDR Patient and Stations'!L12</f>
        <v>0.86111111111111116</v>
      </c>
      <c r="N13" s="54">
        <f>'SDR Patient and Stations'!M12</f>
        <v>0.70833333333333337</v>
      </c>
      <c r="O13" s="55">
        <f>'SDR Patient and Stations'!N12</f>
        <v>0.75</v>
      </c>
      <c r="P13" s="54">
        <f>'SDR Patient and Stations'!O12</f>
        <v>0.83333333333333337</v>
      </c>
      <c r="Q13" s="55">
        <f>'SDR Patient and Stations'!P12</f>
        <v>0.97916666666666663</v>
      </c>
      <c r="R13" s="54">
        <f>'SDR Patient and Stations'!Q12</f>
        <v>0.92708333333333337</v>
      </c>
      <c r="S13" s="55">
        <f>'SDR Patient and Stations'!R12</f>
        <v>0.9642857142857143</v>
      </c>
      <c r="T13" s="54">
        <f>'SDR Patient and Stations'!S12</f>
        <v>0.8571428571428571</v>
      </c>
      <c r="U13" s="55">
        <f>'SDR Patient and Stations'!T12</f>
        <v>0.9821428571428571</v>
      </c>
      <c r="V13" s="54">
        <f>'SDR Patient and Stations'!U12</f>
        <v>0.9910714285714286</v>
      </c>
      <c r="W13" s="55">
        <f>'SDR Patient and Stations'!V12</f>
        <v>0.9910714285714286</v>
      </c>
      <c r="X13" s="54">
        <f>'SDR Patient and Stations'!W12</f>
        <v>1.0714285714285714</v>
      </c>
      <c r="Y13" s="55">
        <f>'SDR Patient and Stations'!X12</f>
        <v>0.94444444444444442</v>
      </c>
      <c r="Z13" s="54">
        <f>'SDR Patient and Stations'!Y12</f>
        <v>0.78703703703703709</v>
      </c>
      <c r="AA13" s="55">
        <f>'SDR Patient and Stations'!Z12</f>
        <v>0.85185185185185186</v>
      </c>
      <c r="AB13" s="54">
        <f>'SDR Patient and Stations'!AA12</f>
        <v>0.78703703703703709</v>
      </c>
      <c r="AC13" s="55">
        <f>'SDR Patient and Stations'!AB12</f>
        <v>0.70370370370370372</v>
      </c>
      <c r="AD13" s="54">
        <f>'SDR Patient and Stations'!AC12</f>
        <v>0.65740740740740744</v>
      </c>
      <c r="AE13" s="55">
        <f>'SDR Patient and Stations'!AD12</f>
        <v>0.68518518518518523</v>
      </c>
      <c r="AF13" s="54">
        <f>'SDR Patient and Stations'!AE12</f>
        <v>0.7407407407407407</v>
      </c>
      <c r="AG13" s="55">
        <f>'SDR Patient and Stations'!AF12</f>
        <v>0.78260869565217395</v>
      </c>
      <c r="AH13" s="54">
        <f>'SDR Patient and Stations'!AG12</f>
        <v>0.76086956521739135</v>
      </c>
      <c r="AI13" s="55">
        <f>'SDR Patient and Stations'!AH12</f>
        <v>0.85869565217391308</v>
      </c>
      <c r="AJ13" s="54">
        <f>'SDR Patient and Stations'!AI12</f>
        <v>0.9</v>
      </c>
      <c r="AK13" s="55">
        <f>'SDR Patient and Stations'!AJ12</f>
        <v>0.875</v>
      </c>
      <c r="AL13" s="54">
        <f>'SDR Patient and Stations'!AK12</f>
        <v>0.6964285714285714</v>
      </c>
      <c r="AM13" s="55">
        <f>'SDR Patient and Stations'!AL12</f>
        <v>0.6785714285714286</v>
      </c>
      <c r="AN13" s="54">
        <f>'SDR Patient and Stations'!AM12</f>
        <v>0.7142857142857143</v>
      </c>
      <c r="AO13" s="55">
        <f>'SDR Patient and Stations'!AN12</f>
        <v>0.7589285714285714</v>
      </c>
      <c r="AP13" s="54">
        <f>'SDR Patient and Stations'!AO12</f>
        <v>0.7053571428571429</v>
      </c>
      <c r="AQ13" s="55">
        <f>'SDR Patient and Stations'!AP12</f>
        <v>0.7232142857142857</v>
      </c>
      <c r="AR13" s="54">
        <f>'SDR Patient and Stations'!AQ12</f>
        <v>0.8392857142857143</v>
      </c>
      <c r="AS13" s="55">
        <f>'SDR Patient and Stations'!AR12</f>
        <v>0.7946428571428571</v>
      </c>
      <c r="AT13" s="54">
        <f>'SDR Patient and Stations'!AS12</f>
        <v>0.7857142857142857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3</v>
      </c>
      <c r="D14" s="163">
        <f>'SDR Patient and Stations'!C14</f>
        <v>4</v>
      </c>
      <c r="E14" s="164">
        <f>'SDR Patient and Stations'!D14</f>
        <v>4</v>
      </c>
      <c r="F14" s="163">
        <f>'SDR Patient and Stations'!E14</f>
        <v>1</v>
      </c>
      <c r="G14" s="164">
        <f>'SDR Patient and Stations'!F14</f>
        <v>0</v>
      </c>
      <c r="H14" s="163">
        <f>'SDR Patient and Stations'!G14</f>
        <v>0</v>
      </c>
      <c r="I14" s="164">
        <f>'SDR Patient and Stations'!H14</f>
        <v>0</v>
      </c>
      <c r="J14" s="163">
        <f>'SDR Patient and Stations'!I14</f>
        <v>0</v>
      </c>
      <c r="K14" s="164">
        <f>'SDR Patient and Stations'!J14</f>
        <v>6</v>
      </c>
      <c r="L14" s="163">
        <f>'SDR Patient and Stations'!K14</f>
        <v>0</v>
      </c>
      <c r="M14" s="164">
        <f>'SDR Patient and Stations'!L14</f>
        <v>0</v>
      </c>
      <c r="N14" s="163">
        <f>'SDR Patient and Stations'!M14</f>
        <v>0</v>
      </c>
      <c r="O14" s="164">
        <f>'SDR Patient and Stations'!N14</f>
        <v>0</v>
      </c>
      <c r="P14" s="163">
        <f>'SDR Patient and Stations'!O14</f>
        <v>0</v>
      </c>
      <c r="Q14" s="164">
        <f>'SDR Patient and Stations'!P14</f>
        <v>0</v>
      </c>
      <c r="R14" s="163">
        <f>'SDR Patient and Stations'!Q14</f>
        <v>4</v>
      </c>
      <c r="S14" s="164">
        <f>'SDR Patient and Stations'!R14</f>
        <v>-10</v>
      </c>
      <c r="T14" s="163">
        <f>'SDR Patient and Stations'!S14</f>
        <v>0</v>
      </c>
      <c r="U14" s="164">
        <f>'SDR Patient and Stations'!T14</f>
        <v>9</v>
      </c>
      <c r="V14" s="163">
        <f>'SDR Patient and Stations'!U14</f>
        <v>0</v>
      </c>
      <c r="W14" s="164">
        <f>'SDR Patient and Stations'!V14</f>
        <v>1</v>
      </c>
      <c r="X14" s="163">
        <f>'SDR Patient and Stations'!W14</f>
        <v>0</v>
      </c>
      <c r="Y14" s="164">
        <f>'SDR Patient and Stations'!X14</f>
        <v>0</v>
      </c>
      <c r="Z14" s="163">
        <f>'SDR Patient and Stations'!Y14</f>
        <v>0</v>
      </c>
      <c r="AA14" s="164">
        <f>'SDR Patient and Stations'!Z14</f>
        <v>0</v>
      </c>
      <c r="AB14" s="163">
        <f>'SDR Patient and Stations'!AA14</f>
        <v>0</v>
      </c>
      <c r="AC14" s="164">
        <f>'SDR Patient and Stations'!AB14</f>
        <v>0</v>
      </c>
      <c r="AD14" s="163">
        <f>'SDR Patient and Stations'!AC14</f>
        <v>-3</v>
      </c>
      <c r="AE14" s="164">
        <f>'SDR Patient and Stations'!AD14</f>
        <v>-4</v>
      </c>
      <c r="AF14" s="163">
        <f>'SDR Patient and Stations'!AE14</f>
        <v>0</v>
      </c>
      <c r="AG14" s="164">
        <f>'SDR Patient and Stations'!AF14</f>
        <v>0</v>
      </c>
      <c r="AH14" s="163">
        <f>'SDR Patient and Stations'!AG14</f>
        <v>1</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-4</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4</v>
      </c>
      <c r="H15" s="164">
        <f>'SDR Patient and Stations'!G15</f>
        <v>4</v>
      </c>
      <c r="I15" s="163">
        <f>'SDR Patient and Stations'!H15</f>
        <v>1</v>
      </c>
      <c r="J15" s="164">
        <f>'SDR Patient and Stations'!I15</f>
        <v>0</v>
      </c>
      <c r="K15" s="163">
        <f>'SDR Patient and Stations'!J15</f>
        <v>0</v>
      </c>
      <c r="L15" s="164">
        <f>'SDR Patient and Stations'!K15</f>
        <v>0</v>
      </c>
      <c r="M15" s="163">
        <f>'SDR Patient and Stations'!L15</f>
        <v>0</v>
      </c>
      <c r="N15" s="164">
        <f>'SDR Patient and Stations'!M15</f>
        <v>6</v>
      </c>
      <c r="O15" s="163">
        <f>'SDR Patient and Stations'!N15</f>
        <v>0</v>
      </c>
      <c r="P15" s="164">
        <f>'SDR Patient and Stations'!O15</f>
        <v>0</v>
      </c>
      <c r="Q15" s="163">
        <f>'SDR Patient and Stations'!P15</f>
        <v>0</v>
      </c>
      <c r="R15" s="164">
        <f>'SDR Patient and Stations'!Q15</f>
        <v>0</v>
      </c>
      <c r="S15" s="163">
        <f>'SDR Patient and Stations'!R15</f>
        <v>0</v>
      </c>
      <c r="T15" s="164">
        <f>'SDR Patient and Stations'!S15</f>
        <v>0</v>
      </c>
      <c r="U15" s="163">
        <f>'SDR Patient and Stations'!T15</f>
        <v>4</v>
      </c>
      <c r="V15" s="164">
        <f>'SDR Patient and Stations'!U15</f>
        <v>-10</v>
      </c>
      <c r="W15" s="163">
        <f>'SDR Patient and Stations'!V15</f>
        <v>0</v>
      </c>
      <c r="X15" s="164">
        <f>'SDR Patient and Stations'!W15</f>
        <v>9</v>
      </c>
      <c r="Y15" s="163">
        <f>'SDR Patient and Stations'!X15</f>
        <v>0</v>
      </c>
      <c r="Z15" s="164">
        <f>'SDR Patient and Stations'!Y15</f>
        <v>1</v>
      </c>
      <c r="AA15" s="163">
        <f>'SDR Patient and Stations'!Z15</f>
        <v>0</v>
      </c>
      <c r="AB15" s="164">
        <f>'SDR Patient and Stations'!AA15</f>
        <v>0</v>
      </c>
      <c r="AC15" s="163">
        <f>'SDR Patient and Stations'!AB15</f>
        <v>0</v>
      </c>
      <c r="AD15" s="164">
        <f>'SDR Patient and Stations'!AC15</f>
        <v>0</v>
      </c>
      <c r="AE15" s="163">
        <f>'SDR Patient and Stations'!AD15</f>
        <v>0</v>
      </c>
      <c r="AF15" s="164">
        <f>'SDR Patient and Stations'!AE15</f>
        <v>0</v>
      </c>
      <c r="AG15" s="163">
        <f>'SDR Patient and Stations'!AF15</f>
        <v>-3</v>
      </c>
      <c r="AH15" s="164">
        <f>'SDR Patient and Stations'!AG15</f>
        <v>-4</v>
      </c>
      <c r="AI15" s="163">
        <f>'SDR Patient and Stations'!AH15</f>
        <v>0</v>
      </c>
      <c r="AJ15" s="164">
        <f>'SDR Patient and Stations'!AI15</f>
        <v>0</v>
      </c>
      <c r="AK15" s="163">
        <f>'SDR Patient and Stations'!AJ15</f>
        <v>1</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-4</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4</v>
      </c>
      <c r="I16" s="52">
        <f>'SDR Patient and Stations'!H16</f>
        <v>4</v>
      </c>
      <c r="J16" s="49">
        <f>'SDR Patient and Stations'!I16</f>
        <v>1</v>
      </c>
      <c r="K16" s="52">
        <f>'SDR Patient and Stations'!J16</f>
        <v>0</v>
      </c>
      <c r="L16" s="49">
        <f>'SDR Patient and Stations'!K16</f>
        <v>0</v>
      </c>
      <c r="M16" s="52">
        <f>'SDR Patient and Stations'!L16</f>
        <v>0</v>
      </c>
      <c r="N16" s="49">
        <f>'SDR Patient and Stations'!M16</f>
        <v>0</v>
      </c>
      <c r="O16" s="52">
        <f>'SDR Patient and Stations'!N16</f>
        <v>6</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4</v>
      </c>
      <c r="W16" s="52">
        <f>'SDR Patient and Stations'!V16</f>
        <v>-10</v>
      </c>
      <c r="X16" s="49">
        <f>'SDR Patient and Stations'!W16</f>
        <v>0</v>
      </c>
      <c r="Y16" s="52">
        <f>'SDR Patient and Stations'!X16</f>
        <v>9</v>
      </c>
      <c r="Z16" s="49">
        <f>'SDR Patient and Stations'!Y16</f>
        <v>0</v>
      </c>
      <c r="AA16" s="52">
        <f>'SDR Patient and Stations'!Z16</f>
        <v>1</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-3</v>
      </c>
      <c r="AI16" s="52">
        <f>'SDR Patient and Stations'!AH16</f>
        <v>-4</v>
      </c>
      <c r="AJ16" s="49">
        <f>'SDR Patient and Stations'!AI16</f>
        <v>0</v>
      </c>
      <c r="AK16" s="52">
        <f>'SDR Patient and Stations'!AJ16</f>
        <v>0</v>
      </c>
      <c r="AL16" s="49">
        <f>'SDR Patient and Stations'!AK16</f>
        <v>1</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1.2916666666666667</v>
      </c>
      <c r="D22">
        <f>'SDR Patient and Stations'!C12</f>
        <v>1.1666666666666667</v>
      </c>
      <c r="E22">
        <f>'SDR Patient and Stations'!D12</f>
        <v>1.2222222222222223</v>
      </c>
      <c r="F22" s="5">
        <f>'SDR Patient and Stations'!E12</f>
        <v>1.25</v>
      </c>
      <c r="G22" s="66">
        <f>'SDR Patient and Stations'!F12</f>
        <v>1.25</v>
      </c>
      <c r="H22" s="58">
        <f>'SDR Patient and Stations'!G12</f>
        <v>1.2222222222222223</v>
      </c>
      <c r="I22" s="66">
        <f>'SDR Patient and Stations'!H12</f>
        <v>0.73611111111111116</v>
      </c>
      <c r="J22" s="58">
        <f>'SDR Patient and Stations'!I12</f>
        <v>0.88888888888888884</v>
      </c>
      <c r="K22" s="66">
        <f>'SDR Patient and Stations'!J12</f>
        <v>0.875</v>
      </c>
      <c r="L22" s="58">
        <f>'SDR Patient and Stations'!K12</f>
        <v>0.84722222222222221</v>
      </c>
      <c r="M22" s="66">
        <f>'SDR Patient and Stations'!M12</f>
        <v>0.70833333333333337</v>
      </c>
      <c r="N22" s="58">
        <f>'SDR Patient and Stations'!N12</f>
        <v>0.75</v>
      </c>
      <c r="O22" s="66">
        <f>'SDR Patient and Stations'!O12</f>
        <v>0.83333333333333337</v>
      </c>
      <c r="P22" s="58">
        <f>'SDR Patient and Stations'!P12</f>
        <v>0.97916666666666663</v>
      </c>
      <c r="Q22" s="66">
        <f>'SDR Patient and Stations'!Q12</f>
        <v>0.92708333333333337</v>
      </c>
      <c r="R22" s="58">
        <f>'SDR Patient and Stations'!R12</f>
        <v>0.9642857142857143</v>
      </c>
      <c r="S22" s="66">
        <f>'SDR Patient and Stations'!S12</f>
        <v>0.8571428571428571</v>
      </c>
      <c r="T22" s="58">
        <f>'SDR Patient and Stations'!T12</f>
        <v>0.9821428571428571</v>
      </c>
      <c r="U22" s="66">
        <f>'SDR Patient and Stations'!U12</f>
        <v>0.9910714285714286</v>
      </c>
      <c r="V22" s="58">
        <f>'SDR Patient and Stations'!V12</f>
        <v>0.9910714285714286</v>
      </c>
      <c r="W22" s="66">
        <f>'SDR Patient and Stations'!W12</f>
        <v>1.0714285714285714</v>
      </c>
      <c r="X22" s="58">
        <f>'SDR Patient and Stations'!X12</f>
        <v>0.94444444444444442</v>
      </c>
      <c r="Y22" s="66">
        <f>'SDR Patient and Stations'!Y12</f>
        <v>0.78703703703703709</v>
      </c>
      <c r="Z22" s="58">
        <f>'SDR Patient and Stations'!Z12</f>
        <v>0.85185185185185186</v>
      </c>
      <c r="AA22" s="66">
        <f>'SDR Patient and Stations'!AA12</f>
        <v>0.78703703703703709</v>
      </c>
      <c r="AB22" s="58">
        <f>'SDR Patient and Stations'!AB12</f>
        <v>0.70370370370370372</v>
      </c>
      <c r="AC22" s="66">
        <f>'SDR Patient and Stations'!AC12</f>
        <v>0.65740740740740744</v>
      </c>
      <c r="AD22" s="58">
        <f>'SDR Patient and Stations'!AD12</f>
        <v>0.68518518518518523</v>
      </c>
      <c r="AE22" s="66">
        <f>'SDR Patient and Stations'!AE12</f>
        <v>0.7407407407407407</v>
      </c>
      <c r="AF22" s="58">
        <f>'SDR Patient and Stations'!AF12</f>
        <v>0.78260869565217395</v>
      </c>
      <c r="AG22" s="66">
        <f>'SDR Patient and Stations'!AG12</f>
        <v>0.76086956521739135</v>
      </c>
      <c r="AH22" s="58">
        <f>'SDR Patient and Stations'!AH12</f>
        <v>0.85869565217391308</v>
      </c>
      <c r="AI22" s="66">
        <f>'SDR Patient and Stations'!AI12</f>
        <v>0.9</v>
      </c>
      <c r="AJ22" s="58">
        <f>'SDR Patient and Stations'!AJ12</f>
        <v>0.875</v>
      </c>
      <c r="AK22" s="66">
        <f>'SDR Patient and Stations'!AK12</f>
        <v>0.6964285714285714</v>
      </c>
      <c r="AL22" s="58">
        <f>'SDR Patient and Stations'!AL12</f>
        <v>0.6785714285714286</v>
      </c>
      <c r="AM22" s="66">
        <f>'SDR Patient and Stations'!AM12</f>
        <v>0.7142857142857143</v>
      </c>
      <c r="AN22" s="58">
        <f>'SDR Patient and Stations'!AN12</f>
        <v>0.7589285714285714</v>
      </c>
      <c r="AO22" s="66">
        <f>'SDR Patient and Stations'!AO12</f>
        <v>0.7053571428571429</v>
      </c>
      <c r="AP22" s="58">
        <f>'SDR Patient and Stations'!AP12</f>
        <v>0.7232142857142857</v>
      </c>
      <c r="AQ22" s="66">
        <f>'SDR Patient and Stations'!AQ12</f>
        <v>0.8392857142857143</v>
      </c>
      <c r="AR22" s="58">
        <f>'SDR Patient and Stations'!AR12</f>
        <v>0.7946428571428571</v>
      </c>
      <c r="AS22" s="66">
        <f>'SDR Patient and Stations'!AS12</f>
        <v>0.7857142857142857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5.166666666666667</v>
      </c>
      <c r="D24" s="105">
        <f>'SDR Patient and Stations'!C11</f>
        <v>4.666666666666667</v>
      </c>
      <c r="E24" s="105">
        <f>'SDR Patient and Stations'!D11</f>
        <v>4.8888888888888893</v>
      </c>
      <c r="F24" s="115">
        <f>'SDR Patient and Stations'!E11</f>
        <v>5</v>
      </c>
      <c r="G24" s="114">
        <f t="shared" ref="G24:AZ24" si="12">J32/G26</f>
        <v>5</v>
      </c>
      <c r="H24" s="113">
        <f t="shared" si="12"/>
        <v>4.8888888888888893</v>
      </c>
      <c r="I24" s="114">
        <f t="shared" si="12"/>
        <v>5.8888888888888893</v>
      </c>
      <c r="J24" s="113">
        <f t="shared" si="12"/>
        <v>4.2477037037037038</v>
      </c>
      <c r="K24" s="114">
        <f t="shared" si="12"/>
        <v>3.1790943906285203</v>
      </c>
      <c r="L24" s="113">
        <f t="shared" si="12"/>
        <v>2.0458152418026652</v>
      </c>
      <c r="M24" s="114">
        <f t="shared" si="12"/>
        <v>2.0666666666666669</v>
      </c>
      <c r="N24" s="113">
        <f t="shared" si="12"/>
        <v>2.2666666666666666</v>
      </c>
      <c r="O24" s="114">
        <f t="shared" si="12"/>
        <v>2.4</v>
      </c>
      <c r="P24" s="113">
        <f t="shared" si="12"/>
        <v>2.6666666666666665</v>
      </c>
      <c r="Q24" s="114">
        <f t="shared" si="12"/>
        <v>3.1333333333333333</v>
      </c>
      <c r="R24" s="113">
        <f t="shared" si="12"/>
        <v>2.9666666666666668</v>
      </c>
      <c r="S24" s="114">
        <f t="shared" si="12"/>
        <v>3.6</v>
      </c>
      <c r="T24" s="113">
        <f t="shared" si="12"/>
        <v>3.2</v>
      </c>
      <c r="U24" s="114">
        <f t="shared" si="12"/>
        <v>3.6666666666666665</v>
      </c>
      <c r="V24" s="113">
        <f t="shared" si="12"/>
        <v>3.7</v>
      </c>
      <c r="W24" s="114">
        <f t="shared" si="12"/>
        <v>3.7</v>
      </c>
      <c r="X24" s="113">
        <f t="shared" si="12"/>
        <v>4</v>
      </c>
      <c r="Y24" s="114">
        <f t="shared" si="12"/>
        <v>3.4</v>
      </c>
      <c r="Z24" s="113">
        <f t="shared" si="12"/>
        <v>2.8333333333333335</v>
      </c>
      <c r="AA24" s="114">
        <f t="shared" si="12"/>
        <v>3.0666666666666669</v>
      </c>
      <c r="AB24" s="113">
        <f t="shared" si="12"/>
        <v>2.8333333333333335</v>
      </c>
      <c r="AC24" s="114">
        <f t="shared" si="12"/>
        <v>2.5333333333333332</v>
      </c>
      <c r="AD24" s="113">
        <f t="shared" si="12"/>
        <v>2.3666666666666667</v>
      </c>
      <c r="AE24" s="114">
        <f t="shared" si="12"/>
        <v>2.4666666666666668</v>
      </c>
      <c r="AF24" s="113">
        <f t="shared" si="12"/>
        <v>2.6666666666666665</v>
      </c>
      <c r="AG24" s="114">
        <f t="shared" si="12"/>
        <v>2.4</v>
      </c>
      <c r="AH24" s="113">
        <f t="shared" si="12"/>
        <v>2.3333333333333335</v>
      </c>
      <c r="AI24" s="114">
        <f t="shared" si="12"/>
        <v>2.925925925925926</v>
      </c>
      <c r="AJ24" s="113">
        <f t="shared" si="12"/>
        <v>3.1304347826086958</v>
      </c>
      <c r="AK24" s="114">
        <f t="shared" si="12"/>
        <v>3.652173913043478</v>
      </c>
      <c r="AL24" s="113">
        <f t="shared" si="12"/>
        <v>3.3913043478260869</v>
      </c>
      <c r="AM24" s="114">
        <f t="shared" si="12"/>
        <v>3.3043478260869565</v>
      </c>
      <c r="AN24" s="113">
        <f t="shared" si="12"/>
        <v>2.6666666666666665</v>
      </c>
      <c r="AO24" s="114">
        <f t="shared" si="12"/>
        <v>2.8333333333333335</v>
      </c>
      <c r="AP24" s="113">
        <f t="shared" si="12"/>
        <v>2.6333333333333333</v>
      </c>
      <c r="AQ24" s="114">
        <f t="shared" si="12"/>
        <v>2.7</v>
      </c>
      <c r="AR24" s="113">
        <f t="shared" si="12"/>
        <v>3.1333333333333333</v>
      </c>
      <c r="AS24" s="114">
        <f t="shared" si="12"/>
        <v>2.9666666666666668</v>
      </c>
      <c r="AT24" s="113">
        <f t="shared" si="12"/>
        <v>3.3846153846153846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4.916666666666667</v>
      </c>
      <c r="E25" s="171">
        <f t="shared" ref="E25:G25" si="13">AVERAGE(D24:E24)</f>
        <v>4.7777777777777786</v>
      </c>
      <c r="F25" s="171">
        <f t="shared" si="13"/>
        <v>4.9444444444444446</v>
      </c>
      <c r="G25" s="171">
        <f t="shared" si="13"/>
        <v>5</v>
      </c>
      <c r="H25" s="122">
        <f>AVERAGE(G24:H24)</f>
        <v>4.9444444444444446</v>
      </c>
      <c r="I25" s="123">
        <f t="shared" ref="I25:AZ25" si="14">AVERAGE(H24:I24)</f>
        <v>5.3888888888888893</v>
      </c>
      <c r="J25" s="122">
        <f t="shared" si="14"/>
        <v>5.0682962962962961</v>
      </c>
      <c r="K25" s="123">
        <f t="shared" si="14"/>
        <v>3.7133990471661118</v>
      </c>
      <c r="L25" s="122">
        <f t="shared" si="14"/>
        <v>2.6124548162155925</v>
      </c>
      <c r="M25" s="123">
        <f t="shared" si="14"/>
        <v>2.0562409542346662</v>
      </c>
      <c r="N25" s="122">
        <f t="shared" si="14"/>
        <v>2.166666666666667</v>
      </c>
      <c r="O25" s="123">
        <f t="shared" si="14"/>
        <v>2.333333333333333</v>
      </c>
      <c r="P25" s="122">
        <f t="shared" si="14"/>
        <v>2.5333333333333332</v>
      </c>
      <c r="Q25" s="123">
        <f t="shared" si="14"/>
        <v>2.9</v>
      </c>
      <c r="R25" s="122">
        <f t="shared" si="14"/>
        <v>3.05</v>
      </c>
      <c r="S25" s="123">
        <f t="shared" si="14"/>
        <v>3.2833333333333332</v>
      </c>
      <c r="T25" s="122">
        <f t="shared" si="14"/>
        <v>3.4000000000000004</v>
      </c>
      <c r="U25" s="123">
        <f t="shared" si="14"/>
        <v>3.4333333333333336</v>
      </c>
      <c r="V25" s="122">
        <f t="shared" si="14"/>
        <v>3.6833333333333336</v>
      </c>
      <c r="W25" s="123">
        <f t="shared" si="14"/>
        <v>3.7</v>
      </c>
      <c r="X25" s="122">
        <f t="shared" si="14"/>
        <v>3.85</v>
      </c>
      <c r="Y25" s="123">
        <f t="shared" si="14"/>
        <v>3.7</v>
      </c>
      <c r="Z25" s="122">
        <f t="shared" si="14"/>
        <v>3.1166666666666667</v>
      </c>
      <c r="AA25" s="123">
        <f t="shared" si="14"/>
        <v>2.95</v>
      </c>
      <c r="AB25" s="122">
        <f t="shared" si="14"/>
        <v>2.95</v>
      </c>
      <c r="AC25" s="123">
        <f t="shared" si="14"/>
        <v>2.6833333333333336</v>
      </c>
      <c r="AD25" s="122">
        <f t="shared" si="14"/>
        <v>2.4500000000000002</v>
      </c>
      <c r="AE25" s="123">
        <f t="shared" si="14"/>
        <v>2.416666666666667</v>
      </c>
      <c r="AF25" s="122">
        <f t="shared" si="14"/>
        <v>2.5666666666666664</v>
      </c>
      <c r="AG25" s="123">
        <f t="shared" si="14"/>
        <v>2.5333333333333332</v>
      </c>
      <c r="AH25" s="122">
        <f t="shared" si="14"/>
        <v>2.3666666666666667</v>
      </c>
      <c r="AI25" s="123">
        <f t="shared" si="14"/>
        <v>2.6296296296296298</v>
      </c>
      <c r="AJ25" s="122">
        <f t="shared" si="14"/>
        <v>3.0281803542673109</v>
      </c>
      <c r="AK25" s="123">
        <f t="shared" si="14"/>
        <v>3.3913043478260869</v>
      </c>
      <c r="AL25" s="122">
        <f t="shared" si="14"/>
        <v>3.5217391304347823</v>
      </c>
      <c r="AM25" s="123">
        <f t="shared" si="14"/>
        <v>3.3478260869565215</v>
      </c>
      <c r="AN25" s="122">
        <f t="shared" si="14"/>
        <v>2.9855072463768115</v>
      </c>
      <c r="AO25" s="123">
        <f t="shared" si="14"/>
        <v>2.75</v>
      </c>
      <c r="AP25" s="122">
        <f t="shared" si="14"/>
        <v>2.7333333333333334</v>
      </c>
      <c r="AQ25" s="123">
        <f t="shared" si="14"/>
        <v>2.666666666666667</v>
      </c>
      <c r="AR25" s="122">
        <f t="shared" si="14"/>
        <v>2.916666666666667</v>
      </c>
      <c r="AS25" s="123">
        <f t="shared" si="14"/>
        <v>3.05</v>
      </c>
      <c r="AT25" s="122">
        <f t="shared" si="14"/>
        <v>3.1756410256410259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9</v>
      </c>
      <c r="G26" s="49">
        <f>IF((F26+E28+(IF(F16&gt;0,0,F16))&gt;'SDR Patient and Stations'!G8),'SDR Patient and Stations'!G8,(F26+E28+(IF(F16&gt;0,0,F16))))</f>
        <v>9</v>
      </c>
      <c r="H26" s="52">
        <f>IF((G26+F28+(IF(G16&gt;0,0,G16))&gt;'SDR Patient and Stations'!H8),'SDR Patient and Stations'!H8,(G26+F28+(IF(G16&gt;0,0,G16))))</f>
        <v>9</v>
      </c>
      <c r="I26" s="116">
        <f>IF((H26+G28+(IF(H16&gt;0,0,H16))&gt;'SDR Patient and Stations'!I8),'SDR Patient and Stations'!I8,(H26+G28+(IF(H16&gt;0,0,H16))))</f>
        <v>9</v>
      </c>
      <c r="J26" s="117">
        <f>IF((I26+H28+(IF(I16&gt;0,0,I16))&gt;'SDR Patient and Stations'!J8),'SDR Patient and Stations'!J8,(I26+H28+(IF(I16&gt;0,0,I16))))</f>
        <v>15.066964285714285</v>
      </c>
      <c r="K26" s="116">
        <f>IF((J26+I28+(IF(J16&gt;0,0,J16))&gt;'SDR Patient and Stations'!K8),'SDR Patient and Stations'!K8,(J26+I28+(IF(J16&gt;0,0,J16))))</f>
        <v>19.816964285714285</v>
      </c>
      <c r="L26" s="117">
        <f>IF((K26+J28+(IF(K16&gt;0,0,K16))&gt;'SDR Patient and Stations'!L8),'SDR Patient and Stations'!L8,(K26+J28+(IF(K16&gt;0,0,K16))))</f>
        <v>29.816964285714285</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30</v>
      </c>
      <c r="AI26" s="116">
        <f>IF((AH26+AG28+(IF(AH16&gt;0,0,AH16))&gt;'SDR Patient and Stations'!AI8),'SDR Patient and Stations'!AI8,(AH26+AG28+(IF(AH16&gt;0,0,AH16))))</f>
        <v>27</v>
      </c>
      <c r="AJ26" s="117">
        <f>IF((AI26+AH28+(IF(AI16&gt;0,0,AI16))&gt;'SDR Patient and Stations'!AJ8),'SDR Patient and Stations'!AJ8,(AI26+AH28+(IF(AI16&gt;0,0,AI16))))</f>
        <v>23</v>
      </c>
      <c r="AK26" s="116">
        <f>IF((AJ26+AI28+(IF(AJ16&gt;0,0,AJ16))&gt;'SDR Patient and Stations'!AK8),'SDR Patient and Stations'!AK8,(AJ26+AI28+(IF(AJ16&gt;0,0,AJ16))))</f>
        <v>23</v>
      </c>
      <c r="AL26" s="117">
        <f>IF((AK26+AJ28+(IF(AK16&gt;0,0,AK16))&gt;'SDR Patient and Stations'!AL8),'SDR Patient and Stations'!AL8,(AK26+AJ28+(IF(AK16&gt;0,0,AK16))))</f>
        <v>23</v>
      </c>
      <c r="AM26" s="116">
        <f>IF((AL26+AK28+(IF(AL16&gt;0,0,AL16))&gt;'SDR Patient and Stations'!AM8),'SDR Patient and Stations'!AM8,(AL26+AK28+(IF(AL16&gt;0,0,AL16))))</f>
        <v>23</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26</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6.0669642857142847</v>
      </c>
      <c r="I28" s="116">
        <f t="shared" si="15"/>
        <v>4.75</v>
      </c>
      <c r="J28" s="117">
        <f t="shared" si="15"/>
        <v>10</v>
      </c>
      <c r="K28" s="116">
        <f t="shared" si="15"/>
        <v>10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10</v>
      </c>
      <c r="U28" s="116">
        <f t="shared" si="15"/>
        <v>0.63829787234042357</v>
      </c>
      <c r="V28" s="117">
        <f t="shared" si="15"/>
        <v>10</v>
      </c>
      <c r="W28" s="116">
        <f t="shared" si="15"/>
        <v>5.6510416666666643</v>
      </c>
      <c r="X28" s="117">
        <f t="shared" si="15"/>
        <v>10</v>
      </c>
      <c r="Y28" s="116">
        <f t="shared" si="15"/>
        <v>10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8.4999999999999964</v>
      </c>
      <c r="AM28" s="116">
        <f t="shared" si="15"/>
        <v>1.0664556962025316</v>
      </c>
      <c r="AN28" s="117">
        <f t="shared" si="15"/>
        <v>2.0694444444444464</v>
      </c>
      <c r="AO28" s="116">
        <f t="shared" si="15"/>
        <v>0</v>
      </c>
      <c r="AP28" s="117">
        <f t="shared" si="15"/>
        <v>0</v>
      </c>
      <c r="AQ28" s="116">
        <f t="shared" si="15"/>
        <v>0</v>
      </c>
      <c r="AR28" s="117">
        <f t="shared" si="15"/>
        <v>0</v>
      </c>
      <c r="AS28" s="116">
        <f t="shared" si="15"/>
        <v>0</v>
      </c>
      <c r="AT28" s="117">
        <f t="shared" si="15"/>
        <v>0</v>
      </c>
      <c r="AU28" s="116">
        <f t="shared" si="15"/>
        <v>3.8765432098765409</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45</v>
      </c>
      <c r="G30" s="68">
        <f>HLOOKUP(G19,'SDR Patient and Stations'!$B$6:$AT$14,4,FALSE)</f>
        <v>45</v>
      </c>
      <c r="H30" s="60">
        <f>HLOOKUP(H19,'SDR Patient and Stations'!$B$6:$AT$14,4,FALSE)</f>
        <v>44</v>
      </c>
      <c r="I30" s="68">
        <f>HLOOKUP(I19,'SDR Patient and Stations'!$B$6:$AT$14,4,FALSE)</f>
        <v>53</v>
      </c>
      <c r="J30" s="60">
        <f>HLOOKUP(J19,'SDR Patient and Stations'!$B$6:$AT$14,4,FALSE)</f>
        <v>64</v>
      </c>
      <c r="K30" s="68">
        <f>HLOOKUP(K19,'SDR Patient and Stations'!$B$6:$AT$14,4,FALSE)</f>
        <v>63</v>
      </c>
      <c r="L30" s="60">
        <f>HLOOKUP(L19,'SDR Patient and Stations'!$B$6:$AT$14,4,FALSE)</f>
        <v>61</v>
      </c>
      <c r="M30" s="68">
        <f>HLOOKUP(M19,'SDR Patient and Stations'!$B$6:$AT$14,4,FALSE)</f>
        <v>62</v>
      </c>
      <c r="N30" s="60">
        <f>HLOOKUP(N19,'SDR Patient and Stations'!$B$6:$AT$14,4,FALSE)</f>
        <v>68</v>
      </c>
      <c r="O30" s="68">
        <f>HLOOKUP(O19,'SDR Patient and Stations'!$B$6:$AT$14,4,FALSE)</f>
        <v>72</v>
      </c>
      <c r="P30" s="60">
        <f>HLOOKUP(P19,'SDR Patient and Stations'!$B$6:$AT$14,4,FALSE)</f>
        <v>80</v>
      </c>
      <c r="Q30" s="68">
        <f>HLOOKUP(Q19,'SDR Patient and Stations'!$B$6:$AT$14,4,FALSE)</f>
        <v>94</v>
      </c>
      <c r="R30" s="60">
        <f>HLOOKUP(R19,'SDR Patient and Stations'!$B$6:$AT$14,4,FALSE)</f>
        <v>89</v>
      </c>
      <c r="S30" s="68">
        <f>HLOOKUP(S19,'SDR Patient and Stations'!$B$6:$AT$14,4,FALSE)</f>
        <v>108</v>
      </c>
      <c r="T30" s="60">
        <f>HLOOKUP(T19,'SDR Patient and Stations'!$B$6:$AT$14,4,FALSE)</f>
        <v>96</v>
      </c>
      <c r="U30" s="68">
        <f>HLOOKUP(U19,'SDR Patient and Stations'!$B$6:$AT$14,4,FALSE)</f>
        <v>110</v>
      </c>
      <c r="V30" s="60">
        <f>HLOOKUP(V19,'SDR Patient and Stations'!$B$6:$AT$14,4,FALSE)</f>
        <v>111</v>
      </c>
      <c r="W30" s="68">
        <f>HLOOKUP(W19,'SDR Patient and Stations'!$B$6:$AT$14,4,FALSE)</f>
        <v>111</v>
      </c>
      <c r="X30" s="60">
        <f>HLOOKUP(X19,'SDR Patient and Stations'!$B$6:$AT$14,4,FALSE)</f>
        <v>120</v>
      </c>
      <c r="Y30" s="68">
        <f>HLOOKUP(Y19,'SDR Patient and Stations'!$B$6:$AT$14,4,FALSE)</f>
        <v>102</v>
      </c>
      <c r="Z30" s="60">
        <f>HLOOKUP(Z19,'SDR Patient and Stations'!$B$6:$AT$14,4,FALSE)</f>
        <v>85</v>
      </c>
      <c r="AA30" s="68">
        <f>HLOOKUP(AA19,'SDR Patient and Stations'!$B$6:$AT$14,4,FALSE)</f>
        <v>92</v>
      </c>
      <c r="AB30" s="60">
        <f>HLOOKUP(AB19,'SDR Patient and Stations'!$B$6:$AT$14,4,FALSE)</f>
        <v>85</v>
      </c>
      <c r="AC30" s="68">
        <f>HLOOKUP(AC19,'SDR Patient and Stations'!$B$6:$AT$14,4,FALSE)</f>
        <v>76</v>
      </c>
      <c r="AD30" s="60">
        <f>HLOOKUP(AD19,'SDR Patient and Stations'!$B$6:$AT$14,4,FALSE)</f>
        <v>71</v>
      </c>
      <c r="AE30" s="68">
        <f>HLOOKUP(AE19,'SDR Patient and Stations'!$B$6:$AT$14,4,FALSE)</f>
        <v>74</v>
      </c>
      <c r="AF30" s="60">
        <f>HLOOKUP(AF19,'SDR Patient and Stations'!$B$6:$AT$14,4,FALSE)</f>
        <v>80</v>
      </c>
      <c r="AG30" s="68">
        <f>HLOOKUP(AG19,'SDR Patient and Stations'!$B$6:$AT$14,4,FALSE)</f>
        <v>72</v>
      </c>
      <c r="AH30" s="60">
        <f>HLOOKUP(AH19,'SDR Patient and Stations'!$B$6:$AT$14,4,FALSE)</f>
        <v>70</v>
      </c>
      <c r="AI30" s="68">
        <f>HLOOKUP(AI19,'SDR Patient and Stations'!$B$6:$AT$14,4,FALSE)</f>
        <v>79</v>
      </c>
      <c r="AJ30" s="60">
        <f>HLOOKUP(AJ19,'SDR Patient and Stations'!$B$6:$AT$14,4,FALSE)</f>
        <v>72</v>
      </c>
      <c r="AK30" s="68">
        <f>HLOOKUP(AK19,'SDR Patient and Stations'!$B$6:$AT$14,4,FALSE)</f>
        <v>84</v>
      </c>
      <c r="AL30" s="60">
        <f>HLOOKUP(AL19,'SDR Patient and Stations'!$B$6:$AT$14,4,FALSE)</f>
        <v>78</v>
      </c>
      <c r="AM30" s="68">
        <f>HLOOKUP(AM19,'SDR Patient and Stations'!$B$6:$AT$14,4,FALSE)</f>
        <v>76</v>
      </c>
      <c r="AN30" s="60">
        <f>HLOOKUP(AN19,'SDR Patient and Stations'!$B$6:$AT$14,4,FALSE)</f>
        <v>80</v>
      </c>
      <c r="AO30" s="68">
        <f>HLOOKUP(AO19,'SDR Patient and Stations'!$B$6:$AT$14,4,FALSE)</f>
        <v>85</v>
      </c>
      <c r="AP30" s="60">
        <f>HLOOKUP(AP19,'SDR Patient and Stations'!$B$6:$AT$14,4,FALSE)</f>
        <v>79</v>
      </c>
      <c r="AQ30" s="68">
        <f>HLOOKUP(AQ19,'SDR Patient and Stations'!$B$6:$AT$14,4,FALSE)</f>
        <v>81</v>
      </c>
      <c r="AR30" s="60">
        <f>HLOOKUP(AR19,'SDR Patient and Stations'!$B$6:$AT$14,4,FALSE)</f>
        <v>94</v>
      </c>
      <c r="AS30" s="68">
        <f>HLOOKUP(AS19,'SDR Patient and Stations'!$B$6:$AT$14,4,FALSE)</f>
        <v>89</v>
      </c>
      <c r="AT30" s="60">
        <f>HLOOKUP(AT19,'SDR Patient and Stations'!$B$6:$AT$14,4,FALSE)</f>
        <v>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31</v>
      </c>
      <c r="G32" s="68">
        <f>HLOOKUP(G20,'SDR Patient and Stations'!$B$6:$AT$14,4,FALSE)</f>
        <v>42</v>
      </c>
      <c r="H32" s="60">
        <f>HLOOKUP(H20,'SDR Patient and Stations'!$B$6:$AT$14,4,FALSE)</f>
        <v>44</v>
      </c>
      <c r="I32" s="68">
        <f>HLOOKUP(I20,'SDR Patient and Stations'!$B$6:$AT$14,4,FALSE)</f>
        <v>45</v>
      </c>
      <c r="J32" s="60">
        <f>HLOOKUP(J20,'SDR Patient and Stations'!$B$6:$AT$14,4,FALSE)</f>
        <v>45</v>
      </c>
      <c r="K32" s="68">
        <f>HLOOKUP(K20,'SDR Patient and Stations'!$B$6:$AT$14,4,FALSE)</f>
        <v>44</v>
      </c>
      <c r="L32" s="60">
        <f>HLOOKUP(L20,'SDR Patient and Stations'!$B$6:$AT$14,4,FALSE)</f>
        <v>53</v>
      </c>
      <c r="M32" s="68">
        <f>HLOOKUP(M20,'SDR Patient and Stations'!$B$6:$AT$14,4,FALSE)</f>
        <v>64</v>
      </c>
      <c r="N32" s="60">
        <f>HLOOKUP(N20,'SDR Patient and Stations'!$B$6:$AT$14,4,FALSE)</f>
        <v>63</v>
      </c>
      <c r="O32" s="68">
        <f>HLOOKUP(O20,'SDR Patient and Stations'!$B$6:$AT$14,4,FALSE)</f>
        <v>61</v>
      </c>
      <c r="P32" s="60">
        <f>HLOOKUP(P20,'SDR Patient and Stations'!$B$6:$AT$14,4,FALSE)</f>
        <v>62</v>
      </c>
      <c r="Q32" s="68">
        <f>HLOOKUP(Q20,'SDR Patient and Stations'!$B$6:$AT$14,4,FALSE)</f>
        <v>68</v>
      </c>
      <c r="R32" s="60">
        <f>HLOOKUP(R20,'SDR Patient and Stations'!$B$6:$AT$14,4,FALSE)</f>
        <v>72</v>
      </c>
      <c r="S32" s="68">
        <f>HLOOKUP(S20,'SDR Patient and Stations'!$B$6:$AT$14,4,FALSE)</f>
        <v>80</v>
      </c>
      <c r="T32" s="60">
        <f>HLOOKUP(T20,'SDR Patient and Stations'!$B$6:$AT$14,4,FALSE)</f>
        <v>94</v>
      </c>
      <c r="U32" s="68">
        <f>HLOOKUP(U20,'SDR Patient and Stations'!$B$6:$AT$14,4,FALSE)</f>
        <v>89</v>
      </c>
      <c r="V32" s="60">
        <f>HLOOKUP(V20,'SDR Patient and Stations'!$B$6:$AT$14,4,FALSE)</f>
        <v>108</v>
      </c>
      <c r="W32" s="68">
        <f>HLOOKUP(W20,'SDR Patient and Stations'!$B$6:$AT$14,4,FALSE)</f>
        <v>96</v>
      </c>
      <c r="X32" s="60">
        <f>HLOOKUP(X20,'SDR Patient and Stations'!$B$6:$AT$14,4,FALSE)</f>
        <v>110</v>
      </c>
      <c r="Y32" s="68">
        <f>HLOOKUP(Y20,'SDR Patient and Stations'!$B$6:$AT$14,4,FALSE)</f>
        <v>111</v>
      </c>
      <c r="Z32" s="60">
        <f>HLOOKUP(Z20,'SDR Patient and Stations'!$B$6:$AT$14,4,FALSE)</f>
        <v>111</v>
      </c>
      <c r="AA32" s="68">
        <f>HLOOKUP(AA20,'SDR Patient and Stations'!$B$6:$AT$14,4,FALSE)</f>
        <v>120</v>
      </c>
      <c r="AB32" s="60">
        <f>HLOOKUP(AB20,'SDR Patient and Stations'!$B$6:$AT$14,4,FALSE)</f>
        <v>102</v>
      </c>
      <c r="AC32" s="68">
        <f>HLOOKUP(AC20,'SDR Patient and Stations'!$B$6:$AT$14,4,FALSE)</f>
        <v>85</v>
      </c>
      <c r="AD32" s="60">
        <f>HLOOKUP(AD20,'SDR Patient and Stations'!$B$6:$AT$14,4,FALSE)</f>
        <v>92</v>
      </c>
      <c r="AE32" s="68">
        <f>HLOOKUP(AE20,'SDR Patient and Stations'!$B$6:$AT$14,4,FALSE)</f>
        <v>85</v>
      </c>
      <c r="AF32" s="60">
        <f>HLOOKUP(AF20,'SDR Patient and Stations'!$B$6:$AT$14,4,FALSE)</f>
        <v>76</v>
      </c>
      <c r="AG32" s="68">
        <f>HLOOKUP(AG20,'SDR Patient and Stations'!$B$6:$AT$14,4,FALSE)</f>
        <v>71</v>
      </c>
      <c r="AH32" s="60">
        <f>HLOOKUP(AH20,'SDR Patient and Stations'!$B$6:$AT$14,4,FALSE)</f>
        <v>74</v>
      </c>
      <c r="AI32" s="68">
        <f>HLOOKUP(AI20,'SDR Patient and Stations'!$B$6:$AT$14,4,FALSE)</f>
        <v>80</v>
      </c>
      <c r="AJ32" s="60">
        <f>HLOOKUP(AJ20,'SDR Patient and Stations'!$B$6:$AT$14,4,FALSE)</f>
        <v>72</v>
      </c>
      <c r="AK32" s="68">
        <f>HLOOKUP(AK20,'SDR Patient and Stations'!$B$6:$AT$14,4,FALSE)</f>
        <v>70</v>
      </c>
      <c r="AL32" s="60">
        <f>HLOOKUP(AL20,'SDR Patient and Stations'!$B$6:$AT$14,4,FALSE)</f>
        <v>79</v>
      </c>
      <c r="AM32" s="68">
        <f>HLOOKUP(AM20,'SDR Patient and Stations'!$B$6:$AT$14,4,FALSE)</f>
        <v>72</v>
      </c>
      <c r="AN32" s="60">
        <f>HLOOKUP(AN20,'SDR Patient and Stations'!$B$6:$AT$14,4,FALSE)</f>
        <v>84</v>
      </c>
      <c r="AO32" s="68">
        <f>HLOOKUP(AO20,'SDR Patient and Stations'!$B$6:$AT$14,4,FALSE)</f>
        <v>78</v>
      </c>
      <c r="AP32" s="60">
        <f>HLOOKUP(AP20,'SDR Patient and Stations'!$B$6:$AT$14,4,FALSE)</f>
        <v>76</v>
      </c>
      <c r="AQ32" s="68">
        <f>HLOOKUP(AQ20,'SDR Patient and Stations'!$B$6:$AT$14,4,FALSE)</f>
        <v>80</v>
      </c>
      <c r="AR32" s="60">
        <f>HLOOKUP(AR20,'SDR Patient and Stations'!$B$6:$AT$14,4,FALSE)</f>
        <v>85</v>
      </c>
      <c r="AS32" s="68">
        <f>HLOOKUP(AS20,'SDR Patient and Stations'!$B$6:$AT$14,4,FALSE)</f>
        <v>79</v>
      </c>
      <c r="AT32" s="60">
        <f>HLOOKUP(AT20,'SDR Patient and Stations'!$B$6:$AT$14,4,FALSE)</f>
        <v>81</v>
      </c>
      <c r="AU32" s="68">
        <f>HLOOKUP(AU20,'SDR Patient and Stations'!$B$6:$AT$14,4,FALSE)</f>
        <v>94</v>
      </c>
      <c r="AV32" s="60">
        <f>HLOOKUP(AV20,'SDR Patient and Stations'!$B$6:$AT$14,4,FALSE)</f>
        <v>89</v>
      </c>
      <c r="AW32" s="68">
        <f>HLOOKUP(AW20,'SDR Patient and Stations'!$B$6:$AT$14,4,FALSE)</f>
        <v>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14</v>
      </c>
      <c r="G34" s="69">
        <f t="shared" si="16"/>
        <v>3</v>
      </c>
      <c r="H34" s="61">
        <f t="shared" si="16"/>
        <v>0</v>
      </c>
      <c r="I34" s="69">
        <f t="shared" si="16"/>
        <v>8</v>
      </c>
      <c r="J34" s="61">
        <f t="shared" si="16"/>
        <v>19</v>
      </c>
      <c r="K34" s="69">
        <f t="shared" si="16"/>
        <v>19</v>
      </c>
      <c r="L34" s="61">
        <f t="shared" si="16"/>
        <v>8</v>
      </c>
      <c r="M34" s="69">
        <f t="shared" si="16"/>
        <v>-2</v>
      </c>
      <c r="N34" s="61">
        <f t="shared" si="16"/>
        <v>5</v>
      </c>
      <c r="O34" s="69">
        <f t="shared" si="16"/>
        <v>11</v>
      </c>
      <c r="P34" s="61">
        <f t="shared" si="16"/>
        <v>18</v>
      </c>
      <c r="Q34" s="69">
        <f t="shared" si="16"/>
        <v>26</v>
      </c>
      <c r="R34" s="61">
        <f t="shared" si="16"/>
        <v>17</v>
      </c>
      <c r="S34" s="69">
        <f t="shared" si="16"/>
        <v>28</v>
      </c>
      <c r="T34" s="61">
        <f t="shared" si="16"/>
        <v>2</v>
      </c>
      <c r="U34" s="69">
        <f t="shared" si="16"/>
        <v>21</v>
      </c>
      <c r="V34" s="61">
        <f t="shared" si="16"/>
        <v>3</v>
      </c>
      <c r="W34" s="69">
        <f t="shared" si="16"/>
        <v>15</v>
      </c>
      <c r="X34" s="61">
        <f t="shared" si="16"/>
        <v>10</v>
      </c>
      <c r="Y34" s="69">
        <f t="shared" si="16"/>
        <v>-9</v>
      </c>
      <c r="Z34" s="61">
        <f t="shared" si="16"/>
        <v>-26</v>
      </c>
      <c r="AA34" s="69">
        <f t="shared" si="16"/>
        <v>-28</v>
      </c>
      <c r="AB34" s="61">
        <f t="shared" si="16"/>
        <v>-17</v>
      </c>
      <c r="AC34" s="69">
        <f t="shared" si="16"/>
        <v>-9</v>
      </c>
      <c r="AD34" s="61">
        <f t="shared" si="16"/>
        <v>-21</v>
      </c>
      <c r="AE34" s="69">
        <f t="shared" si="16"/>
        <v>-11</v>
      </c>
      <c r="AF34" s="61">
        <f t="shared" si="16"/>
        <v>4</v>
      </c>
      <c r="AG34" s="69">
        <f t="shared" si="16"/>
        <v>1</v>
      </c>
      <c r="AH34" s="61">
        <f t="shared" si="16"/>
        <v>-4</v>
      </c>
      <c r="AI34" s="69">
        <f t="shared" si="16"/>
        <v>-1</v>
      </c>
      <c r="AJ34" s="61">
        <f t="shared" si="16"/>
        <v>0</v>
      </c>
      <c r="AK34" s="69">
        <f t="shared" si="16"/>
        <v>14</v>
      </c>
      <c r="AL34" s="61">
        <f t="shared" si="16"/>
        <v>-1</v>
      </c>
      <c r="AM34" s="69">
        <f t="shared" si="16"/>
        <v>4</v>
      </c>
      <c r="AN34" s="61">
        <f t="shared" si="16"/>
        <v>-4</v>
      </c>
      <c r="AO34" s="69">
        <f t="shared" si="16"/>
        <v>7</v>
      </c>
      <c r="AP34" s="61">
        <f t="shared" si="16"/>
        <v>3</v>
      </c>
      <c r="AQ34" s="69">
        <f t="shared" si="16"/>
        <v>1</v>
      </c>
      <c r="AR34" s="61">
        <f t="shared" si="16"/>
        <v>9</v>
      </c>
      <c r="AS34" s="69">
        <f t="shared" si="16"/>
        <v>10</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0.45161290322580644</v>
      </c>
      <c r="G36" s="107">
        <f t="shared" ref="G36:AZ36" si="18">IFERROR(G34/G32,0)</f>
        <v>7.1428571428571425E-2</v>
      </c>
      <c r="H36" s="108">
        <f t="shared" si="18"/>
        <v>0</v>
      </c>
      <c r="I36" s="107">
        <f t="shared" si="18"/>
        <v>0.17777777777777778</v>
      </c>
      <c r="J36" s="108">
        <f t="shared" si="18"/>
        <v>0.42222222222222222</v>
      </c>
      <c r="K36" s="107">
        <f t="shared" si="18"/>
        <v>0.43181818181818182</v>
      </c>
      <c r="L36" s="108">
        <f t="shared" si="18"/>
        <v>0.15094339622641509</v>
      </c>
      <c r="M36" s="107">
        <f t="shared" si="18"/>
        <v>-3.125E-2</v>
      </c>
      <c r="N36" s="108">
        <f t="shared" si="18"/>
        <v>7.9365079365079361E-2</v>
      </c>
      <c r="O36" s="107">
        <f t="shared" si="18"/>
        <v>0.18032786885245902</v>
      </c>
      <c r="P36" s="108">
        <f t="shared" si="18"/>
        <v>0.29032258064516131</v>
      </c>
      <c r="Q36" s="107">
        <f t="shared" si="18"/>
        <v>0.38235294117647056</v>
      </c>
      <c r="R36" s="108">
        <f t="shared" si="18"/>
        <v>0.2361111111111111</v>
      </c>
      <c r="S36" s="107">
        <f t="shared" si="18"/>
        <v>0.35</v>
      </c>
      <c r="T36" s="108">
        <f t="shared" si="18"/>
        <v>2.1276595744680851E-2</v>
      </c>
      <c r="U36" s="107">
        <f t="shared" si="18"/>
        <v>0.23595505617977527</v>
      </c>
      <c r="V36" s="108">
        <f t="shared" si="18"/>
        <v>2.7777777777777776E-2</v>
      </c>
      <c r="W36" s="107">
        <f t="shared" si="18"/>
        <v>0.15625</v>
      </c>
      <c r="X36" s="108">
        <f t="shared" si="18"/>
        <v>9.0909090909090912E-2</v>
      </c>
      <c r="Y36" s="107">
        <f t="shared" si="18"/>
        <v>-8.1081081081081086E-2</v>
      </c>
      <c r="Z36" s="108">
        <f t="shared" si="18"/>
        <v>-0.23423423423423423</v>
      </c>
      <c r="AA36" s="107">
        <f t="shared" si="18"/>
        <v>-0.23333333333333334</v>
      </c>
      <c r="AB36" s="108">
        <f t="shared" si="18"/>
        <v>-0.16666666666666666</v>
      </c>
      <c r="AC36" s="107">
        <f t="shared" si="18"/>
        <v>-0.10588235294117647</v>
      </c>
      <c r="AD36" s="108">
        <f t="shared" si="18"/>
        <v>-0.22826086956521738</v>
      </c>
      <c r="AE36" s="107">
        <f t="shared" si="18"/>
        <v>-0.12941176470588237</v>
      </c>
      <c r="AF36" s="108">
        <f t="shared" si="18"/>
        <v>5.2631578947368418E-2</v>
      </c>
      <c r="AG36" s="107">
        <f t="shared" si="18"/>
        <v>1.4084507042253521E-2</v>
      </c>
      <c r="AH36" s="108">
        <f t="shared" si="18"/>
        <v>-5.4054054054054057E-2</v>
      </c>
      <c r="AI36" s="107">
        <f t="shared" si="18"/>
        <v>-1.2500000000000001E-2</v>
      </c>
      <c r="AJ36" s="108">
        <f t="shared" si="18"/>
        <v>0</v>
      </c>
      <c r="AK36" s="107">
        <f t="shared" si="18"/>
        <v>0.2</v>
      </c>
      <c r="AL36" s="108">
        <f t="shared" si="18"/>
        <v>-1.2658227848101266E-2</v>
      </c>
      <c r="AM36" s="107">
        <f t="shared" si="18"/>
        <v>5.5555555555555552E-2</v>
      </c>
      <c r="AN36" s="108">
        <f t="shared" si="18"/>
        <v>-4.7619047619047616E-2</v>
      </c>
      <c r="AO36" s="107">
        <f t="shared" si="18"/>
        <v>8.9743589743589744E-2</v>
      </c>
      <c r="AP36" s="108">
        <f t="shared" si="18"/>
        <v>3.9473684210526314E-2</v>
      </c>
      <c r="AQ36" s="107">
        <f t="shared" si="18"/>
        <v>1.2500000000000001E-2</v>
      </c>
      <c r="AR36" s="108">
        <f t="shared" si="18"/>
        <v>0.10588235294117647</v>
      </c>
      <c r="AS36" s="107">
        <f t="shared" si="18"/>
        <v>0.12658227848101267</v>
      </c>
      <c r="AT36" s="108">
        <f t="shared" si="18"/>
        <v>8.6419753086419748E-2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2.5089605734767026E-2</v>
      </c>
      <c r="G38" s="107">
        <f t="shared" ref="G38:BD38" si="20">G36/18</f>
        <v>3.968253968253968E-3</v>
      </c>
      <c r="H38" s="108">
        <f t="shared" si="20"/>
        <v>0</v>
      </c>
      <c r="I38" s="107">
        <f t="shared" si="20"/>
        <v>9.876543209876543E-3</v>
      </c>
      <c r="J38" s="108">
        <f t="shared" si="20"/>
        <v>2.3456790123456792E-2</v>
      </c>
      <c r="K38" s="107">
        <f t="shared" si="20"/>
        <v>2.3989898989898992E-2</v>
      </c>
      <c r="L38" s="108">
        <f t="shared" si="20"/>
        <v>8.385744234800839E-3</v>
      </c>
      <c r="M38" s="107">
        <f t="shared" si="20"/>
        <v>-1.736111111111111E-3</v>
      </c>
      <c r="N38" s="108">
        <f t="shared" si="20"/>
        <v>4.4091710758377423E-3</v>
      </c>
      <c r="O38" s="107">
        <f t="shared" si="20"/>
        <v>1.0018214936247723E-2</v>
      </c>
      <c r="P38" s="108">
        <f t="shared" si="20"/>
        <v>1.6129032258064516E-2</v>
      </c>
      <c r="Q38" s="107">
        <f t="shared" si="20"/>
        <v>2.1241830065359475E-2</v>
      </c>
      <c r="R38" s="108">
        <f t="shared" si="20"/>
        <v>1.3117283950617283E-2</v>
      </c>
      <c r="S38" s="107">
        <f t="shared" si="20"/>
        <v>1.9444444444444445E-2</v>
      </c>
      <c r="T38" s="108">
        <f t="shared" si="20"/>
        <v>1.1820330969267139E-3</v>
      </c>
      <c r="U38" s="107">
        <f t="shared" si="20"/>
        <v>1.3108614232209737E-2</v>
      </c>
      <c r="V38" s="108">
        <f t="shared" si="20"/>
        <v>1.5432098765432098E-3</v>
      </c>
      <c r="W38" s="107">
        <f t="shared" si="20"/>
        <v>8.6805555555555559E-3</v>
      </c>
      <c r="X38" s="108">
        <f t="shared" si="20"/>
        <v>5.0505050505050509E-3</v>
      </c>
      <c r="Y38" s="107">
        <f t="shared" si="20"/>
        <v>-4.5045045045045045E-3</v>
      </c>
      <c r="Z38" s="108">
        <f t="shared" si="20"/>
        <v>-1.3013013013013013E-2</v>
      </c>
      <c r="AA38" s="107">
        <f t="shared" si="20"/>
        <v>-1.2962962962962963E-2</v>
      </c>
      <c r="AB38" s="108">
        <f t="shared" si="20"/>
        <v>-9.2592592592592587E-3</v>
      </c>
      <c r="AC38" s="107">
        <f t="shared" si="20"/>
        <v>-5.8823529411764705E-3</v>
      </c>
      <c r="AD38" s="108">
        <f t="shared" si="20"/>
        <v>-1.2681159420289854E-2</v>
      </c>
      <c r="AE38" s="107">
        <f t="shared" si="20"/>
        <v>-7.1895424836601312E-3</v>
      </c>
      <c r="AF38" s="108">
        <f t="shared" si="20"/>
        <v>2.9239766081871343E-3</v>
      </c>
      <c r="AG38" s="107">
        <f t="shared" si="20"/>
        <v>7.8247261345852897E-4</v>
      </c>
      <c r="AH38" s="108">
        <f t="shared" si="20"/>
        <v>-3.003003003003003E-3</v>
      </c>
      <c r="AI38" s="107">
        <f t="shared" si="20"/>
        <v>-6.9444444444444447E-4</v>
      </c>
      <c r="AJ38" s="108">
        <f t="shared" si="20"/>
        <v>0</v>
      </c>
      <c r="AK38" s="107">
        <f t="shared" si="20"/>
        <v>1.1111111111111112E-2</v>
      </c>
      <c r="AL38" s="108">
        <f t="shared" si="20"/>
        <v>-7.0323488045007034E-4</v>
      </c>
      <c r="AM38" s="107">
        <f t="shared" si="20"/>
        <v>3.0864197530864196E-3</v>
      </c>
      <c r="AN38" s="108">
        <f t="shared" si="20"/>
        <v>-2.6455026455026454E-3</v>
      </c>
      <c r="AO38" s="107">
        <f t="shared" si="20"/>
        <v>4.9857549857549857E-3</v>
      </c>
      <c r="AP38" s="108">
        <f t="shared" si="20"/>
        <v>2.1929824561403508E-3</v>
      </c>
      <c r="AQ38" s="107">
        <f t="shared" si="20"/>
        <v>6.9444444444444447E-4</v>
      </c>
      <c r="AR38" s="108">
        <f t="shared" si="20"/>
        <v>5.8823529411764705E-3</v>
      </c>
      <c r="AS38" s="107">
        <f t="shared" si="20"/>
        <v>7.0323488045007038E-3</v>
      </c>
      <c r="AT38" s="108">
        <f t="shared" si="20"/>
        <v>4.8010973936899858E-3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0.45161290322580649</v>
      </c>
      <c r="G40" s="120">
        <f t="shared" ref="G40:BD40" si="21">G38*G41</f>
        <v>7.1428571428571425E-2</v>
      </c>
      <c r="H40" s="108">
        <f t="shared" si="21"/>
        <v>0</v>
      </c>
      <c r="I40" s="107">
        <f t="shared" si="21"/>
        <v>0.17777777777777778</v>
      </c>
      <c r="J40" s="108">
        <f t="shared" si="21"/>
        <v>0.42222222222222228</v>
      </c>
      <c r="K40" s="107">
        <f t="shared" si="21"/>
        <v>0.43181818181818188</v>
      </c>
      <c r="L40" s="108">
        <f t="shared" si="21"/>
        <v>0.15094339622641512</v>
      </c>
      <c r="M40" s="107">
        <f t="shared" si="21"/>
        <v>-3.125E-2</v>
      </c>
      <c r="N40" s="108">
        <f t="shared" si="21"/>
        <v>7.9365079365079361E-2</v>
      </c>
      <c r="O40" s="107">
        <f t="shared" si="21"/>
        <v>0.18032786885245899</v>
      </c>
      <c r="P40" s="108">
        <f t="shared" si="21"/>
        <v>0.29032258064516125</v>
      </c>
      <c r="Q40" s="107">
        <f t="shared" si="21"/>
        <v>0.38235294117647056</v>
      </c>
      <c r="R40" s="108">
        <f t="shared" si="21"/>
        <v>0.2361111111111111</v>
      </c>
      <c r="S40" s="107">
        <f t="shared" si="21"/>
        <v>0.35</v>
      </c>
      <c r="T40" s="108">
        <f t="shared" si="21"/>
        <v>2.1276595744680851E-2</v>
      </c>
      <c r="U40" s="107">
        <f t="shared" si="21"/>
        <v>0.23595505617977527</v>
      </c>
      <c r="V40" s="108">
        <f t="shared" si="21"/>
        <v>2.7777777777777776E-2</v>
      </c>
      <c r="W40" s="107">
        <f t="shared" si="21"/>
        <v>0.15625</v>
      </c>
      <c r="X40" s="108">
        <f t="shared" si="21"/>
        <v>9.0909090909090912E-2</v>
      </c>
      <c r="Y40" s="107">
        <f t="shared" si="21"/>
        <v>-8.1081081081081086E-2</v>
      </c>
      <c r="Z40" s="108">
        <f t="shared" si="21"/>
        <v>-0.23423423423423423</v>
      </c>
      <c r="AA40" s="107">
        <f t="shared" si="21"/>
        <v>-0.23333333333333334</v>
      </c>
      <c r="AB40" s="108">
        <f t="shared" si="21"/>
        <v>-0.16666666666666666</v>
      </c>
      <c r="AC40" s="107">
        <f t="shared" si="21"/>
        <v>-0.10588235294117647</v>
      </c>
      <c r="AD40" s="108">
        <f t="shared" si="21"/>
        <v>-0.22826086956521738</v>
      </c>
      <c r="AE40" s="107">
        <f t="shared" si="21"/>
        <v>-0.12941176470588237</v>
      </c>
      <c r="AF40" s="108">
        <f t="shared" si="21"/>
        <v>5.2631578947368418E-2</v>
      </c>
      <c r="AG40" s="107">
        <f t="shared" si="21"/>
        <v>1.4084507042253521E-2</v>
      </c>
      <c r="AH40" s="108">
        <f t="shared" si="21"/>
        <v>-5.4054054054054057E-2</v>
      </c>
      <c r="AI40" s="107">
        <f t="shared" si="21"/>
        <v>-1.2500000000000001E-2</v>
      </c>
      <c r="AJ40" s="108">
        <f t="shared" si="21"/>
        <v>0</v>
      </c>
      <c r="AK40" s="107">
        <f t="shared" si="21"/>
        <v>0.2</v>
      </c>
      <c r="AL40" s="108">
        <f t="shared" si="21"/>
        <v>-1.2658227848101266E-2</v>
      </c>
      <c r="AM40" s="107">
        <f t="shared" si="21"/>
        <v>5.5555555555555552E-2</v>
      </c>
      <c r="AN40" s="108">
        <f t="shared" si="21"/>
        <v>-4.7619047619047616E-2</v>
      </c>
      <c r="AO40" s="107">
        <f t="shared" si="21"/>
        <v>8.9743589743589744E-2</v>
      </c>
      <c r="AP40" s="108">
        <f t="shared" si="21"/>
        <v>3.9473684210526314E-2</v>
      </c>
      <c r="AQ40" s="107">
        <f t="shared" si="21"/>
        <v>1.2500000000000001E-2</v>
      </c>
      <c r="AR40" s="108">
        <f t="shared" si="21"/>
        <v>0.10588235294117647</v>
      </c>
      <c r="AS40" s="107">
        <f t="shared" si="21"/>
        <v>0.12658227848101267</v>
      </c>
      <c r="AT40" s="108">
        <f t="shared" si="21"/>
        <v>8.6419753086419748E-2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65.322580645161295</v>
      </c>
      <c r="G43" s="109">
        <f t="shared" ref="G43:BD43" si="22">G30+(G30*G40)</f>
        <v>48.214285714285715</v>
      </c>
      <c r="H43" s="110">
        <f t="shared" si="22"/>
        <v>44</v>
      </c>
      <c r="I43" s="109">
        <f t="shared" si="22"/>
        <v>62.422222222222224</v>
      </c>
      <c r="J43" s="110">
        <f t="shared" si="22"/>
        <v>91.022222222222226</v>
      </c>
      <c r="K43" s="109">
        <f t="shared" si="22"/>
        <v>90.204545454545453</v>
      </c>
      <c r="L43" s="110">
        <f t="shared" si="22"/>
        <v>70.20754716981132</v>
      </c>
      <c r="M43" s="109">
        <f t="shared" si="22"/>
        <v>60.0625</v>
      </c>
      <c r="N43" s="110">
        <f t="shared" si="22"/>
        <v>73.396825396825392</v>
      </c>
      <c r="O43" s="109">
        <f t="shared" si="22"/>
        <v>84.983606557377044</v>
      </c>
      <c r="P43" s="110">
        <f t="shared" si="22"/>
        <v>103.2258064516129</v>
      </c>
      <c r="Q43" s="109">
        <f t="shared" si="22"/>
        <v>129.94117647058823</v>
      </c>
      <c r="R43" s="110">
        <f t="shared" si="22"/>
        <v>110.01388888888889</v>
      </c>
      <c r="S43" s="109">
        <f t="shared" si="22"/>
        <v>145.80000000000001</v>
      </c>
      <c r="T43" s="110">
        <f t="shared" si="22"/>
        <v>98.042553191489361</v>
      </c>
      <c r="U43" s="109">
        <f t="shared" si="22"/>
        <v>135.95505617977528</v>
      </c>
      <c r="V43" s="110">
        <f t="shared" si="22"/>
        <v>114.08333333333333</v>
      </c>
      <c r="W43" s="109">
        <f t="shared" si="22"/>
        <v>128.34375</v>
      </c>
      <c r="X43" s="110">
        <f t="shared" si="22"/>
        <v>130.90909090909091</v>
      </c>
      <c r="Y43" s="109">
        <f t="shared" si="22"/>
        <v>93.729729729729726</v>
      </c>
      <c r="Z43" s="110">
        <f t="shared" si="22"/>
        <v>65.090090090090087</v>
      </c>
      <c r="AA43" s="109">
        <f t="shared" si="22"/>
        <v>70.533333333333331</v>
      </c>
      <c r="AB43" s="110">
        <f t="shared" si="22"/>
        <v>70.833333333333329</v>
      </c>
      <c r="AC43" s="109">
        <f t="shared" si="22"/>
        <v>67.952941176470588</v>
      </c>
      <c r="AD43" s="110">
        <f t="shared" si="22"/>
        <v>54.793478260869563</v>
      </c>
      <c r="AE43" s="109">
        <f t="shared" si="22"/>
        <v>64.423529411764704</v>
      </c>
      <c r="AF43" s="110">
        <f t="shared" si="22"/>
        <v>84.21052631578948</v>
      </c>
      <c r="AG43" s="109">
        <f t="shared" si="22"/>
        <v>73.014084507042256</v>
      </c>
      <c r="AH43" s="110">
        <f t="shared" si="22"/>
        <v>66.21621621621621</v>
      </c>
      <c r="AI43" s="109">
        <f t="shared" si="22"/>
        <v>78.012500000000003</v>
      </c>
      <c r="AJ43" s="110">
        <f t="shared" si="22"/>
        <v>72</v>
      </c>
      <c r="AK43" s="109">
        <f t="shared" si="22"/>
        <v>100.8</v>
      </c>
      <c r="AL43" s="110">
        <f t="shared" si="22"/>
        <v>77.012658227848107</v>
      </c>
      <c r="AM43" s="109">
        <f t="shared" si="22"/>
        <v>80.222222222222229</v>
      </c>
      <c r="AN43" s="110">
        <f t="shared" si="22"/>
        <v>76.19047619047619</v>
      </c>
      <c r="AO43" s="109">
        <f t="shared" si="22"/>
        <v>92.628205128205124</v>
      </c>
      <c r="AP43" s="110">
        <f t="shared" si="22"/>
        <v>82.118421052631575</v>
      </c>
      <c r="AQ43" s="109">
        <f t="shared" si="22"/>
        <v>82.012500000000003</v>
      </c>
      <c r="AR43" s="110">
        <f t="shared" si="22"/>
        <v>103.95294117647059</v>
      </c>
      <c r="AS43" s="109">
        <f t="shared" si="22"/>
        <v>100.26582278481013</v>
      </c>
      <c r="AT43" s="110">
        <f t="shared" si="22"/>
        <v>95.604938271604937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20.413306451612904</v>
      </c>
      <c r="G45" s="69">
        <f t="shared" ref="G45:AZ45" si="23">G43/$F$1</f>
        <v>15.066964285714285</v>
      </c>
      <c r="H45" s="61">
        <f t="shared" si="23"/>
        <v>13.75</v>
      </c>
      <c r="I45" s="69">
        <f t="shared" si="23"/>
        <v>19.506944444444443</v>
      </c>
      <c r="J45" s="61">
        <f t="shared" si="23"/>
        <v>28.444444444444443</v>
      </c>
      <c r="K45" s="69">
        <f t="shared" si="23"/>
        <v>28.188920454545453</v>
      </c>
      <c r="L45" s="61">
        <f t="shared" si="23"/>
        <v>21.939858490566035</v>
      </c>
      <c r="M45" s="69">
        <f t="shared" si="23"/>
        <v>18.76953125</v>
      </c>
      <c r="N45" s="61">
        <f t="shared" si="23"/>
        <v>22.936507936507933</v>
      </c>
      <c r="O45" s="69">
        <f t="shared" si="23"/>
        <v>26.557377049180324</v>
      </c>
      <c r="P45" s="61">
        <f t="shared" si="23"/>
        <v>32.258064516129025</v>
      </c>
      <c r="Q45" s="69">
        <f t="shared" si="23"/>
        <v>40.606617647058819</v>
      </c>
      <c r="R45" s="61">
        <f t="shared" si="23"/>
        <v>34.379340277777771</v>
      </c>
      <c r="S45" s="69">
        <f t="shared" si="23"/>
        <v>45.5625</v>
      </c>
      <c r="T45" s="61">
        <f t="shared" si="23"/>
        <v>30.638297872340424</v>
      </c>
      <c r="U45" s="69">
        <f t="shared" si="23"/>
        <v>42.485955056179776</v>
      </c>
      <c r="V45" s="61">
        <f t="shared" si="23"/>
        <v>35.651041666666664</v>
      </c>
      <c r="W45" s="69">
        <f t="shared" si="23"/>
        <v>40.107421875</v>
      </c>
      <c r="X45" s="61">
        <f t="shared" si="23"/>
        <v>40.909090909090907</v>
      </c>
      <c r="Y45" s="69">
        <f t="shared" si="23"/>
        <v>29.290540540540537</v>
      </c>
      <c r="Z45" s="61">
        <f t="shared" si="23"/>
        <v>20.340653153153152</v>
      </c>
      <c r="AA45" s="69">
        <f t="shared" si="23"/>
        <v>22.041666666666664</v>
      </c>
      <c r="AB45" s="61">
        <f t="shared" si="23"/>
        <v>22.135416666666664</v>
      </c>
      <c r="AC45" s="69">
        <f t="shared" si="23"/>
        <v>21.235294117647058</v>
      </c>
      <c r="AD45" s="61">
        <f t="shared" si="23"/>
        <v>17.122961956521738</v>
      </c>
      <c r="AE45" s="69">
        <f t="shared" si="23"/>
        <v>20.132352941176467</v>
      </c>
      <c r="AF45" s="61">
        <f t="shared" si="23"/>
        <v>26.315789473684212</v>
      </c>
      <c r="AG45" s="69">
        <f t="shared" si="23"/>
        <v>22.816901408450704</v>
      </c>
      <c r="AH45" s="61">
        <f t="shared" si="23"/>
        <v>20.692567567567565</v>
      </c>
      <c r="AI45" s="69">
        <f t="shared" si="23"/>
        <v>24.37890625</v>
      </c>
      <c r="AJ45" s="61">
        <f t="shared" si="23"/>
        <v>22.5</v>
      </c>
      <c r="AK45" s="69">
        <f t="shared" si="23"/>
        <v>31.499999999999996</v>
      </c>
      <c r="AL45" s="61">
        <f t="shared" si="23"/>
        <v>24.066455696202532</v>
      </c>
      <c r="AM45" s="69">
        <f t="shared" si="23"/>
        <v>25.069444444444446</v>
      </c>
      <c r="AN45" s="61">
        <f t="shared" si="23"/>
        <v>23.809523809523807</v>
      </c>
      <c r="AO45" s="69">
        <f t="shared" si="23"/>
        <v>28.946314102564099</v>
      </c>
      <c r="AP45" s="61">
        <f t="shared" si="23"/>
        <v>25.662006578947366</v>
      </c>
      <c r="AQ45" s="69">
        <f t="shared" si="23"/>
        <v>25.62890625</v>
      </c>
      <c r="AR45" s="61">
        <f t="shared" si="23"/>
        <v>32.485294117647058</v>
      </c>
      <c r="AS45" s="69">
        <f t="shared" si="23"/>
        <v>31.333069620253163</v>
      </c>
      <c r="AT45" s="61">
        <f t="shared" si="23"/>
        <v>29.876543209876541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9</v>
      </c>
      <c r="G47" s="167">
        <f>G45-G26</f>
        <v>6.0669642857142847</v>
      </c>
      <c r="H47" s="118">
        <f>H45-H26</f>
        <v>4.75</v>
      </c>
      <c r="I47" s="119">
        <f t="shared" ref="I47:AZ47" si="24">I45-I26</f>
        <v>10.506944444444443</v>
      </c>
      <c r="J47" s="118">
        <f t="shared" si="24"/>
        <v>13.377480158730158</v>
      </c>
      <c r="K47" s="119">
        <f t="shared" si="24"/>
        <v>8.3719561688311686</v>
      </c>
      <c r="L47" s="118">
        <f t="shared" si="24"/>
        <v>-7.8771057951482497</v>
      </c>
      <c r="M47" s="119">
        <f t="shared" si="24"/>
        <v>-11.23046875</v>
      </c>
      <c r="N47" s="118">
        <f t="shared" si="24"/>
        <v>-7.0634920634920668</v>
      </c>
      <c r="O47" s="119">
        <f t="shared" si="24"/>
        <v>-3.4426229508196755</v>
      </c>
      <c r="P47" s="118">
        <f t="shared" si="24"/>
        <v>2.2580645161290249</v>
      </c>
      <c r="Q47" s="119">
        <f t="shared" si="24"/>
        <v>10.606617647058819</v>
      </c>
      <c r="R47" s="118">
        <f t="shared" si="24"/>
        <v>4.3793402777777715</v>
      </c>
      <c r="S47" s="119">
        <f t="shared" si="24"/>
        <v>15.5625</v>
      </c>
      <c r="T47" s="118">
        <f t="shared" si="24"/>
        <v>0.63829787234042357</v>
      </c>
      <c r="U47" s="119">
        <f t="shared" si="24"/>
        <v>12.485955056179776</v>
      </c>
      <c r="V47" s="118">
        <f t="shared" si="24"/>
        <v>5.6510416666666643</v>
      </c>
      <c r="W47" s="119">
        <f t="shared" si="24"/>
        <v>10.107421875</v>
      </c>
      <c r="X47" s="118">
        <f t="shared" si="24"/>
        <v>10.909090909090907</v>
      </c>
      <c r="Y47" s="119">
        <f t="shared" si="24"/>
        <v>-0.7094594594594632</v>
      </c>
      <c r="Z47" s="118">
        <f t="shared" si="24"/>
        <v>-9.659346846846848</v>
      </c>
      <c r="AA47" s="119">
        <f t="shared" si="24"/>
        <v>-7.9583333333333357</v>
      </c>
      <c r="AB47" s="118">
        <f t="shared" si="24"/>
        <v>-7.8645833333333357</v>
      </c>
      <c r="AC47" s="119">
        <f t="shared" si="24"/>
        <v>-8.764705882352942</v>
      </c>
      <c r="AD47" s="118">
        <f t="shared" si="24"/>
        <v>-12.877038043478262</v>
      </c>
      <c r="AE47" s="119">
        <f t="shared" si="24"/>
        <v>-9.8676470588235325</v>
      </c>
      <c r="AF47" s="118">
        <f t="shared" si="24"/>
        <v>-3.6842105263157876</v>
      </c>
      <c r="AG47" s="119">
        <f t="shared" si="24"/>
        <v>-7.183098591549296</v>
      </c>
      <c r="AH47" s="118">
        <f t="shared" si="24"/>
        <v>-9.3074324324324351</v>
      </c>
      <c r="AI47" s="119">
        <f t="shared" si="24"/>
        <v>-2.62109375</v>
      </c>
      <c r="AJ47" s="118">
        <f t="shared" si="24"/>
        <v>-0.5</v>
      </c>
      <c r="AK47" s="119">
        <f t="shared" si="24"/>
        <v>8.4999999999999964</v>
      </c>
      <c r="AL47" s="118">
        <f t="shared" si="24"/>
        <v>1.0664556962025316</v>
      </c>
      <c r="AM47" s="119">
        <f t="shared" si="24"/>
        <v>2.0694444444444464</v>
      </c>
      <c r="AN47" s="118">
        <f t="shared" si="24"/>
        <v>-6.1904761904761934</v>
      </c>
      <c r="AO47" s="119">
        <f t="shared" si="24"/>
        <v>-1.0536858974359014</v>
      </c>
      <c r="AP47" s="118">
        <f t="shared" si="24"/>
        <v>-4.3379934210526336</v>
      </c>
      <c r="AQ47" s="119">
        <f t="shared" si="24"/>
        <v>-4.37109375</v>
      </c>
      <c r="AR47" s="118">
        <f t="shared" si="24"/>
        <v>2.485294117647058</v>
      </c>
      <c r="AS47" s="119">
        <f t="shared" si="24"/>
        <v>1.3330696202531627</v>
      </c>
      <c r="AT47" s="118">
        <f t="shared" si="24"/>
        <v>3.8765432098765409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6.0669642857142847</v>
      </c>
      <c r="H49" s="63">
        <f>IF((((IF(AND(H24&gt;($F$1-0.00001),((H45-H26)&gt;0)),(H45-H26),0)))&gt;=10),10,(IF(AND(H24&gt;($F$1-0.00001),((H45-H26)&gt;0)),(H45-H26),0)))</f>
        <v>4.75</v>
      </c>
      <c r="I49" s="71">
        <f t="shared" ref="I49:AZ49" si="25">IF((((IF(AND(I24&gt;($F$1-0.00001),((I45-I26)&gt;0)),(I45-I26),0)))&gt;=10),10,(IF(AND(I24&gt;($F$1-0.00001),((I45-I26)&gt;0)),(I45-I26),0)))</f>
        <v>10</v>
      </c>
      <c r="J49" s="63">
        <f t="shared" si="25"/>
        <v>10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10</v>
      </c>
      <c r="T49" s="63">
        <f t="shared" si="25"/>
        <v>0.63829787234042357</v>
      </c>
      <c r="U49" s="71">
        <f t="shared" si="25"/>
        <v>10</v>
      </c>
      <c r="V49" s="63">
        <f t="shared" si="25"/>
        <v>5.6510416666666643</v>
      </c>
      <c r="W49" s="71">
        <f t="shared" si="25"/>
        <v>10</v>
      </c>
      <c r="X49" s="63">
        <f t="shared" si="25"/>
        <v>10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8.4999999999999964</v>
      </c>
      <c r="AL49" s="63">
        <f t="shared" si="25"/>
        <v>1.0664556962025316</v>
      </c>
      <c r="AM49" s="71">
        <f t="shared" si="25"/>
        <v>2.0694444444444464</v>
      </c>
      <c r="AN49" s="63">
        <f t="shared" si="25"/>
        <v>0</v>
      </c>
      <c r="AO49" s="71">
        <f t="shared" si="25"/>
        <v>0</v>
      </c>
      <c r="AP49" s="63">
        <f t="shared" si="25"/>
        <v>0</v>
      </c>
      <c r="AQ49" s="71">
        <f t="shared" si="25"/>
        <v>0</v>
      </c>
      <c r="AR49" s="63">
        <f t="shared" si="25"/>
        <v>0</v>
      </c>
      <c r="AS49" s="71">
        <f t="shared" si="25"/>
        <v>0</v>
      </c>
      <c r="AT49" s="63">
        <f t="shared" si="25"/>
        <v>3.8765432098765409</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1.1666666666666667</v>
      </c>
      <c r="E13" s="55">
        <f>'SDR Patient and Stations'!D12</f>
        <v>1.2222222222222223</v>
      </c>
      <c r="F13" s="54">
        <f>'SDR Patient and Stations'!E12</f>
        <v>1.25</v>
      </c>
      <c r="G13" s="55">
        <f>'SDR Patient and Stations'!F12</f>
        <v>1.25</v>
      </c>
      <c r="H13" s="54">
        <f>'SDR Patient and Stations'!G12</f>
        <v>1.2222222222222223</v>
      </c>
      <c r="I13" s="55">
        <f>'SDR Patient and Stations'!H12</f>
        <v>0.73611111111111116</v>
      </c>
      <c r="J13" s="54">
        <f>'SDR Patient and Stations'!I12</f>
        <v>0.88888888888888884</v>
      </c>
      <c r="K13" s="55">
        <f>'SDR Patient and Stations'!J12</f>
        <v>0.875</v>
      </c>
      <c r="L13" s="54">
        <f>'SDR Patient and Stations'!K12</f>
        <v>0.84722222222222221</v>
      </c>
      <c r="M13" s="55">
        <f>'SDR Patient and Stations'!L12</f>
        <v>0.86111111111111116</v>
      </c>
      <c r="N13" s="54">
        <f>'SDR Patient and Stations'!M12</f>
        <v>0.70833333333333337</v>
      </c>
      <c r="O13" s="55">
        <f>'SDR Patient and Stations'!N12</f>
        <v>0.75</v>
      </c>
      <c r="P13" s="54">
        <f>'SDR Patient and Stations'!O12</f>
        <v>0.83333333333333337</v>
      </c>
      <c r="Q13" s="55">
        <f>'SDR Patient and Stations'!P12</f>
        <v>0.97916666666666663</v>
      </c>
      <c r="R13" s="54">
        <f>'SDR Patient and Stations'!Q12</f>
        <v>0.92708333333333337</v>
      </c>
      <c r="S13" s="55">
        <f>'SDR Patient and Stations'!R12</f>
        <v>0.9642857142857143</v>
      </c>
      <c r="T13" s="54">
        <f>'SDR Patient and Stations'!S12</f>
        <v>0.8571428571428571</v>
      </c>
      <c r="U13" s="55">
        <f>'SDR Patient and Stations'!T12</f>
        <v>0.9821428571428571</v>
      </c>
      <c r="V13" s="54">
        <f>'SDR Patient and Stations'!U12</f>
        <v>0.9910714285714286</v>
      </c>
      <c r="W13" s="55">
        <f>'SDR Patient and Stations'!V12</f>
        <v>0.9910714285714286</v>
      </c>
      <c r="X13" s="54">
        <f>'SDR Patient and Stations'!W12</f>
        <v>1.0714285714285714</v>
      </c>
      <c r="Y13" s="55">
        <f>'SDR Patient and Stations'!X12</f>
        <v>0.94444444444444442</v>
      </c>
      <c r="Z13" s="54">
        <f>'SDR Patient and Stations'!Y12</f>
        <v>0.78703703703703709</v>
      </c>
      <c r="AA13" s="55">
        <f>'SDR Patient and Stations'!Z12</f>
        <v>0.85185185185185186</v>
      </c>
      <c r="AB13" s="54">
        <f>'SDR Patient and Stations'!AA12</f>
        <v>0.78703703703703709</v>
      </c>
      <c r="AC13" s="55">
        <f>'SDR Patient and Stations'!AB12</f>
        <v>0.70370370370370372</v>
      </c>
      <c r="AD13" s="54">
        <f>'SDR Patient and Stations'!AC12</f>
        <v>0.65740740740740744</v>
      </c>
      <c r="AE13" s="55">
        <f>'SDR Patient and Stations'!AD12</f>
        <v>0.68518518518518523</v>
      </c>
      <c r="AF13" s="54">
        <f>'SDR Patient and Stations'!AE12</f>
        <v>0.7407407407407407</v>
      </c>
      <c r="AG13" s="55">
        <f>'SDR Patient and Stations'!AF12</f>
        <v>0.78260869565217395</v>
      </c>
      <c r="AH13" s="54">
        <f>'SDR Patient and Stations'!AG12</f>
        <v>0.76086956521739135</v>
      </c>
      <c r="AI13" s="55">
        <f>'SDR Patient and Stations'!AH12</f>
        <v>0.85869565217391308</v>
      </c>
      <c r="AJ13" s="54">
        <f>'SDR Patient and Stations'!AI12</f>
        <v>0.9</v>
      </c>
      <c r="AK13" s="55">
        <f>'SDR Patient and Stations'!AJ12</f>
        <v>0.875</v>
      </c>
      <c r="AL13" s="54">
        <f>'SDR Patient and Stations'!AK12</f>
        <v>0.6964285714285714</v>
      </c>
      <c r="AM13" s="55">
        <f>'SDR Patient and Stations'!AL12</f>
        <v>0.6785714285714286</v>
      </c>
      <c r="AN13" s="54">
        <f>'SDR Patient and Stations'!AM12</f>
        <v>0.7142857142857143</v>
      </c>
      <c r="AO13" s="55">
        <f>'SDR Patient and Stations'!AN12</f>
        <v>0.7589285714285714</v>
      </c>
      <c r="AP13" s="54">
        <f>'SDR Patient and Stations'!AO12</f>
        <v>0.7053571428571429</v>
      </c>
      <c r="AQ13" s="55">
        <f>'SDR Patient and Stations'!AP12</f>
        <v>0.7232142857142857</v>
      </c>
      <c r="AR13" s="54">
        <f>'SDR Patient and Stations'!AQ12</f>
        <v>0.8392857142857143</v>
      </c>
      <c r="AS13" s="55">
        <f>'SDR Patient and Stations'!AR12</f>
        <v>0.7946428571428571</v>
      </c>
      <c r="AT13" s="54">
        <f>'SDR Patient and Stations'!AS12</f>
        <v>0.7857142857142857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3</v>
      </c>
      <c r="D14" s="163">
        <f>'SDR Patient and Stations'!C14</f>
        <v>4</v>
      </c>
      <c r="E14" s="164">
        <f>'SDR Patient and Stations'!D14</f>
        <v>4</v>
      </c>
      <c r="F14" s="163">
        <f>'SDR Patient and Stations'!E14</f>
        <v>1</v>
      </c>
      <c r="G14" s="164">
        <f>'SDR Patient and Stations'!F14</f>
        <v>0</v>
      </c>
      <c r="H14" s="163">
        <f>'SDR Patient and Stations'!G14</f>
        <v>0</v>
      </c>
      <c r="I14" s="164">
        <f>'SDR Patient and Stations'!H14</f>
        <v>0</v>
      </c>
      <c r="J14" s="163">
        <f>'SDR Patient and Stations'!I14</f>
        <v>0</v>
      </c>
      <c r="K14" s="164">
        <f>'SDR Patient and Stations'!J14</f>
        <v>6</v>
      </c>
      <c r="L14" s="163">
        <f>'SDR Patient and Stations'!K14</f>
        <v>0</v>
      </c>
      <c r="M14" s="164">
        <f>'SDR Patient and Stations'!L14</f>
        <v>0</v>
      </c>
      <c r="N14" s="163">
        <f>'SDR Patient and Stations'!M14</f>
        <v>0</v>
      </c>
      <c r="O14" s="164">
        <f>'SDR Patient and Stations'!N14</f>
        <v>0</v>
      </c>
      <c r="P14" s="163">
        <f>'SDR Patient and Stations'!O14</f>
        <v>0</v>
      </c>
      <c r="Q14" s="164">
        <f>'SDR Patient and Stations'!P14</f>
        <v>0</v>
      </c>
      <c r="R14" s="163">
        <f>'SDR Patient and Stations'!Q14</f>
        <v>4</v>
      </c>
      <c r="S14" s="164">
        <f>'SDR Patient and Stations'!R14</f>
        <v>-10</v>
      </c>
      <c r="T14" s="163">
        <f>'SDR Patient and Stations'!S14</f>
        <v>0</v>
      </c>
      <c r="U14" s="164">
        <f>'SDR Patient and Stations'!T14</f>
        <v>9</v>
      </c>
      <c r="V14" s="163">
        <f>'SDR Patient and Stations'!U14</f>
        <v>0</v>
      </c>
      <c r="W14" s="164">
        <f>'SDR Patient and Stations'!V14</f>
        <v>1</v>
      </c>
      <c r="X14" s="163">
        <f>'SDR Patient and Stations'!W14</f>
        <v>0</v>
      </c>
      <c r="Y14" s="164">
        <f>'SDR Patient and Stations'!X14</f>
        <v>0</v>
      </c>
      <c r="Z14" s="163">
        <f>'SDR Patient and Stations'!Y14</f>
        <v>0</v>
      </c>
      <c r="AA14" s="164">
        <f>'SDR Patient and Stations'!Z14</f>
        <v>0</v>
      </c>
      <c r="AB14" s="163">
        <f>'SDR Patient and Stations'!AA14</f>
        <v>0</v>
      </c>
      <c r="AC14" s="164">
        <f>'SDR Patient and Stations'!AB14</f>
        <v>0</v>
      </c>
      <c r="AD14" s="163">
        <f>'SDR Patient and Stations'!AC14</f>
        <v>-3</v>
      </c>
      <c r="AE14" s="164">
        <f>'SDR Patient and Stations'!AD14</f>
        <v>-4</v>
      </c>
      <c r="AF14" s="163">
        <f>'SDR Patient and Stations'!AE14</f>
        <v>0</v>
      </c>
      <c r="AG14" s="164">
        <f>'SDR Patient and Stations'!AF14</f>
        <v>0</v>
      </c>
      <c r="AH14" s="163">
        <f>'SDR Patient and Stations'!AG14</f>
        <v>1</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-4</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4</v>
      </c>
      <c r="H15" s="164">
        <f>'SDR Patient and Stations'!G15</f>
        <v>4</v>
      </c>
      <c r="I15" s="163">
        <f>'SDR Patient and Stations'!H15</f>
        <v>1</v>
      </c>
      <c r="J15" s="164">
        <f>'SDR Patient and Stations'!I15</f>
        <v>0</v>
      </c>
      <c r="K15" s="163">
        <f>'SDR Patient and Stations'!J15</f>
        <v>0</v>
      </c>
      <c r="L15" s="164">
        <f>'SDR Patient and Stations'!K15</f>
        <v>0</v>
      </c>
      <c r="M15" s="163">
        <f>'SDR Patient and Stations'!L15</f>
        <v>0</v>
      </c>
      <c r="N15" s="164">
        <f>'SDR Patient and Stations'!M15</f>
        <v>6</v>
      </c>
      <c r="O15" s="163">
        <f>'SDR Patient and Stations'!N15</f>
        <v>0</v>
      </c>
      <c r="P15" s="164">
        <f>'SDR Patient and Stations'!O15</f>
        <v>0</v>
      </c>
      <c r="Q15" s="163">
        <f>'SDR Patient and Stations'!P15</f>
        <v>0</v>
      </c>
      <c r="R15" s="164">
        <f>'SDR Patient and Stations'!Q15</f>
        <v>0</v>
      </c>
      <c r="S15" s="163">
        <f>'SDR Patient and Stations'!R15</f>
        <v>0</v>
      </c>
      <c r="T15" s="164">
        <f>'SDR Patient and Stations'!S15</f>
        <v>0</v>
      </c>
      <c r="U15" s="163">
        <f>'SDR Patient and Stations'!T15</f>
        <v>4</v>
      </c>
      <c r="V15" s="164">
        <f>'SDR Patient and Stations'!U15</f>
        <v>-10</v>
      </c>
      <c r="W15" s="163">
        <f>'SDR Patient and Stations'!V15</f>
        <v>0</v>
      </c>
      <c r="X15" s="164">
        <f>'SDR Patient and Stations'!W15</f>
        <v>9</v>
      </c>
      <c r="Y15" s="163">
        <f>'SDR Patient and Stations'!X15</f>
        <v>0</v>
      </c>
      <c r="Z15" s="164">
        <f>'SDR Patient and Stations'!Y15</f>
        <v>1</v>
      </c>
      <c r="AA15" s="163">
        <f>'SDR Patient and Stations'!Z15</f>
        <v>0</v>
      </c>
      <c r="AB15" s="164">
        <f>'SDR Patient and Stations'!AA15</f>
        <v>0</v>
      </c>
      <c r="AC15" s="163">
        <f>'SDR Patient and Stations'!AB15</f>
        <v>0</v>
      </c>
      <c r="AD15" s="164">
        <f>'SDR Patient and Stations'!AC15</f>
        <v>0</v>
      </c>
      <c r="AE15" s="163">
        <f>'SDR Patient and Stations'!AD15</f>
        <v>0</v>
      </c>
      <c r="AF15" s="164">
        <f>'SDR Patient and Stations'!AE15</f>
        <v>0</v>
      </c>
      <c r="AG15" s="163">
        <f>'SDR Patient and Stations'!AF15</f>
        <v>-3</v>
      </c>
      <c r="AH15" s="164">
        <f>'SDR Patient and Stations'!AG15</f>
        <v>-4</v>
      </c>
      <c r="AI15" s="163">
        <f>'SDR Patient and Stations'!AH15</f>
        <v>0</v>
      </c>
      <c r="AJ15" s="164">
        <f>'SDR Patient and Stations'!AI15</f>
        <v>0</v>
      </c>
      <c r="AK15" s="163">
        <f>'SDR Patient and Stations'!AJ15</f>
        <v>1</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-4</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4</v>
      </c>
      <c r="I16" s="52">
        <f>'SDR Patient and Stations'!H16</f>
        <v>4</v>
      </c>
      <c r="J16" s="49">
        <f>'SDR Patient and Stations'!I16</f>
        <v>1</v>
      </c>
      <c r="K16" s="52">
        <f>'SDR Patient and Stations'!J16</f>
        <v>0</v>
      </c>
      <c r="L16" s="49">
        <f>'SDR Patient and Stations'!K16</f>
        <v>0</v>
      </c>
      <c r="M16" s="52">
        <f>'SDR Patient and Stations'!L16</f>
        <v>0</v>
      </c>
      <c r="N16" s="49">
        <f>'SDR Patient and Stations'!M16</f>
        <v>0</v>
      </c>
      <c r="O16" s="52">
        <f>'SDR Patient and Stations'!N16</f>
        <v>6</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4</v>
      </c>
      <c r="W16" s="52">
        <f>'SDR Patient and Stations'!V16</f>
        <v>-10</v>
      </c>
      <c r="X16" s="49">
        <f>'SDR Patient and Stations'!W16</f>
        <v>0</v>
      </c>
      <c r="Y16" s="52">
        <f>'SDR Patient and Stations'!X16</f>
        <v>9</v>
      </c>
      <c r="Z16" s="49">
        <f>'SDR Patient and Stations'!Y16</f>
        <v>0</v>
      </c>
      <c r="AA16" s="52">
        <f>'SDR Patient and Stations'!Z16</f>
        <v>1</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-3</v>
      </c>
      <c r="AI16" s="52">
        <f>'SDR Patient and Stations'!AH16</f>
        <v>-4</v>
      </c>
      <c r="AJ16" s="49">
        <f>'SDR Patient and Stations'!AI16</f>
        <v>0</v>
      </c>
      <c r="AK16" s="52">
        <f>'SDR Patient and Stations'!AJ16</f>
        <v>0</v>
      </c>
      <c r="AL16" s="49">
        <f>'SDR Patient and Stations'!AK16</f>
        <v>1</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9">J20+365.25</f>
        <v>36525.75</v>
      </c>
      <c r="M20" s="178">
        <f t="shared" si="9"/>
        <v>36707</v>
      </c>
      <c r="N20" s="179">
        <f t="shared" si="9"/>
        <v>36891</v>
      </c>
      <c r="O20" s="178">
        <f t="shared" si="9"/>
        <v>37072.25</v>
      </c>
      <c r="P20" s="179">
        <f t="shared" si="9"/>
        <v>37256.25</v>
      </c>
      <c r="Q20" s="178">
        <f t="shared" si="9"/>
        <v>37437.5</v>
      </c>
      <c r="R20" s="179">
        <f t="shared" si="9"/>
        <v>37621.5</v>
      </c>
      <c r="S20" s="178">
        <f t="shared" si="9"/>
        <v>37802.75</v>
      </c>
      <c r="T20" s="179">
        <f t="shared" si="9"/>
        <v>37986.75</v>
      </c>
      <c r="U20" s="178">
        <f t="shared" si="9"/>
        <v>38168</v>
      </c>
      <c r="V20" s="179">
        <f t="shared" si="9"/>
        <v>38352</v>
      </c>
      <c r="W20" s="178">
        <f t="shared" si="9"/>
        <v>38533.25</v>
      </c>
      <c r="X20" s="179">
        <f t="shared" si="9"/>
        <v>38717.25</v>
      </c>
      <c r="Y20" s="178">
        <f t="shared" si="9"/>
        <v>38898.5</v>
      </c>
      <c r="Z20" s="179">
        <f t="shared" si="9"/>
        <v>39082.5</v>
      </c>
      <c r="AA20" s="178">
        <f t="shared" si="9"/>
        <v>39263.75</v>
      </c>
      <c r="AB20" s="179">
        <f t="shared" si="9"/>
        <v>39447.75</v>
      </c>
      <c r="AC20" s="178">
        <f t="shared" si="9"/>
        <v>39629</v>
      </c>
      <c r="AD20" s="179">
        <f t="shared" si="9"/>
        <v>39813</v>
      </c>
      <c r="AE20" s="178">
        <f t="shared" si="9"/>
        <v>39994.25</v>
      </c>
      <c r="AF20" s="179">
        <f t="shared" si="9"/>
        <v>40178.25</v>
      </c>
      <c r="AG20" s="178">
        <f t="shared" si="9"/>
        <v>40359.5</v>
      </c>
      <c r="AH20" s="179">
        <f t="shared" si="9"/>
        <v>40543.5</v>
      </c>
      <c r="AI20" s="178">
        <f t="shared" si="9"/>
        <v>40724.75</v>
      </c>
      <c r="AJ20" s="179">
        <f t="shared" si="9"/>
        <v>40908.75</v>
      </c>
      <c r="AK20" s="178">
        <f t="shared" si="9"/>
        <v>41090</v>
      </c>
      <c r="AL20" s="179">
        <f t="shared" si="9"/>
        <v>41274</v>
      </c>
      <c r="AM20" s="178">
        <f t="shared" si="9"/>
        <v>41455.25</v>
      </c>
      <c r="AN20" s="179">
        <f t="shared" si="9"/>
        <v>41639.25</v>
      </c>
      <c r="AO20" s="178">
        <f t="shared" si="9"/>
        <v>41820.5</v>
      </c>
      <c r="AP20" s="179">
        <f t="shared" si="9"/>
        <v>42004.5</v>
      </c>
      <c r="AQ20" s="178">
        <f t="shared" si="9"/>
        <v>42185.75</v>
      </c>
      <c r="AR20" s="179">
        <f t="shared" si="9"/>
        <v>42369.75</v>
      </c>
      <c r="AS20" s="178">
        <f t="shared" si="9"/>
        <v>42551</v>
      </c>
      <c r="AT20" s="179">
        <f t="shared" si="9"/>
        <v>42735</v>
      </c>
      <c r="AU20" s="178">
        <f t="shared" si="9"/>
        <v>42916.25</v>
      </c>
      <c r="AV20" s="179">
        <f t="shared" si="9"/>
        <v>43100.25</v>
      </c>
      <c r="AW20" s="178">
        <f t="shared" si="9"/>
        <v>43281.5</v>
      </c>
      <c r="AX20" s="179">
        <f t="shared" si="9"/>
        <v>43465.5</v>
      </c>
      <c r="AY20" s="178">
        <f t="shared" si="9"/>
        <v>43646.75</v>
      </c>
      <c r="AZ20" s="179">
        <f t="shared" si="9"/>
        <v>43830.75</v>
      </c>
      <c r="BB20" s="178">
        <f>AY20+365.25</f>
        <v>44012</v>
      </c>
      <c r="BC20" s="179">
        <f>AZ20+365.25</f>
        <v>44196</v>
      </c>
      <c r="BD20" s="178">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1.2916666666666667</v>
      </c>
      <c r="D22">
        <f>'SDR Patient and Stations'!C12</f>
        <v>1.1666666666666667</v>
      </c>
      <c r="E22">
        <f>'SDR Patient and Stations'!D12</f>
        <v>1.2222222222222223</v>
      </c>
      <c r="F22" s="5">
        <f>'SDR Patient and Stations'!E12</f>
        <v>1.25</v>
      </c>
      <c r="G22" s="66">
        <f>'SDR Patient and Stations'!F12</f>
        <v>1.25</v>
      </c>
      <c r="H22" s="58">
        <f>'SDR Patient and Stations'!G12</f>
        <v>1.2222222222222223</v>
      </c>
      <c r="I22" s="66">
        <f>'SDR Patient and Stations'!H12</f>
        <v>0.73611111111111116</v>
      </c>
      <c r="J22" s="58">
        <f>'SDR Patient and Stations'!I12</f>
        <v>0.88888888888888884</v>
      </c>
      <c r="K22" s="66">
        <f>'SDR Patient and Stations'!J12</f>
        <v>0.875</v>
      </c>
      <c r="L22" s="58">
        <f>'SDR Patient and Stations'!K12</f>
        <v>0.84722222222222221</v>
      </c>
      <c r="M22" s="66">
        <f>'SDR Patient and Stations'!M12</f>
        <v>0.70833333333333337</v>
      </c>
      <c r="N22" s="58">
        <f>'SDR Patient and Stations'!N12</f>
        <v>0.75</v>
      </c>
      <c r="O22" s="66">
        <f>'SDR Patient and Stations'!O12</f>
        <v>0.83333333333333337</v>
      </c>
      <c r="P22" s="58">
        <f>'SDR Patient and Stations'!P12</f>
        <v>0.97916666666666663</v>
      </c>
      <c r="Q22" s="66">
        <f>'SDR Patient and Stations'!Q12</f>
        <v>0.92708333333333337</v>
      </c>
      <c r="R22" s="58">
        <f>'SDR Patient and Stations'!R12</f>
        <v>0.9642857142857143</v>
      </c>
      <c r="S22" s="66">
        <f>'SDR Patient and Stations'!S12</f>
        <v>0.8571428571428571</v>
      </c>
      <c r="T22" s="58">
        <f>'SDR Patient and Stations'!T12</f>
        <v>0.9821428571428571</v>
      </c>
      <c r="U22" s="66">
        <f>'SDR Patient and Stations'!U12</f>
        <v>0.9910714285714286</v>
      </c>
      <c r="V22" s="58">
        <f>'SDR Patient and Stations'!V12</f>
        <v>0.9910714285714286</v>
      </c>
      <c r="W22" s="66">
        <f>'SDR Patient and Stations'!W12</f>
        <v>1.0714285714285714</v>
      </c>
      <c r="X22" s="58">
        <f>'SDR Patient and Stations'!X12</f>
        <v>0.94444444444444442</v>
      </c>
      <c r="Y22" s="66">
        <f>'SDR Patient and Stations'!Y12</f>
        <v>0.78703703703703709</v>
      </c>
      <c r="Z22" s="58">
        <f>'SDR Patient and Stations'!Z12</f>
        <v>0.85185185185185186</v>
      </c>
      <c r="AA22" s="66">
        <f>'SDR Patient and Stations'!AA12</f>
        <v>0.78703703703703709</v>
      </c>
      <c r="AB22" s="58">
        <f>'SDR Patient and Stations'!AB12</f>
        <v>0.70370370370370372</v>
      </c>
      <c r="AC22" s="66">
        <f>'SDR Patient and Stations'!AC12</f>
        <v>0.65740740740740744</v>
      </c>
      <c r="AD22" s="58">
        <f>'SDR Patient and Stations'!AD12</f>
        <v>0.68518518518518523</v>
      </c>
      <c r="AE22" s="66">
        <f>'SDR Patient and Stations'!AE12</f>
        <v>0.7407407407407407</v>
      </c>
      <c r="AF22" s="58">
        <f>'SDR Patient and Stations'!AF12</f>
        <v>0.78260869565217395</v>
      </c>
      <c r="AG22" s="66">
        <f>'SDR Patient and Stations'!AG12</f>
        <v>0.76086956521739135</v>
      </c>
      <c r="AH22" s="58">
        <f>'SDR Patient and Stations'!AH12</f>
        <v>0.85869565217391308</v>
      </c>
      <c r="AI22" s="66">
        <f>'SDR Patient and Stations'!AI12</f>
        <v>0.9</v>
      </c>
      <c r="AJ22" s="58">
        <f>'SDR Patient and Stations'!AJ12</f>
        <v>0.875</v>
      </c>
      <c r="AK22" s="66">
        <f>'SDR Patient and Stations'!AK12</f>
        <v>0.6964285714285714</v>
      </c>
      <c r="AL22" s="58">
        <f>'SDR Patient and Stations'!AL12</f>
        <v>0.6785714285714286</v>
      </c>
      <c r="AM22" s="66">
        <f>'SDR Patient and Stations'!AM12</f>
        <v>0.7142857142857143</v>
      </c>
      <c r="AN22" s="58">
        <f>'SDR Patient and Stations'!AN12</f>
        <v>0.7589285714285714</v>
      </c>
      <c r="AO22" s="66">
        <f>'SDR Patient and Stations'!AO12</f>
        <v>0.7053571428571429</v>
      </c>
      <c r="AP22" s="58">
        <f>'SDR Patient and Stations'!AP12</f>
        <v>0.7232142857142857</v>
      </c>
      <c r="AQ22" s="66">
        <f>'SDR Patient and Stations'!AQ12</f>
        <v>0.8392857142857143</v>
      </c>
      <c r="AR22" s="58">
        <f>'SDR Patient and Stations'!AR12</f>
        <v>0.7946428571428571</v>
      </c>
      <c r="AS22" s="66">
        <f>'SDR Patient and Stations'!AS12</f>
        <v>0.7857142857142857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5.166666666666667</v>
      </c>
      <c r="D24" s="105">
        <f>'SDR Patient and Stations'!C11</f>
        <v>4.666666666666667</v>
      </c>
      <c r="E24" s="105">
        <f>'SDR Patient and Stations'!D11</f>
        <v>4.8888888888888893</v>
      </c>
      <c r="F24" s="115">
        <f>'SDR Patient and Stations'!E11</f>
        <v>5</v>
      </c>
      <c r="G24" s="114">
        <f t="shared" ref="G24:AZ24" si="14">J32/G26</f>
        <v>5</v>
      </c>
      <c r="H24" s="113">
        <f t="shared" si="14"/>
        <v>4.8888888888888893</v>
      </c>
      <c r="I24" s="114">
        <f t="shared" si="14"/>
        <v>5.8888888888888893</v>
      </c>
      <c r="J24" s="113">
        <f t="shared" si="14"/>
        <v>4.1946074074074078</v>
      </c>
      <c r="K24" s="114">
        <f t="shared" si="14"/>
        <v>3.1216343353792393</v>
      </c>
      <c r="L24" s="113">
        <f t="shared" si="14"/>
        <v>2.0333333333333332</v>
      </c>
      <c r="M24" s="114">
        <f t="shared" si="14"/>
        <v>2.0666666666666669</v>
      </c>
      <c r="N24" s="113">
        <f t="shared" si="14"/>
        <v>2.2666666666666666</v>
      </c>
      <c r="O24" s="114">
        <f t="shared" si="14"/>
        <v>2.4</v>
      </c>
      <c r="P24" s="113">
        <f t="shared" si="14"/>
        <v>2.6666666666666665</v>
      </c>
      <c r="Q24" s="114">
        <f t="shared" si="14"/>
        <v>3.1333333333333333</v>
      </c>
      <c r="R24" s="113">
        <f t="shared" si="14"/>
        <v>2.9666666666666668</v>
      </c>
      <c r="S24" s="114">
        <f t="shared" si="14"/>
        <v>3.6</v>
      </c>
      <c r="T24" s="113">
        <f t="shared" si="14"/>
        <v>3.2</v>
      </c>
      <c r="U24" s="114">
        <f t="shared" si="14"/>
        <v>3.6666666666666665</v>
      </c>
      <c r="V24" s="113">
        <f t="shared" si="14"/>
        <v>3.7</v>
      </c>
      <c r="W24" s="114">
        <f t="shared" si="14"/>
        <v>3.7</v>
      </c>
      <c r="X24" s="113">
        <f t="shared" si="14"/>
        <v>4</v>
      </c>
      <c r="Y24" s="114">
        <f t="shared" si="14"/>
        <v>3.4</v>
      </c>
      <c r="Z24" s="113">
        <f t="shared" si="14"/>
        <v>2.8333333333333335</v>
      </c>
      <c r="AA24" s="114">
        <f t="shared" si="14"/>
        <v>3.0666666666666669</v>
      </c>
      <c r="AB24" s="113">
        <f t="shared" si="14"/>
        <v>2.8333333333333335</v>
      </c>
      <c r="AC24" s="114">
        <f t="shared" si="14"/>
        <v>2.5333333333333332</v>
      </c>
      <c r="AD24" s="113">
        <f t="shared" si="14"/>
        <v>2.3666666666666667</v>
      </c>
      <c r="AE24" s="114">
        <f t="shared" si="14"/>
        <v>2.4666666666666668</v>
      </c>
      <c r="AF24" s="113">
        <f t="shared" si="14"/>
        <v>2.6666666666666665</v>
      </c>
      <c r="AG24" s="114">
        <f t="shared" si="14"/>
        <v>2.4</v>
      </c>
      <c r="AH24" s="113">
        <f t="shared" si="14"/>
        <v>2.3333333333333335</v>
      </c>
      <c r="AI24" s="114">
        <f t="shared" si="14"/>
        <v>2.925925925925926</v>
      </c>
      <c r="AJ24" s="113">
        <f t="shared" si="14"/>
        <v>3.1304347826086958</v>
      </c>
      <c r="AK24" s="114">
        <f t="shared" si="14"/>
        <v>3.652173913043478</v>
      </c>
      <c r="AL24" s="113">
        <f t="shared" si="14"/>
        <v>3.3913043478260869</v>
      </c>
      <c r="AM24" s="114">
        <f t="shared" si="14"/>
        <v>3.3043478260869565</v>
      </c>
      <c r="AN24" s="113">
        <f t="shared" si="14"/>
        <v>2.6666666666666665</v>
      </c>
      <c r="AO24" s="114">
        <f t="shared" si="14"/>
        <v>2.8333333333333335</v>
      </c>
      <c r="AP24" s="113">
        <f t="shared" si="14"/>
        <v>2.6333333333333333</v>
      </c>
      <c r="AQ24" s="114">
        <f t="shared" si="14"/>
        <v>2.7</v>
      </c>
      <c r="AR24" s="113">
        <f t="shared" si="14"/>
        <v>3.1333333333333333</v>
      </c>
      <c r="AS24" s="114">
        <f t="shared" si="14"/>
        <v>2.9666666666666668</v>
      </c>
      <c r="AT24" s="113">
        <f t="shared" si="14"/>
        <v>3.3846153846153846</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0" t="s">
        <v>62</v>
      </c>
      <c r="C25" s="170"/>
      <c r="D25" s="171">
        <f>AVERAGE(C24:D24)</f>
        <v>4.916666666666667</v>
      </c>
      <c r="E25" s="171">
        <f t="shared" ref="E25:G25" si="15">AVERAGE(D24:E24)</f>
        <v>4.7777777777777786</v>
      </c>
      <c r="F25" s="171">
        <f t="shared" si="15"/>
        <v>4.9444444444444446</v>
      </c>
      <c r="G25" s="171">
        <f t="shared" si="15"/>
        <v>5</v>
      </c>
      <c r="H25" s="122">
        <f>AVERAGE(G24:H24)</f>
        <v>4.9444444444444446</v>
      </c>
      <c r="I25" s="123">
        <f t="shared" ref="I25:AZ25" si="16">AVERAGE(H24:I24)</f>
        <v>5.3888888888888893</v>
      </c>
      <c r="J25" s="122">
        <f t="shared" si="16"/>
        <v>5.0417481481481481</v>
      </c>
      <c r="K25" s="123">
        <f t="shared" si="16"/>
        <v>3.6581208713933235</v>
      </c>
      <c r="L25" s="122">
        <f t="shared" si="16"/>
        <v>2.5774838343562863</v>
      </c>
      <c r="M25" s="123">
        <f t="shared" si="16"/>
        <v>2.0499999999999998</v>
      </c>
      <c r="N25" s="122">
        <f t="shared" si="16"/>
        <v>2.166666666666667</v>
      </c>
      <c r="O25" s="123">
        <f t="shared" si="16"/>
        <v>2.333333333333333</v>
      </c>
      <c r="P25" s="122">
        <f t="shared" si="16"/>
        <v>2.5333333333333332</v>
      </c>
      <c r="Q25" s="123">
        <f t="shared" si="16"/>
        <v>2.9</v>
      </c>
      <c r="R25" s="122">
        <f t="shared" si="16"/>
        <v>3.05</v>
      </c>
      <c r="S25" s="123">
        <f t="shared" si="16"/>
        <v>3.2833333333333332</v>
      </c>
      <c r="T25" s="122">
        <f t="shared" si="16"/>
        <v>3.4000000000000004</v>
      </c>
      <c r="U25" s="123">
        <f t="shared" si="16"/>
        <v>3.4333333333333336</v>
      </c>
      <c r="V25" s="122">
        <f t="shared" si="16"/>
        <v>3.6833333333333336</v>
      </c>
      <c r="W25" s="123">
        <f t="shared" si="16"/>
        <v>3.7</v>
      </c>
      <c r="X25" s="122">
        <f t="shared" si="16"/>
        <v>3.85</v>
      </c>
      <c r="Y25" s="123">
        <f t="shared" si="16"/>
        <v>3.7</v>
      </c>
      <c r="Z25" s="122">
        <f t="shared" si="16"/>
        <v>3.1166666666666667</v>
      </c>
      <c r="AA25" s="123">
        <f t="shared" si="16"/>
        <v>2.95</v>
      </c>
      <c r="AB25" s="122">
        <f t="shared" si="16"/>
        <v>2.95</v>
      </c>
      <c r="AC25" s="123">
        <f t="shared" si="16"/>
        <v>2.6833333333333336</v>
      </c>
      <c r="AD25" s="122">
        <f t="shared" si="16"/>
        <v>2.4500000000000002</v>
      </c>
      <c r="AE25" s="123">
        <f t="shared" si="16"/>
        <v>2.416666666666667</v>
      </c>
      <c r="AF25" s="122">
        <f t="shared" si="16"/>
        <v>2.5666666666666664</v>
      </c>
      <c r="AG25" s="123">
        <f t="shared" si="16"/>
        <v>2.5333333333333332</v>
      </c>
      <c r="AH25" s="122">
        <f t="shared" si="16"/>
        <v>2.3666666666666667</v>
      </c>
      <c r="AI25" s="123">
        <f t="shared" si="16"/>
        <v>2.6296296296296298</v>
      </c>
      <c r="AJ25" s="122">
        <f t="shared" si="16"/>
        <v>3.0281803542673109</v>
      </c>
      <c r="AK25" s="123">
        <f t="shared" si="16"/>
        <v>3.3913043478260869</v>
      </c>
      <c r="AL25" s="122">
        <f t="shared" si="16"/>
        <v>3.5217391304347823</v>
      </c>
      <c r="AM25" s="123">
        <f t="shared" si="16"/>
        <v>3.3478260869565215</v>
      </c>
      <c r="AN25" s="122">
        <f t="shared" si="16"/>
        <v>2.9855072463768115</v>
      </c>
      <c r="AO25" s="123">
        <f t="shared" si="16"/>
        <v>2.75</v>
      </c>
      <c r="AP25" s="122">
        <f t="shared" si="16"/>
        <v>2.7333333333333334</v>
      </c>
      <c r="AQ25" s="123">
        <f t="shared" si="16"/>
        <v>2.666666666666667</v>
      </c>
      <c r="AR25" s="122">
        <f t="shared" si="16"/>
        <v>2.916666666666667</v>
      </c>
      <c r="AS25" s="123">
        <f t="shared" si="16"/>
        <v>3.05</v>
      </c>
      <c r="AT25" s="122">
        <f t="shared" si="16"/>
        <v>3.1756410256410259</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9</v>
      </c>
      <c r="G26" s="49">
        <f>IF((F26+E28+(IF(F16&gt;0,0,F16))&gt;'SDR Patient and Stations'!G8),'SDR Patient and Stations'!G8,(F26+E28+(IF(F16&gt;0,0,F16))))</f>
        <v>9</v>
      </c>
      <c r="H26" s="52">
        <f>IF((G26+F28+(IF(G16&gt;0,0,G16))&gt;'SDR Patient and Stations'!H8),'SDR Patient and Stations'!H8,(G26+F28+(IF(G16&gt;0,0,G16))))</f>
        <v>9</v>
      </c>
      <c r="I26" s="116">
        <f>IF((H26+G28+(IF(H16&gt;0,0,H16))&gt;'SDR Patient and Stations'!I8),'SDR Patient and Stations'!I8,(H26+G28+(IF(H16&gt;0,0,H16))))</f>
        <v>9</v>
      </c>
      <c r="J26" s="117">
        <f>IF((I26+H28+(IF(I16&gt;0,0,I16))&gt;'SDR Patient and Stations'!J8),'SDR Patient and Stations'!J8,(I26+H28+(IF(I16&gt;0,0,I16))))</f>
        <v>15.257685352622062</v>
      </c>
      <c r="K26" s="116">
        <f>IF((J26+I28+(IF(J16&gt;0,0,J16))&gt;'SDR Patient and Stations'!K8),'SDR Patient and Stations'!K8,(J26+I28+(IF(J16&gt;0,0,J16))))</f>
        <v>20.181735985533454</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30</v>
      </c>
      <c r="AI26" s="116">
        <f>IF((AH26+AG28+(IF(AH16&gt;0,0,AH16))&gt;'SDR Patient and Stations'!AI8),'SDR Patient and Stations'!AI8,(AH26+AG28+(IF(AH16&gt;0,0,AH16))))</f>
        <v>27</v>
      </c>
      <c r="AJ26" s="117">
        <f>IF((AI26+AH28+(IF(AI16&gt;0,0,AI16))&gt;'SDR Patient and Stations'!AJ8),'SDR Patient and Stations'!AJ8,(AI26+AH28+(IF(AI16&gt;0,0,AI16))))</f>
        <v>23</v>
      </c>
      <c r="AK26" s="116">
        <f>IF((AJ26+AI28+(IF(AJ16&gt;0,0,AJ16))&gt;'SDR Patient and Stations'!AK8),'SDR Patient and Stations'!AK8,(AJ26+AI28+(IF(AJ16&gt;0,0,AJ16))))</f>
        <v>23</v>
      </c>
      <c r="AL26" s="117">
        <f>IF((AK26+AJ28+(IF(AK16&gt;0,0,AK16))&gt;'SDR Patient and Stations'!AL8),'SDR Patient and Stations'!AL8,(AK26+AJ28+(IF(AK16&gt;0,0,AK16))))</f>
        <v>23</v>
      </c>
      <c r="AM26" s="116">
        <f>IF((AL26+AK28+(IF(AL16&gt;0,0,AL16))&gt;'SDR Patient and Stations'!AM8),'SDR Patient and Stations'!AM8,(AL26+AK28+(IF(AL16&gt;0,0,AL16))))</f>
        <v>23</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26</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K28" si="17">IF(G49&lt;0,0,G49)</f>
        <v>6.2576853526220617</v>
      </c>
      <c r="I28" s="116">
        <f t="shared" si="17"/>
        <v>4.924050632911392</v>
      </c>
      <c r="J28" s="117">
        <f t="shared" si="17"/>
        <v>10</v>
      </c>
      <c r="K28" s="116">
        <f t="shared" si="17"/>
        <v>10</v>
      </c>
      <c r="L28" s="117">
        <f t="shared" ref="L28:AZ28" si="18">IF(K49&lt;0,0,K49)</f>
        <v>0</v>
      </c>
      <c r="M28" s="116">
        <f t="shared" si="18"/>
        <v>0</v>
      </c>
      <c r="N28" s="117">
        <f t="shared" si="18"/>
        <v>0</v>
      </c>
      <c r="O28" s="116">
        <f t="shared" si="18"/>
        <v>0</v>
      </c>
      <c r="P28" s="117">
        <f t="shared" si="18"/>
        <v>0</v>
      </c>
      <c r="Q28" s="116">
        <f t="shared" si="18"/>
        <v>0</v>
      </c>
      <c r="R28" s="117">
        <f t="shared" si="18"/>
        <v>0</v>
      </c>
      <c r="S28" s="116">
        <f t="shared" si="18"/>
        <v>0</v>
      </c>
      <c r="T28" s="117">
        <f t="shared" si="18"/>
        <v>10</v>
      </c>
      <c r="U28" s="116">
        <f t="shared" si="18"/>
        <v>1.0261244276865042</v>
      </c>
      <c r="V28" s="117">
        <f t="shared" si="18"/>
        <v>10</v>
      </c>
      <c r="W28" s="116">
        <f t="shared" si="18"/>
        <v>6.1023206751054815</v>
      </c>
      <c r="X28" s="117">
        <f t="shared" si="18"/>
        <v>10</v>
      </c>
      <c r="Y28" s="116">
        <f t="shared" si="18"/>
        <v>10</v>
      </c>
      <c r="Z28" s="117">
        <f t="shared" si="18"/>
        <v>0</v>
      </c>
      <c r="AA28" s="116">
        <f t="shared" si="18"/>
        <v>0</v>
      </c>
      <c r="AB28" s="117">
        <f t="shared" si="18"/>
        <v>0</v>
      </c>
      <c r="AC28" s="116">
        <f t="shared" si="18"/>
        <v>0</v>
      </c>
      <c r="AD28" s="117">
        <f t="shared" si="18"/>
        <v>0</v>
      </c>
      <c r="AE28" s="116">
        <f t="shared" si="18"/>
        <v>0</v>
      </c>
      <c r="AF28" s="117">
        <f t="shared" si="18"/>
        <v>0</v>
      </c>
      <c r="AG28" s="116">
        <f t="shared" si="18"/>
        <v>0</v>
      </c>
      <c r="AH28" s="117">
        <f t="shared" si="18"/>
        <v>0</v>
      </c>
      <c r="AI28" s="116">
        <f t="shared" si="18"/>
        <v>0</v>
      </c>
      <c r="AJ28" s="117">
        <f t="shared" si="18"/>
        <v>0</v>
      </c>
      <c r="AK28" s="116">
        <f t="shared" si="18"/>
        <v>0</v>
      </c>
      <c r="AL28" s="117">
        <f t="shared" si="18"/>
        <v>8.8987341772151858</v>
      </c>
      <c r="AM28" s="116">
        <f t="shared" si="18"/>
        <v>1.371094375901297</v>
      </c>
      <c r="AN28" s="117">
        <f t="shared" si="18"/>
        <v>2.3867791842475405</v>
      </c>
      <c r="AO28" s="116">
        <f t="shared" si="18"/>
        <v>0</v>
      </c>
      <c r="AP28" s="117">
        <f t="shared" si="18"/>
        <v>0</v>
      </c>
      <c r="AQ28" s="116">
        <f t="shared" si="18"/>
        <v>0</v>
      </c>
      <c r="AR28" s="117">
        <f t="shared" si="18"/>
        <v>0</v>
      </c>
      <c r="AS28" s="116">
        <f t="shared" si="18"/>
        <v>0</v>
      </c>
      <c r="AT28" s="117">
        <f t="shared" si="18"/>
        <v>0</v>
      </c>
      <c r="AU28" s="116">
        <f t="shared" si="18"/>
        <v>4.2547273011408002</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45</v>
      </c>
      <c r="G30" s="68">
        <f>HLOOKUP(G19,'SDR Patient and Stations'!$B$6:$AT$14,4,FALSE)</f>
        <v>45</v>
      </c>
      <c r="H30" s="60">
        <f>HLOOKUP(H19,'SDR Patient and Stations'!$B$6:$AT$14,4,FALSE)</f>
        <v>44</v>
      </c>
      <c r="I30" s="68">
        <f>HLOOKUP(I19,'SDR Patient and Stations'!$B$6:$AT$14,4,FALSE)</f>
        <v>53</v>
      </c>
      <c r="J30" s="60">
        <f>HLOOKUP(J19,'SDR Patient and Stations'!$B$6:$AT$14,4,FALSE)</f>
        <v>64</v>
      </c>
      <c r="K30" s="68">
        <f>HLOOKUP(K19,'SDR Patient and Stations'!$B$6:$AT$14,4,FALSE)</f>
        <v>63</v>
      </c>
      <c r="L30" s="60">
        <f>HLOOKUP(L19,'SDR Patient and Stations'!$B$6:$AT$14,4,FALSE)</f>
        <v>61</v>
      </c>
      <c r="M30" s="68">
        <f>HLOOKUP(M19,'SDR Patient and Stations'!$B$6:$AT$14,4,FALSE)</f>
        <v>62</v>
      </c>
      <c r="N30" s="60">
        <f>HLOOKUP(N19,'SDR Patient and Stations'!$B$6:$AT$14,4,FALSE)</f>
        <v>68</v>
      </c>
      <c r="O30" s="68">
        <f>HLOOKUP(O19,'SDR Patient and Stations'!$B$6:$AT$14,4,FALSE)</f>
        <v>72</v>
      </c>
      <c r="P30" s="60">
        <f>HLOOKUP(P19,'SDR Patient and Stations'!$B$6:$AT$14,4,FALSE)</f>
        <v>80</v>
      </c>
      <c r="Q30" s="68">
        <f>HLOOKUP(Q19,'SDR Patient and Stations'!$B$6:$AT$14,4,FALSE)</f>
        <v>94</v>
      </c>
      <c r="R30" s="60">
        <f>HLOOKUP(R19,'SDR Patient and Stations'!$B$6:$AT$14,4,FALSE)</f>
        <v>89</v>
      </c>
      <c r="S30" s="68">
        <f>HLOOKUP(S19,'SDR Patient and Stations'!$B$6:$AT$14,4,FALSE)</f>
        <v>108</v>
      </c>
      <c r="T30" s="60">
        <f>HLOOKUP(T19,'SDR Patient and Stations'!$B$6:$AT$14,4,FALSE)</f>
        <v>96</v>
      </c>
      <c r="U30" s="68">
        <f>HLOOKUP(U19,'SDR Patient and Stations'!$B$6:$AT$14,4,FALSE)</f>
        <v>110</v>
      </c>
      <c r="V30" s="60">
        <f>HLOOKUP(V19,'SDR Patient and Stations'!$B$6:$AT$14,4,FALSE)</f>
        <v>111</v>
      </c>
      <c r="W30" s="68">
        <f>HLOOKUP(W19,'SDR Patient and Stations'!$B$6:$AT$14,4,FALSE)</f>
        <v>111</v>
      </c>
      <c r="X30" s="60">
        <f>HLOOKUP(X19,'SDR Patient and Stations'!$B$6:$AT$14,4,FALSE)</f>
        <v>120</v>
      </c>
      <c r="Y30" s="68">
        <f>HLOOKUP(Y19,'SDR Patient and Stations'!$B$6:$AT$14,4,FALSE)</f>
        <v>102</v>
      </c>
      <c r="Z30" s="60">
        <f>HLOOKUP(Z19,'SDR Patient and Stations'!$B$6:$AT$14,4,FALSE)</f>
        <v>85</v>
      </c>
      <c r="AA30" s="68">
        <f>HLOOKUP(AA19,'SDR Patient and Stations'!$B$6:$AT$14,4,FALSE)</f>
        <v>92</v>
      </c>
      <c r="AB30" s="60">
        <f>HLOOKUP(AB19,'SDR Patient and Stations'!$B$6:$AT$14,4,FALSE)</f>
        <v>85</v>
      </c>
      <c r="AC30" s="68">
        <f>HLOOKUP(AC19,'SDR Patient and Stations'!$B$6:$AT$14,4,FALSE)</f>
        <v>76</v>
      </c>
      <c r="AD30" s="60">
        <f>HLOOKUP(AD19,'SDR Patient and Stations'!$B$6:$AT$14,4,FALSE)</f>
        <v>71</v>
      </c>
      <c r="AE30" s="68">
        <f>HLOOKUP(AE19,'SDR Patient and Stations'!$B$6:$AT$14,4,FALSE)</f>
        <v>74</v>
      </c>
      <c r="AF30" s="60">
        <f>HLOOKUP(AF19,'SDR Patient and Stations'!$B$6:$AT$14,4,FALSE)</f>
        <v>80</v>
      </c>
      <c r="AG30" s="68">
        <f>HLOOKUP(AG19,'SDR Patient and Stations'!$B$6:$AT$14,4,FALSE)</f>
        <v>72</v>
      </c>
      <c r="AH30" s="60">
        <f>HLOOKUP(AH19,'SDR Patient and Stations'!$B$6:$AT$14,4,FALSE)</f>
        <v>70</v>
      </c>
      <c r="AI30" s="68">
        <f>HLOOKUP(AI19,'SDR Patient and Stations'!$B$6:$AT$14,4,FALSE)</f>
        <v>79</v>
      </c>
      <c r="AJ30" s="60">
        <f>HLOOKUP(AJ19,'SDR Patient and Stations'!$B$6:$AT$14,4,FALSE)</f>
        <v>72</v>
      </c>
      <c r="AK30" s="68">
        <f>HLOOKUP(AK19,'SDR Patient and Stations'!$B$6:$AT$14,4,FALSE)</f>
        <v>84</v>
      </c>
      <c r="AL30" s="60">
        <f>HLOOKUP(AL19,'SDR Patient and Stations'!$B$6:$AT$14,4,FALSE)</f>
        <v>78</v>
      </c>
      <c r="AM30" s="68">
        <f>HLOOKUP(AM19,'SDR Patient and Stations'!$B$6:$AT$14,4,FALSE)</f>
        <v>76</v>
      </c>
      <c r="AN30" s="60">
        <f>HLOOKUP(AN19,'SDR Patient and Stations'!$B$6:$AT$14,4,FALSE)</f>
        <v>80</v>
      </c>
      <c r="AO30" s="68">
        <f>HLOOKUP(AO19,'SDR Patient and Stations'!$B$6:$AT$14,4,FALSE)</f>
        <v>85</v>
      </c>
      <c r="AP30" s="60">
        <f>HLOOKUP(AP19,'SDR Patient and Stations'!$B$6:$AT$14,4,FALSE)</f>
        <v>79</v>
      </c>
      <c r="AQ30" s="68">
        <f>HLOOKUP(AQ19,'SDR Patient and Stations'!$B$6:$AT$14,4,FALSE)</f>
        <v>81</v>
      </c>
      <c r="AR30" s="60">
        <f>HLOOKUP(AR19,'SDR Patient and Stations'!$B$6:$AT$14,4,FALSE)</f>
        <v>94</v>
      </c>
      <c r="AS30" s="68">
        <f>HLOOKUP(AS19,'SDR Patient and Stations'!$B$6:$AT$14,4,FALSE)</f>
        <v>89</v>
      </c>
      <c r="AT30" s="60">
        <f>HLOOKUP(AT19,'SDR Patient and Stations'!$B$6:$AT$14,4,FALSE)</f>
        <v>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31</v>
      </c>
      <c r="G32" s="68">
        <f>HLOOKUP(G20,'SDR Patient and Stations'!$B$6:$AT$14,4,FALSE)</f>
        <v>42</v>
      </c>
      <c r="H32" s="60">
        <f>HLOOKUP(H20,'SDR Patient and Stations'!$B$6:$AT$14,4,FALSE)</f>
        <v>44</v>
      </c>
      <c r="I32" s="68">
        <f>HLOOKUP(I20,'SDR Patient and Stations'!$B$6:$AT$14,4,FALSE)</f>
        <v>45</v>
      </c>
      <c r="J32" s="60">
        <f>HLOOKUP(J20,'SDR Patient and Stations'!$B$6:$AT$14,4,FALSE)</f>
        <v>45</v>
      </c>
      <c r="K32" s="68">
        <f>HLOOKUP(K20,'SDR Patient and Stations'!$B$6:$AT$14,4,FALSE)</f>
        <v>44</v>
      </c>
      <c r="L32" s="60">
        <f>HLOOKUP(L20,'SDR Patient and Stations'!$B$6:$AT$14,4,FALSE)</f>
        <v>53</v>
      </c>
      <c r="M32" s="68">
        <f>HLOOKUP(M20,'SDR Patient and Stations'!$B$6:$AT$14,4,FALSE)</f>
        <v>64</v>
      </c>
      <c r="N32" s="60">
        <f>HLOOKUP(N20,'SDR Patient and Stations'!$B$6:$AT$14,4,FALSE)</f>
        <v>63</v>
      </c>
      <c r="O32" s="68">
        <f>HLOOKUP(O20,'SDR Patient and Stations'!$B$6:$AT$14,4,FALSE)</f>
        <v>61</v>
      </c>
      <c r="P32" s="60">
        <f>HLOOKUP(P20,'SDR Patient and Stations'!$B$6:$AT$14,4,FALSE)</f>
        <v>62</v>
      </c>
      <c r="Q32" s="68">
        <f>HLOOKUP(Q20,'SDR Patient and Stations'!$B$6:$AT$14,4,FALSE)</f>
        <v>68</v>
      </c>
      <c r="R32" s="60">
        <f>HLOOKUP(R20,'SDR Patient and Stations'!$B$6:$AT$14,4,FALSE)</f>
        <v>72</v>
      </c>
      <c r="S32" s="68">
        <f>HLOOKUP(S20,'SDR Patient and Stations'!$B$6:$AT$14,4,FALSE)</f>
        <v>80</v>
      </c>
      <c r="T32" s="60">
        <f>HLOOKUP(T20,'SDR Patient and Stations'!$B$6:$AT$14,4,FALSE)</f>
        <v>94</v>
      </c>
      <c r="U32" s="68">
        <f>HLOOKUP(U20,'SDR Patient and Stations'!$B$6:$AT$14,4,FALSE)</f>
        <v>89</v>
      </c>
      <c r="V32" s="60">
        <f>HLOOKUP(V20,'SDR Patient and Stations'!$B$6:$AT$14,4,FALSE)</f>
        <v>108</v>
      </c>
      <c r="W32" s="68">
        <f>HLOOKUP(W20,'SDR Patient and Stations'!$B$6:$AT$14,4,FALSE)</f>
        <v>96</v>
      </c>
      <c r="X32" s="60">
        <f>HLOOKUP(X20,'SDR Patient and Stations'!$B$6:$AT$14,4,FALSE)</f>
        <v>110</v>
      </c>
      <c r="Y32" s="68">
        <f>HLOOKUP(Y20,'SDR Patient and Stations'!$B$6:$AT$14,4,FALSE)</f>
        <v>111</v>
      </c>
      <c r="Z32" s="60">
        <f>HLOOKUP(Z20,'SDR Patient and Stations'!$B$6:$AT$14,4,FALSE)</f>
        <v>111</v>
      </c>
      <c r="AA32" s="68">
        <f>HLOOKUP(AA20,'SDR Patient and Stations'!$B$6:$AT$14,4,FALSE)</f>
        <v>120</v>
      </c>
      <c r="AB32" s="60">
        <f>HLOOKUP(AB20,'SDR Patient and Stations'!$B$6:$AT$14,4,FALSE)</f>
        <v>102</v>
      </c>
      <c r="AC32" s="68">
        <f>HLOOKUP(AC20,'SDR Patient and Stations'!$B$6:$AT$14,4,FALSE)</f>
        <v>85</v>
      </c>
      <c r="AD32" s="60">
        <f>HLOOKUP(AD20,'SDR Patient and Stations'!$B$6:$AT$14,4,FALSE)</f>
        <v>92</v>
      </c>
      <c r="AE32" s="68">
        <f>HLOOKUP(AE20,'SDR Patient and Stations'!$B$6:$AT$14,4,FALSE)</f>
        <v>85</v>
      </c>
      <c r="AF32" s="60">
        <f>HLOOKUP(AF20,'SDR Patient and Stations'!$B$6:$AT$14,4,FALSE)</f>
        <v>76</v>
      </c>
      <c r="AG32" s="68">
        <f>HLOOKUP(AG20,'SDR Patient and Stations'!$B$6:$AT$14,4,FALSE)</f>
        <v>71</v>
      </c>
      <c r="AH32" s="60">
        <f>HLOOKUP(AH20,'SDR Patient and Stations'!$B$6:$AT$14,4,FALSE)</f>
        <v>74</v>
      </c>
      <c r="AI32" s="68">
        <f>HLOOKUP(AI20,'SDR Patient and Stations'!$B$6:$AT$14,4,FALSE)</f>
        <v>80</v>
      </c>
      <c r="AJ32" s="60">
        <f>HLOOKUP(AJ20,'SDR Patient and Stations'!$B$6:$AT$14,4,FALSE)</f>
        <v>72</v>
      </c>
      <c r="AK32" s="68">
        <f>HLOOKUP(AK20,'SDR Patient and Stations'!$B$6:$AT$14,4,FALSE)</f>
        <v>70</v>
      </c>
      <c r="AL32" s="60">
        <f>HLOOKUP(AL20,'SDR Patient and Stations'!$B$6:$AT$14,4,FALSE)</f>
        <v>79</v>
      </c>
      <c r="AM32" s="68">
        <f>HLOOKUP(AM20,'SDR Patient and Stations'!$B$6:$AT$14,4,FALSE)</f>
        <v>72</v>
      </c>
      <c r="AN32" s="60">
        <f>HLOOKUP(AN20,'SDR Patient and Stations'!$B$6:$AT$14,4,FALSE)</f>
        <v>84</v>
      </c>
      <c r="AO32" s="68">
        <f>HLOOKUP(AO20,'SDR Patient and Stations'!$B$6:$AT$14,4,FALSE)</f>
        <v>78</v>
      </c>
      <c r="AP32" s="60">
        <f>HLOOKUP(AP20,'SDR Patient and Stations'!$B$6:$AT$14,4,FALSE)</f>
        <v>76</v>
      </c>
      <c r="AQ32" s="68">
        <f>HLOOKUP(AQ20,'SDR Patient and Stations'!$B$6:$AT$14,4,FALSE)</f>
        <v>80</v>
      </c>
      <c r="AR32" s="60">
        <f>HLOOKUP(AR20,'SDR Patient and Stations'!$B$6:$AT$14,4,FALSE)</f>
        <v>85</v>
      </c>
      <c r="AS32" s="68">
        <f>HLOOKUP(AS20,'SDR Patient and Stations'!$B$6:$AT$14,4,FALSE)</f>
        <v>79</v>
      </c>
      <c r="AT32" s="60">
        <f>HLOOKUP(AT20,'SDR Patient and Stations'!$B$6:$AT$14,4,FALSE)</f>
        <v>81</v>
      </c>
      <c r="AU32" s="68">
        <f>HLOOKUP(AU20,'SDR Patient and Stations'!$B$6:$AT$14,4,FALSE)</f>
        <v>94</v>
      </c>
      <c r="AV32" s="60">
        <f>HLOOKUP(AV20,'SDR Patient and Stations'!$B$6:$AT$14,4,FALSE)</f>
        <v>89</v>
      </c>
      <c r="AW32" s="68">
        <f>HLOOKUP(AW20,'SDR Patient and Stations'!$B$6:$AT$14,4,FALSE)</f>
        <v>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14</v>
      </c>
      <c r="G34" s="69">
        <f t="shared" si="19"/>
        <v>3</v>
      </c>
      <c r="H34" s="61">
        <f t="shared" si="19"/>
        <v>0</v>
      </c>
      <c r="I34" s="69">
        <f t="shared" si="19"/>
        <v>8</v>
      </c>
      <c r="J34" s="61">
        <f t="shared" si="19"/>
        <v>19</v>
      </c>
      <c r="K34" s="69">
        <f t="shared" si="19"/>
        <v>19</v>
      </c>
      <c r="L34" s="61">
        <f t="shared" ref="L34:AZ34" si="20">L30-L32</f>
        <v>8</v>
      </c>
      <c r="M34" s="69">
        <f t="shared" si="20"/>
        <v>-2</v>
      </c>
      <c r="N34" s="61">
        <f t="shared" si="20"/>
        <v>5</v>
      </c>
      <c r="O34" s="69">
        <f t="shared" si="20"/>
        <v>11</v>
      </c>
      <c r="P34" s="61">
        <f t="shared" si="20"/>
        <v>18</v>
      </c>
      <c r="Q34" s="69">
        <f t="shared" si="20"/>
        <v>26</v>
      </c>
      <c r="R34" s="61">
        <f t="shared" si="20"/>
        <v>17</v>
      </c>
      <c r="S34" s="69">
        <f t="shared" si="20"/>
        <v>28</v>
      </c>
      <c r="T34" s="61">
        <f t="shared" si="20"/>
        <v>2</v>
      </c>
      <c r="U34" s="69">
        <f t="shared" si="20"/>
        <v>21</v>
      </c>
      <c r="V34" s="61">
        <f t="shared" si="20"/>
        <v>3</v>
      </c>
      <c r="W34" s="69">
        <f t="shared" si="20"/>
        <v>15</v>
      </c>
      <c r="X34" s="61">
        <f t="shared" si="20"/>
        <v>10</v>
      </c>
      <c r="Y34" s="69">
        <f t="shared" si="20"/>
        <v>-9</v>
      </c>
      <c r="Z34" s="61">
        <f t="shared" si="20"/>
        <v>-26</v>
      </c>
      <c r="AA34" s="69">
        <f t="shared" si="20"/>
        <v>-28</v>
      </c>
      <c r="AB34" s="61">
        <f t="shared" si="20"/>
        <v>-17</v>
      </c>
      <c r="AC34" s="69">
        <f t="shared" si="20"/>
        <v>-9</v>
      </c>
      <c r="AD34" s="61">
        <f t="shared" si="20"/>
        <v>-21</v>
      </c>
      <c r="AE34" s="69">
        <f t="shared" si="20"/>
        <v>-11</v>
      </c>
      <c r="AF34" s="61">
        <f t="shared" si="20"/>
        <v>4</v>
      </c>
      <c r="AG34" s="69">
        <f t="shared" si="20"/>
        <v>1</v>
      </c>
      <c r="AH34" s="61">
        <f t="shared" si="20"/>
        <v>-4</v>
      </c>
      <c r="AI34" s="69">
        <f t="shared" si="20"/>
        <v>-1</v>
      </c>
      <c r="AJ34" s="61">
        <f t="shared" si="20"/>
        <v>0</v>
      </c>
      <c r="AK34" s="69">
        <f t="shared" si="20"/>
        <v>14</v>
      </c>
      <c r="AL34" s="61">
        <f t="shared" si="20"/>
        <v>-1</v>
      </c>
      <c r="AM34" s="69">
        <f t="shared" si="20"/>
        <v>4</v>
      </c>
      <c r="AN34" s="61">
        <f t="shared" si="20"/>
        <v>-4</v>
      </c>
      <c r="AO34" s="69">
        <f t="shared" si="20"/>
        <v>7</v>
      </c>
      <c r="AP34" s="61">
        <f t="shared" si="20"/>
        <v>3</v>
      </c>
      <c r="AQ34" s="69">
        <f t="shared" si="20"/>
        <v>1</v>
      </c>
      <c r="AR34" s="61">
        <f t="shared" si="20"/>
        <v>9</v>
      </c>
      <c r="AS34" s="69">
        <f t="shared" si="20"/>
        <v>10</v>
      </c>
      <c r="AT34" s="61">
        <f t="shared" si="20"/>
        <v>7</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0.45161290322580644</v>
      </c>
      <c r="G36" s="107">
        <f t="shared" ref="G36:AZ36" si="22">IFERROR(G34/G32,0)</f>
        <v>7.1428571428571425E-2</v>
      </c>
      <c r="H36" s="108">
        <f t="shared" si="22"/>
        <v>0</v>
      </c>
      <c r="I36" s="107">
        <f t="shared" si="22"/>
        <v>0.17777777777777778</v>
      </c>
      <c r="J36" s="108">
        <f t="shared" si="22"/>
        <v>0.42222222222222222</v>
      </c>
      <c r="K36" s="107">
        <f t="shared" si="22"/>
        <v>0.43181818181818182</v>
      </c>
      <c r="L36" s="108">
        <f t="shared" si="22"/>
        <v>0.15094339622641509</v>
      </c>
      <c r="M36" s="107">
        <f t="shared" si="22"/>
        <v>-3.125E-2</v>
      </c>
      <c r="N36" s="108">
        <f t="shared" si="22"/>
        <v>7.9365079365079361E-2</v>
      </c>
      <c r="O36" s="107">
        <f t="shared" si="22"/>
        <v>0.18032786885245902</v>
      </c>
      <c r="P36" s="108">
        <f t="shared" si="22"/>
        <v>0.29032258064516131</v>
      </c>
      <c r="Q36" s="107">
        <f t="shared" si="22"/>
        <v>0.38235294117647056</v>
      </c>
      <c r="R36" s="108">
        <f t="shared" si="22"/>
        <v>0.2361111111111111</v>
      </c>
      <c r="S36" s="107">
        <f t="shared" si="22"/>
        <v>0.35</v>
      </c>
      <c r="T36" s="108">
        <f t="shared" si="22"/>
        <v>2.1276595744680851E-2</v>
      </c>
      <c r="U36" s="107">
        <f t="shared" si="22"/>
        <v>0.23595505617977527</v>
      </c>
      <c r="V36" s="108">
        <f t="shared" si="22"/>
        <v>2.7777777777777776E-2</v>
      </c>
      <c r="W36" s="107">
        <f t="shared" si="22"/>
        <v>0.15625</v>
      </c>
      <c r="X36" s="108">
        <f t="shared" si="22"/>
        <v>9.0909090909090912E-2</v>
      </c>
      <c r="Y36" s="107">
        <f t="shared" si="22"/>
        <v>-8.1081081081081086E-2</v>
      </c>
      <c r="Z36" s="108">
        <f t="shared" si="22"/>
        <v>-0.23423423423423423</v>
      </c>
      <c r="AA36" s="107">
        <f t="shared" si="22"/>
        <v>-0.23333333333333334</v>
      </c>
      <c r="AB36" s="108">
        <f t="shared" si="22"/>
        <v>-0.16666666666666666</v>
      </c>
      <c r="AC36" s="107">
        <f t="shared" si="22"/>
        <v>-0.10588235294117647</v>
      </c>
      <c r="AD36" s="108">
        <f t="shared" si="22"/>
        <v>-0.22826086956521738</v>
      </c>
      <c r="AE36" s="107">
        <f t="shared" si="22"/>
        <v>-0.12941176470588237</v>
      </c>
      <c r="AF36" s="108">
        <f t="shared" si="22"/>
        <v>5.2631578947368418E-2</v>
      </c>
      <c r="AG36" s="107">
        <f t="shared" si="22"/>
        <v>1.4084507042253521E-2</v>
      </c>
      <c r="AH36" s="108">
        <f t="shared" si="22"/>
        <v>-5.4054054054054057E-2</v>
      </c>
      <c r="AI36" s="107">
        <f t="shared" si="22"/>
        <v>-1.2500000000000001E-2</v>
      </c>
      <c r="AJ36" s="108">
        <f t="shared" si="22"/>
        <v>0</v>
      </c>
      <c r="AK36" s="107">
        <f t="shared" si="22"/>
        <v>0.2</v>
      </c>
      <c r="AL36" s="108">
        <f t="shared" si="22"/>
        <v>-1.2658227848101266E-2</v>
      </c>
      <c r="AM36" s="107">
        <f t="shared" si="22"/>
        <v>5.5555555555555552E-2</v>
      </c>
      <c r="AN36" s="108">
        <f t="shared" si="22"/>
        <v>-4.7619047619047616E-2</v>
      </c>
      <c r="AO36" s="107">
        <f t="shared" si="22"/>
        <v>8.9743589743589744E-2</v>
      </c>
      <c r="AP36" s="108">
        <f t="shared" si="22"/>
        <v>3.9473684210526314E-2</v>
      </c>
      <c r="AQ36" s="107">
        <f t="shared" si="22"/>
        <v>1.2500000000000001E-2</v>
      </c>
      <c r="AR36" s="108">
        <f t="shared" si="22"/>
        <v>0.10588235294117647</v>
      </c>
      <c r="AS36" s="107">
        <f t="shared" si="22"/>
        <v>0.12658227848101267</v>
      </c>
      <c r="AT36" s="108">
        <f t="shared" si="22"/>
        <v>8.6419753086419748E-2</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2.5089605734767026E-2</v>
      </c>
      <c r="G38" s="107">
        <f t="shared" ref="G38:BD38" si="24">G36/18</f>
        <v>3.968253968253968E-3</v>
      </c>
      <c r="H38" s="108">
        <f t="shared" si="24"/>
        <v>0</v>
      </c>
      <c r="I38" s="107">
        <f t="shared" si="24"/>
        <v>9.876543209876543E-3</v>
      </c>
      <c r="J38" s="108">
        <f t="shared" si="24"/>
        <v>2.3456790123456792E-2</v>
      </c>
      <c r="K38" s="107">
        <f t="shared" si="24"/>
        <v>2.3989898989898992E-2</v>
      </c>
      <c r="L38" s="108">
        <f t="shared" ref="L38:AZ38" si="25">L36/18</f>
        <v>8.385744234800839E-3</v>
      </c>
      <c r="M38" s="107">
        <f t="shared" si="25"/>
        <v>-1.736111111111111E-3</v>
      </c>
      <c r="N38" s="108">
        <f t="shared" si="25"/>
        <v>4.4091710758377423E-3</v>
      </c>
      <c r="O38" s="107">
        <f t="shared" si="25"/>
        <v>1.0018214936247723E-2</v>
      </c>
      <c r="P38" s="108">
        <f t="shared" si="25"/>
        <v>1.6129032258064516E-2</v>
      </c>
      <c r="Q38" s="107">
        <f t="shared" si="25"/>
        <v>2.1241830065359475E-2</v>
      </c>
      <c r="R38" s="108">
        <f t="shared" si="25"/>
        <v>1.3117283950617283E-2</v>
      </c>
      <c r="S38" s="107">
        <f t="shared" si="25"/>
        <v>1.9444444444444445E-2</v>
      </c>
      <c r="T38" s="108">
        <f t="shared" si="25"/>
        <v>1.1820330969267139E-3</v>
      </c>
      <c r="U38" s="107">
        <f t="shared" si="25"/>
        <v>1.3108614232209737E-2</v>
      </c>
      <c r="V38" s="108">
        <f t="shared" si="25"/>
        <v>1.5432098765432098E-3</v>
      </c>
      <c r="W38" s="107">
        <f t="shared" si="25"/>
        <v>8.6805555555555559E-3</v>
      </c>
      <c r="X38" s="108">
        <f t="shared" si="25"/>
        <v>5.0505050505050509E-3</v>
      </c>
      <c r="Y38" s="107">
        <f t="shared" si="25"/>
        <v>-4.5045045045045045E-3</v>
      </c>
      <c r="Z38" s="108">
        <f t="shared" si="25"/>
        <v>-1.3013013013013013E-2</v>
      </c>
      <c r="AA38" s="107">
        <f t="shared" si="25"/>
        <v>-1.2962962962962963E-2</v>
      </c>
      <c r="AB38" s="108">
        <f t="shared" si="25"/>
        <v>-9.2592592592592587E-3</v>
      </c>
      <c r="AC38" s="107">
        <f t="shared" si="25"/>
        <v>-5.8823529411764705E-3</v>
      </c>
      <c r="AD38" s="108">
        <f t="shared" si="25"/>
        <v>-1.2681159420289854E-2</v>
      </c>
      <c r="AE38" s="107">
        <f t="shared" si="25"/>
        <v>-7.1895424836601312E-3</v>
      </c>
      <c r="AF38" s="108">
        <f t="shared" si="25"/>
        <v>2.9239766081871343E-3</v>
      </c>
      <c r="AG38" s="107">
        <f t="shared" si="25"/>
        <v>7.8247261345852897E-4</v>
      </c>
      <c r="AH38" s="108">
        <f t="shared" si="25"/>
        <v>-3.003003003003003E-3</v>
      </c>
      <c r="AI38" s="107">
        <f t="shared" si="25"/>
        <v>-6.9444444444444447E-4</v>
      </c>
      <c r="AJ38" s="108">
        <f t="shared" si="25"/>
        <v>0</v>
      </c>
      <c r="AK38" s="107">
        <f t="shared" si="25"/>
        <v>1.1111111111111112E-2</v>
      </c>
      <c r="AL38" s="108">
        <f t="shared" si="25"/>
        <v>-7.0323488045007034E-4</v>
      </c>
      <c r="AM38" s="107">
        <f t="shared" si="25"/>
        <v>3.0864197530864196E-3</v>
      </c>
      <c r="AN38" s="108">
        <f t="shared" si="25"/>
        <v>-2.6455026455026454E-3</v>
      </c>
      <c r="AO38" s="107">
        <f t="shared" si="25"/>
        <v>4.9857549857549857E-3</v>
      </c>
      <c r="AP38" s="108">
        <f t="shared" si="25"/>
        <v>2.1929824561403508E-3</v>
      </c>
      <c r="AQ38" s="107">
        <f t="shared" si="25"/>
        <v>6.9444444444444447E-4</v>
      </c>
      <c r="AR38" s="108">
        <f t="shared" si="25"/>
        <v>5.8823529411764705E-3</v>
      </c>
      <c r="AS38" s="107">
        <f t="shared" si="25"/>
        <v>7.0323488045007038E-3</v>
      </c>
      <c r="AT38" s="108">
        <f t="shared" si="25"/>
        <v>4.8010973936899858E-3</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0.45161290322580649</v>
      </c>
      <c r="G40" s="120">
        <f t="shared" ref="G40:BD40" si="26">G38*G41</f>
        <v>7.1428571428571425E-2</v>
      </c>
      <c r="H40" s="108">
        <f t="shared" si="26"/>
        <v>0</v>
      </c>
      <c r="I40" s="107">
        <f t="shared" si="26"/>
        <v>0.17777777777777778</v>
      </c>
      <c r="J40" s="108">
        <f t="shared" si="26"/>
        <v>0.42222222222222228</v>
      </c>
      <c r="K40" s="107">
        <f t="shared" si="26"/>
        <v>0.43181818181818188</v>
      </c>
      <c r="L40" s="108">
        <f t="shared" ref="L40:AZ40" si="27">L38*L41</f>
        <v>0.15094339622641512</v>
      </c>
      <c r="M40" s="107">
        <f t="shared" si="27"/>
        <v>-3.125E-2</v>
      </c>
      <c r="N40" s="108">
        <f t="shared" si="27"/>
        <v>7.9365079365079361E-2</v>
      </c>
      <c r="O40" s="107">
        <f t="shared" si="27"/>
        <v>0.18032786885245899</v>
      </c>
      <c r="P40" s="108">
        <f t="shared" si="27"/>
        <v>0.29032258064516125</v>
      </c>
      <c r="Q40" s="107">
        <f t="shared" si="27"/>
        <v>0.38235294117647056</v>
      </c>
      <c r="R40" s="108">
        <f t="shared" si="27"/>
        <v>0.2361111111111111</v>
      </c>
      <c r="S40" s="107">
        <f t="shared" si="27"/>
        <v>0.35</v>
      </c>
      <c r="T40" s="108">
        <f t="shared" si="27"/>
        <v>2.1276595744680851E-2</v>
      </c>
      <c r="U40" s="107">
        <f t="shared" si="27"/>
        <v>0.23595505617977527</v>
      </c>
      <c r="V40" s="108">
        <f t="shared" si="27"/>
        <v>2.7777777777777776E-2</v>
      </c>
      <c r="W40" s="107">
        <f t="shared" si="27"/>
        <v>0.15625</v>
      </c>
      <c r="X40" s="108">
        <f t="shared" si="27"/>
        <v>9.0909090909090912E-2</v>
      </c>
      <c r="Y40" s="107">
        <f t="shared" si="27"/>
        <v>-8.1081081081081086E-2</v>
      </c>
      <c r="Z40" s="108">
        <f t="shared" si="27"/>
        <v>-0.23423423423423423</v>
      </c>
      <c r="AA40" s="107">
        <f t="shared" si="27"/>
        <v>-0.23333333333333334</v>
      </c>
      <c r="AB40" s="108">
        <f t="shared" si="27"/>
        <v>-0.16666666666666666</v>
      </c>
      <c r="AC40" s="107">
        <f t="shared" si="27"/>
        <v>-0.10588235294117647</v>
      </c>
      <c r="AD40" s="108">
        <f t="shared" si="27"/>
        <v>-0.22826086956521738</v>
      </c>
      <c r="AE40" s="107">
        <f t="shared" si="27"/>
        <v>-0.12941176470588237</v>
      </c>
      <c r="AF40" s="108">
        <f t="shared" si="27"/>
        <v>5.2631578947368418E-2</v>
      </c>
      <c r="AG40" s="107">
        <f t="shared" si="27"/>
        <v>1.4084507042253521E-2</v>
      </c>
      <c r="AH40" s="108">
        <f t="shared" si="27"/>
        <v>-5.4054054054054057E-2</v>
      </c>
      <c r="AI40" s="107">
        <f t="shared" si="27"/>
        <v>-1.2500000000000001E-2</v>
      </c>
      <c r="AJ40" s="108">
        <f t="shared" si="27"/>
        <v>0</v>
      </c>
      <c r="AK40" s="107">
        <f t="shared" si="27"/>
        <v>0.2</v>
      </c>
      <c r="AL40" s="108">
        <f t="shared" si="27"/>
        <v>-1.2658227848101266E-2</v>
      </c>
      <c r="AM40" s="107">
        <f t="shared" si="27"/>
        <v>5.5555555555555552E-2</v>
      </c>
      <c r="AN40" s="108">
        <f t="shared" si="27"/>
        <v>-4.7619047619047616E-2</v>
      </c>
      <c r="AO40" s="107">
        <f t="shared" si="27"/>
        <v>8.9743589743589744E-2</v>
      </c>
      <c r="AP40" s="108">
        <f t="shared" si="27"/>
        <v>3.9473684210526314E-2</v>
      </c>
      <c r="AQ40" s="107">
        <f t="shared" si="27"/>
        <v>1.2500000000000001E-2</v>
      </c>
      <c r="AR40" s="108">
        <f t="shared" si="27"/>
        <v>0.10588235294117647</v>
      </c>
      <c r="AS40" s="107">
        <f t="shared" si="27"/>
        <v>0.12658227848101267</v>
      </c>
      <c r="AT40" s="108">
        <f t="shared" si="27"/>
        <v>8.6419753086419748E-2</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65.322580645161295</v>
      </c>
      <c r="G43" s="109">
        <f t="shared" ref="G43:BD43" si="28">G30+(G30*G40)</f>
        <v>48.214285714285715</v>
      </c>
      <c r="H43" s="110">
        <f t="shared" si="28"/>
        <v>44</v>
      </c>
      <c r="I43" s="109">
        <f t="shared" si="28"/>
        <v>62.422222222222224</v>
      </c>
      <c r="J43" s="110">
        <f t="shared" si="28"/>
        <v>91.022222222222226</v>
      </c>
      <c r="K43" s="109">
        <f t="shared" si="28"/>
        <v>90.204545454545453</v>
      </c>
      <c r="L43" s="110">
        <f t="shared" ref="L43:AZ43" si="29">L30+(L30*L40)</f>
        <v>70.20754716981132</v>
      </c>
      <c r="M43" s="109">
        <f t="shared" si="29"/>
        <v>60.0625</v>
      </c>
      <c r="N43" s="110">
        <f t="shared" si="29"/>
        <v>73.396825396825392</v>
      </c>
      <c r="O43" s="109">
        <f t="shared" si="29"/>
        <v>84.983606557377044</v>
      </c>
      <c r="P43" s="110">
        <f t="shared" si="29"/>
        <v>103.2258064516129</v>
      </c>
      <c r="Q43" s="109">
        <f t="shared" si="29"/>
        <v>129.94117647058823</v>
      </c>
      <c r="R43" s="110">
        <f t="shared" si="29"/>
        <v>110.01388888888889</v>
      </c>
      <c r="S43" s="109">
        <f t="shared" si="29"/>
        <v>145.80000000000001</v>
      </c>
      <c r="T43" s="110">
        <f t="shared" si="29"/>
        <v>98.042553191489361</v>
      </c>
      <c r="U43" s="109">
        <f t="shared" si="29"/>
        <v>135.95505617977528</v>
      </c>
      <c r="V43" s="110">
        <f t="shared" si="29"/>
        <v>114.08333333333333</v>
      </c>
      <c r="W43" s="109">
        <f t="shared" si="29"/>
        <v>128.34375</v>
      </c>
      <c r="X43" s="110">
        <f t="shared" si="29"/>
        <v>130.90909090909091</v>
      </c>
      <c r="Y43" s="109">
        <f t="shared" si="29"/>
        <v>93.729729729729726</v>
      </c>
      <c r="Z43" s="110">
        <f t="shared" si="29"/>
        <v>65.090090090090087</v>
      </c>
      <c r="AA43" s="109">
        <f t="shared" si="29"/>
        <v>70.533333333333331</v>
      </c>
      <c r="AB43" s="110">
        <f t="shared" si="29"/>
        <v>70.833333333333329</v>
      </c>
      <c r="AC43" s="109">
        <f t="shared" si="29"/>
        <v>67.952941176470588</v>
      </c>
      <c r="AD43" s="110">
        <f t="shared" si="29"/>
        <v>54.793478260869563</v>
      </c>
      <c r="AE43" s="109">
        <f t="shared" si="29"/>
        <v>64.423529411764704</v>
      </c>
      <c r="AF43" s="110">
        <f t="shared" si="29"/>
        <v>84.21052631578948</v>
      </c>
      <c r="AG43" s="109">
        <f t="shared" si="29"/>
        <v>73.014084507042256</v>
      </c>
      <c r="AH43" s="110">
        <f t="shared" si="29"/>
        <v>66.21621621621621</v>
      </c>
      <c r="AI43" s="109">
        <f t="shared" si="29"/>
        <v>78.012500000000003</v>
      </c>
      <c r="AJ43" s="110">
        <f t="shared" si="29"/>
        <v>72</v>
      </c>
      <c r="AK43" s="109">
        <f t="shared" si="29"/>
        <v>100.8</v>
      </c>
      <c r="AL43" s="110">
        <f t="shared" si="29"/>
        <v>77.012658227848107</v>
      </c>
      <c r="AM43" s="109">
        <f t="shared" si="29"/>
        <v>80.222222222222229</v>
      </c>
      <c r="AN43" s="110">
        <f t="shared" si="29"/>
        <v>76.19047619047619</v>
      </c>
      <c r="AO43" s="109">
        <f t="shared" si="29"/>
        <v>92.628205128205124</v>
      </c>
      <c r="AP43" s="110">
        <f t="shared" si="29"/>
        <v>82.118421052631575</v>
      </c>
      <c r="AQ43" s="109">
        <f t="shared" si="29"/>
        <v>82.012500000000003</v>
      </c>
      <c r="AR43" s="110">
        <f t="shared" si="29"/>
        <v>103.95294117647059</v>
      </c>
      <c r="AS43" s="109">
        <f t="shared" si="29"/>
        <v>100.26582278481013</v>
      </c>
      <c r="AT43" s="110">
        <f t="shared" si="29"/>
        <v>95.604938271604937</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20.671702735810534</v>
      </c>
      <c r="G45" s="69">
        <f t="shared" ref="G45:K45" si="30">G43/$F$1</f>
        <v>15.257685352622062</v>
      </c>
      <c r="H45" s="61">
        <f t="shared" si="30"/>
        <v>13.924050632911392</v>
      </c>
      <c r="I45" s="69">
        <f t="shared" si="30"/>
        <v>19.753867791842474</v>
      </c>
      <c r="J45" s="61">
        <f t="shared" si="30"/>
        <v>28.804500703234879</v>
      </c>
      <c r="K45" s="69">
        <f t="shared" si="30"/>
        <v>28.54574223245109</v>
      </c>
      <c r="L45" s="61">
        <f t="shared" ref="L45:AZ45" si="31">L43/$F$1</f>
        <v>22.217578218294722</v>
      </c>
      <c r="M45" s="69">
        <f t="shared" si="31"/>
        <v>19.007120253164555</v>
      </c>
      <c r="N45" s="61">
        <f t="shared" si="31"/>
        <v>23.226843480008036</v>
      </c>
      <c r="O45" s="69">
        <f t="shared" si="31"/>
        <v>26.893546378916785</v>
      </c>
      <c r="P45" s="61">
        <f t="shared" si="31"/>
        <v>32.666394446712943</v>
      </c>
      <c r="Q45" s="69">
        <f t="shared" si="31"/>
        <v>41.120625465376023</v>
      </c>
      <c r="R45" s="61">
        <f t="shared" si="31"/>
        <v>34.814521800281291</v>
      </c>
      <c r="S45" s="69">
        <f t="shared" si="31"/>
        <v>46.139240506329116</v>
      </c>
      <c r="T45" s="61">
        <f t="shared" si="31"/>
        <v>31.026124427686504</v>
      </c>
      <c r="U45" s="69">
        <f t="shared" si="31"/>
        <v>43.023751955625087</v>
      </c>
      <c r="V45" s="61">
        <f t="shared" si="31"/>
        <v>36.102320675105481</v>
      </c>
      <c r="W45" s="69">
        <f t="shared" si="31"/>
        <v>40.615110759493668</v>
      </c>
      <c r="X45" s="61">
        <f t="shared" si="31"/>
        <v>41.426927502876865</v>
      </c>
      <c r="Y45" s="69">
        <f t="shared" si="31"/>
        <v>29.661306876496749</v>
      </c>
      <c r="Z45" s="61">
        <f t="shared" si="31"/>
        <v>20.598129775344962</v>
      </c>
      <c r="AA45" s="69">
        <f t="shared" si="31"/>
        <v>22.320675105485229</v>
      </c>
      <c r="AB45" s="61">
        <f t="shared" si="31"/>
        <v>22.41561181434599</v>
      </c>
      <c r="AC45" s="69">
        <f t="shared" si="31"/>
        <v>21.504095309009678</v>
      </c>
      <c r="AD45" s="61">
        <f t="shared" si="31"/>
        <v>17.339708310401761</v>
      </c>
      <c r="AE45" s="69">
        <f t="shared" si="31"/>
        <v>20.387192851824274</v>
      </c>
      <c r="AF45" s="61">
        <f t="shared" si="31"/>
        <v>26.648900732844769</v>
      </c>
      <c r="AG45" s="69">
        <f t="shared" si="31"/>
        <v>23.105722945266535</v>
      </c>
      <c r="AH45" s="61">
        <f t="shared" si="31"/>
        <v>20.954498802600067</v>
      </c>
      <c r="AI45" s="69">
        <f t="shared" si="31"/>
        <v>24.6875</v>
      </c>
      <c r="AJ45" s="61">
        <f t="shared" si="31"/>
        <v>22.784810126582279</v>
      </c>
      <c r="AK45" s="69">
        <f t="shared" si="31"/>
        <v>31.898734177215186</v>
      </c>
      <c r="AL45" s="61">
        <f t="shared" si="31"/>
        <v>24.371094375901297</v>
      </c>
      <c r="AM45" s="69">
        <f t="shared" si="31"/>
        <v>25.386779184247541</v>
      </c>
      <c r="AN45" s="61">
        <f t="shared" si="31"/>
        <v>24.110910186859552</v>
      </c>
      <c r="AO45" s="69">
        <f t="shared" si="31"/>
        <v>29.312723141837065</v>
      </c>
      <c r="AP45" s="61">
        <f t="shared" si="31"/>
        <v>25.986842105263154</v>
      </c>
      <c r="AQ45" s="69">
        <f t="shared" si="31"/>
        <v>25.953322784810126</v>
      </c>
      <c r="AR45" s="61">
        <f t="shared" si="31"/>
        <v>32.896500372300821</v>
      </c>
      <c r="AS45" s="69">
        <f t="shared" si="31"/>
        <v>31.729690754686747</v>
      </c>
      <c r="AT45" s="61">
        <f t="shared" si="31"/>
        <v>30.2547273011408</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9</v>
      </c>
      <c r="G47" s="167">
        <f>G45-G26</f>
        <v>6.2576853526220617</v>
      </c>
      <c r="H47" s="118">
        <f>H45-H26</f>
        <v>4.924050632911392</v>
      </c>
      <c r="I47" s="119">
        <f t="shared" ref="I47:AZ47" si="32">I45-I26</f>
        <v>10.753867791842474</v>
      </c>
      <c r="J47" s="118">
        <f t="shared" si="32"/>
        <v>13.546815350612817</v>
      </c>
      <c r="K47" s="119">
        <f t="shared" si="32"/>
        <v>8.3640062469176364</v>
      </c>
      <c r="L47" s="118">
        <f t="shared" si="32"/>
        <v>-7.7824217817052777</v>
      </c>
      <c r="M47" s="119">
        <f t="shared" si="32"/>
        <v>-10.992879746835445</v>
      </c>
      <c r="N47" s="118">
        <f t="shared" si="32"/>
        <v>-6.7731565199919643</v>
      </c>
      <c r="O47" s="119">
        <f t="shared" si="32"/>
        <v>-3.1064536210832152</v>
      </c>
      <c r="P47" s="118">
        <f t="shared" si="32"/>
        <v>2.6663944467129426</v>
      </c>
      <c r="Q47" s="119">
        <f t="shared" si="32"/>
        <v>11.120625465376023</v>
      </c>
      <c r="R47" s="118">
        <f t="shared" si="32"/>
        <v>4.8145218002812911</v>
      </c>
      <c r="S47" s="119">
        <f t="shared" si="32"/>
        <v>16.139240506329116</v>
      </c>
      <c r="T47" s="118">
        <f t="shared" si="32"/>
        <v>1.0261244276865042</v>
      </c>
      <c r="U47" s="119">
        <f t="shared" si="32"/>
        <v>13.023751955625087</v>
      </c>
      <c r="V47" s="118">
        <f t="shared" si="32"/>
        <v>6.1023206751054815</v>
      </c>
      <c r="W47" s="119">
        <f t="shared" si="32"/>
        <v>10.615110759493668</v>
      </c>
      <c r="X47" s="118">
        <f t="shared" si="32"/>
        <v>11.426927502876865</v>
      </c>
      <c r="Y47" s="119">
        <f t="shared" si="32"/>
        <v>-0.33869312350325131</v>
      </c>
      <c r="Z47" s="118">
        <f t="shared" si="32"/>
        <v>-9.4018702246550383</v>
      </c>
      <c r="AA47" s="119">
        <f t="shared" si="32"/>
        <v>-7.679324894514771</v>
      </c>
      <c r="AB47" s="118">
        <f t="shared" si="32"/>
        <v>-7.5843881856540101</v>
      </c>
      <c r="AC47" s="119">
        <f t="shared" si="32"/>
        <v>-8.4959046909903222</v>
      </c>
      <c r="AD47" s="118">
        <f t="shared" si="32"/>
        <v>-12.660291689598239</v>
      </c>
      <c r="AE47" s="119">
        <f t="shared" si="32"/>
        <v>-9.612807148175726</v>
      </c>
      <c r="AF47" s="118">
        <f t="shared" si="32"/>
        <v>-3.3510992671552309</v>
      </c>
      <c r="AG47" s="119">
        <f t="shared" si="32"/>
        <v>-6.8942770547334646</v>
      </c>
      <c r="AH47" s="118">
        <f t="shared" si="32"/>
        <v>-9.0455011973999326</v>
      </c>
      <c r="AI47" s="119">
        <f t="shared" si="32"/>
        <v>-2.3125</v>
      </c>
      <c r="AJ47" s="118">
        <f t="shared" si="32"/>
        <v>-0.21518987341772089</v>
      </c>
      <c r="AK47" s="119">
        <f t="shared" si="32"/>
        <v>8.8987341772151858</v>
      </c>
      <c r="AL47" s="118">
        <f t="shared" si="32"/>
        <v>1.371094375901297</v>
      </c>
      <c r="AM47" s="119">
        <f t="shared" si="32"/>
        <v>2.3867791842475405</v>
      </c>
      <c r="AN47" s="118">
        <f t="shared" si="32"/>
        <v>-5.8890898131404477</v>
      </c>
      <c r="AO47" s="119">
        <f t="shared" si="32"/>
        <v>-0.68727685816293516</v>
      </c>
      <c r="AP47" s="118">
        <f t="shared" si="32"/>
        <v>-4.013157894736846</v>
      </c>
      <c r="AQ47" s="119">
        <f t="shared" si="32"/>
        <v>-4.0466772151898738</v>
      </c>
      <c r="AR47" s="118">
        <f t="shared" si="32"/>
        <v>2.8965003723008209</v>
      </c>
      <c r="AS47" s="119">
        <f t="shared" si="32"/>
        <v>1.7296907546867466</v>
      </c>
      <c r="AT47" s="118">
        <f t="shared" si="32"/>
        <v>4.2547273011408002</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6.2576853526220617</v>
      </c>
      <c r="H49" s="63">
        <f>IF((((IF(AND(H24&gt;($F$1-0.00001),((H45-H26)&gt;0)),(H45-H26),0)))&gt;=10),10,(IF(AND(H24&gt;($F$1-0.00001),((H45-H26)&gt;0)),(H45-H26),0)))</f>
        <v>4.924050632911392</v>
      </c>
      <c r="I49" s="71">
        <f t="shared" ref="I49:AZ49" si="33">IF((((IF(AND(I24&gt;($F$1-0.00001),((I45-I26)&gt;0)),(I45-I26),0)))&gt;=10),10,(IF(AND(I24&gt;($F$1-0.00001),((I45-I26)&gt;0)),(I45-I26),0)))</f>
        <v>10</v>
      </c>
      <c r="J49" s="63">
        <f t="shared" si="33"/>
        <v>10</v>
      </c>
      <c r="K49" s="71">
        <f t="shared" si="33"/>
        <v>0</v>
      </c>
      <c r="L49" s="63">
        <f t="shared" si="33"/>
        <v>0</v>
      </c>
      <c r="M49" s="71">
        <f t="shared" si="33"/>
        <v>0</v>
      </c>
      <c r="N49" s="63">
        <f t="shared" si="33"/>
        <v>0</v>
      </c>
      <c r="O49" s="71">
        <f t="shared" si="33"/>
        <v>0</v>
      </c>
      <c r="P49" s="63">
        <f t="shared" si="33"/>
        <v>0</v>
      </c>
      <c r="Q49" s="71">
        <f t="shared" si="33"/>
        <v>0</v>
      </c>
      <c r="R49" s="63">
        <f t="shared" si="33"/>
        <v>0</v>
      </c>
      <c r="S49" s="71">
        <f t="shared" si="33"/>
        <v>10</v>
      </c>
      <c r="T49" s="63">
        <f t="shared" si="33"/>
        <v>1.0261244276865042</v>
      </c>
      <c r="U49" s="71">
        <f t="shared" si="33"/>
        <v>10</v>
      </c>
      <c r="V49" s="63">
        <f t="shared" si="33"/>
        <v>6.1023206751054815</v>
      </c>
      <c r="W49" s="71">
        <f t="shared" si="33"/>
        <v>10</v>
      </c>
      <c r="X49" s="63">
        <f t="shared" si="33"/>
        <v>10</v>
      </c>
      <c r="Y49" s="71">
        <f t="shared" si="33"/>
        <v>0</v>
      </c>
      <c r="Z49" s="63">
        <f t="shared" si="33"/>
        <v>0</v>
      </c>
      <c r="AA49" s="71">
        <f t="shared" si="33"/>
        <v>0</v>
      </c>
      <c r="AB49" s="63">
        <f t="shared" si="33"/>
        <v>0</v>
      </c>
      <c r="AC49" s="71">
        <f t="shared" si="33"/>
        <v>0</v>
      </c>
      <c r="AD49" s="63">
        <f t="shared" si="33"/>
        <v>0</v>
      </c>
      <c r="AE49" s="71">
        <f t="shared" si="33"/>
        <v>0</v>
      </c>
      <c r="AF49" s="63">
        <f t="shared" si="33"/>
        <v>0</v>
      </c>
      <c r="AG49" s="71">
        <f t="shared" si="33"/>
        <v>0</v>
      </c>
      <c r="AH49" s="63">
        <f t="shared" si="33"/>
        <v>0</v>
      </c>
      <c r="AI49" s="71">
        <f t="shared" si="33"/>
        <v>0</v>
      </c>
      <c r="AJ49" s="63">
        <f t="shared" si="33"/>
        <v>0</v>
      </c>
      <c r="AK49" s="71">
        <f t="shared" si="33"/>
        <v>8.8987341772151858</v>
      </c>
      <c r="AL49" s="63">
        <f t="shared" si="33"/>
        <v>1.371094375901297</v>
      </c>
      <c r="AM49" s="71">
        <f t="shared" si="33"/>
        <v>2.3867791842475405</v>
      </c>
      <c r="AN49" s="63">
        <f t="shared" si="33"/>
        <v>0</v>
      </c>
      <c r="AO49" s="71">
        <f t="shared" si="33"/>
        <v>0</v>
      </c>
      <c r="AP49" s="63">
        <f t="shared" si="33"/>
        <v>0</v>
      </c>
      <c r="AQ49" s="71">
        <f t="shared" si="33"/>
        <v>0</v>
      </c>
      <c r="AR49" s="63">
        <f t="shared" si="33"/>
        <v>0</v>
      </c>
      <c r="AS49" s="71">
        <f t="shared" si="33"/>
        <v>0</v>
      </c>
      <c r="AT49" s="63">
        <f t="shared" si="33"/>
        <v>4.2547273011408002</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1.1666666666666667</v>
      </c>
      <c r="E13" s="55">
        <f>'SDR Patient and Stations'!D12</f>
        <v>1.2222222222222223</v>
      </c>
      <c r="F13" s="54">
        <f>'SDR Patient and Stations'!E12</f>
        <v>1.25</v>
      </c>
      <c r="G13" s="55">
        <f>'SDR Patient and Stations'!F12</f>
        <v>1.25</v>
      </c>
      <c r="H13" s="54">
        <f>'SDR Patient and Stations'!G12</f>
        <v>1.2222222222222223</v>
      </c>
      <c r="I13" s="55">
        <f>'SDR Patient and Stations'!H12</f>
        <v>0.73611111111111116</v>
      </c>
      <c r="J13" s="54">
        <f>'SDR Patient and Stations'!I12</f>
        <v>0.88888888888888884</v>
      </c>
      <c r="K13" s="55">
        <f>'SDR Patient and Stations'!J12</f>
        <v>0.875</v>
      </c>
      <c r="L13" s="54">
        <f>'SDR Patient and Stations'!K12</f>
        <v>0.84722222222222221</v>
      </c>
      <c r="M13" s="55">
        <f>'SDR Patient and Stations'!L12</f>
        <v>0.86111111111111116</v>
      </c>
      <c r="N13" s="54">
        <f>'SDR Patient and Stations'!M12</f>
        <v>0.70833333333333337</v>
      </c>
      <c r="O13" s="55">
        <f>'SDR Patient and Stations'!N12</f>
        <v>0.75</v>
      </c>
      <c r="P13" s="54">
        <f>'SDR Patient and Stations'!O12</f>
        <v>0.83333333333333337</v>
      </c>
      <c r="Q13" s="55">
        <f>'SDR Patient and Stations'!P12</f>
        <v>0.97916666666666663</v>
      </c>
      <c r="R13" s="54">
        <f>'SDR Patient and Stations'!Q12</f>
        <v>0.92708333333333337</v>
      </c>
      <c r="S13" s="55">
        <f>'SDR Patient and Stations'!R12</f>
        <v>0.9642857142857143</v>
      </c>
      <c r="T13" s="54">
        <f>'SDR Patient and Stations'!S12</f>
        <v>0.8571428571428571</v>
      </c>
      <c r="U13" s="55">
        <f>'SDR Patient and Stations'!T12</f>
        <v>0.9821428571428571</v>
      </c>
      <c r="V13" s="54">
        <f>'SDR Patient and Stations'!U12</f>
        <v>0.9910714285714286</v>
      </c>
      <c r="W13" s="55">
        <f>'SDR Patient and Stations'!V12</f>
        <v>0.9910714285714286</v>
      </c>
      <c r="X13" s="54">
        <f>'SDR Patient and Stations'!W12</f>
        <v>1.0714285714285714</v>
      </c>
      <c r="Y13" s="55">
        <f>'SDR Patient and Stations'!X12</f>
        <v>0.94444444444444442</v>
      </c>
      <c r="Z13" s="54">
        <f>'SDR Patient and Stations'!Y12</f>
        <v>0.78703703703703709</v>
      </c>
      <c r="AA13" s="55">
        <f>'SDR Patient and Stations'!Z12</f>
        <v>0.85185185185185186</v>
      </c>
      <c r="AB13" s="54">
        <f>'SDR Patient and Stations'!AA12</f>
        <v>0.78703703703703709</v>
      </c>
      <c r="AC13" s="55">
        <f>'SDR Patient and Stations'!AB12</f>
        <v>0.70370370370370372</v>
      </c>
      <c r="AD13" s="54">
        <f>'SDR Patient and Stations'!AC12</f>
        <v>0.65740740740740744</v>
      </c>
      <c r="AE13" s="55">
        <f>'SDR Patient and Stations'!AD12</f>
        <v>0.68518518518518523</v>
      </c>
      <c r="AF13" s="54">
        <f>'SDR Patient and Stations'!AE12</f>
        <v>0.7407407407407407</v>
      </c>
      <c r="AG13" s="55">
        <f>'SDR Patient and Stations'!AF12</f>
        <v>0.78260869565217395</v>
      </c>
      <c r="AH13" s="54">
        <f>'SDR Patient and Stations'!AG12</f>
        <v>0.76086956521739135</v>
      </c>
      <c r="AI13" s="55">
        <f>'SDR Patient and Stations'!AH12</f>
        <v>0.85869565217391308</v>
      </c>
      <c r="AJ13" s="54">
        <f>'SDR Patient and Stations'!AI12</f>
        <v>0.9</v>
      </c>
      <c r="AK13" s="55">
        <f>'SDR Patient and Stations'!AJ12</f>
        <v>0.875</v>
      </c>
      <c r="AL13" s="54">
        <f>'SDR Patient and Stations'!AK12</f>
        <v>0.6964285714285714</v>
      </c>
      <c r="AM13" s="55">
        <f>'SDR Patient and Stations'!AL12</f>
        <v>0.6785714285714286</v>
      </c>
      <c r="AN13" s="54">
        <f>'SDR Patient and Stations'!AM12</f>
        <v>0.7142857142857143</v>
      </c>
      <c r="AO13" s="55">
        <f>'SDR Patient and Stations'!AN12</f>
        <v>0.7589285714285714</v>
      </c>
      <c r="AP13" s="54">
        <f>'SDR Patient and Stations'!AO12</f>
        <v>0.7053571428571429</v>
      </c>
      <c r="AQ13" s="55">
        <f>'SDR Patient and Stations'!AP12</f>
        <v>0.7232142857142857</v>
      </c>
      <c r="AR13" s="54">
        <f>'SDR Patient and Stations'!AQ12</f>
        <v>0.8392857142857143</v>
      </c>
      <c r="AS13" s="55">
        <f>'SDR Patient and Stations'!AR12</f>
        <v>0.7946428571428571</v>
      </c>
      <c r="AT13" s="54">
        <f>'SDR Patient and Stations'!AS12</f>
        <v>0.7857142857142857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3</v>
      </c>
      <c r="D14" s="163">
        <f>'SDR Patient and Stations'!C14</f>
        <v>4</v>
      </c>
      <c r="E14" s="164">
        <f>'SDR Patient and Stations'!D14</f>
        <v>4</v>
      </c>
      <c r="F14" s="163">
        <f>'SDR Patient and Stations'!E14</f>
        <v>1</v>
      </c>
      <c r="G14" s="164">
        <f>'SDR Patient and Stations'!F14</f>
        <v>0</v>
      </c>
      <c r="H14" s="163">
        <f>'SDR Patient and Stations'!G14</f>
        <v>0</v>
      </c>
      <c r="I14" s="164">
        <f>'SDR Patient and Stations'!H14</f>
        <v>0</v>
      </c>
      <c r="J14" s="163">
        <f>'SDR Patient and Stations'!I14</f>
        <v>0</v>
      </c>
      <c r="K14" s="164">
        <f>'SDR Patient and Stations'!J14</f>
        <v>6</v>
      </c>
      <c r="L14" s="163">
        <f>'SDR Patient and Stations'!K14</f>
        <v>0</v>
      </c>
      <c r="M14" s="164">
        <f>'SDR Patient and Stations'!L14</f>
        <v>0</v>
      </c>
      <c r="N14" s="163">
        <f>'SDR Patient and Stations'!M14</f>
        <v>0</v>
      </c>
      <c r="O14" s="164">
        <f>'SDR Patient and Stations'!N14</f>
        <v>0</v>
      </c>
      <c r="P14" s="163">
        <f>'SDR Patient and Stations'!O14</f>
        <v>0</v>
      </c>
      <c r="Q14" s="164">
        <f>'SDR Patient and Stations'!P14</f>
        <v>0</v>
      </c>
      <c r="R14" s="163">
        <f>'SDR Patient and Stations'!Q14</f>
        <v>4</v>
      </c>
      <c r="S14" s="164">
        <f>'SDR Patient and Stations'!R14</f>
        <v>-10</v>
      </c>
      <c r="T14" s="163">
        <f>'SDR Patient and Stations'!S14</f>
        <v>0</v>
      </c>
      <c r="U14" s="164">
        <f>'SDR Patient and Stations'!T14</f>
        <v>9</v>
      </c>
      <c r="V14" s="163">
        <f>'SDR Patient and Stations'!U14</f>
        <v>0</v>
      </c>
      <c r="W14" s="164">
        <f>'SDR Patient and Stations'!V14</f>
        <v>1</v>
      </c>
      <c r="X14" s="163">
        <f>'SDR Patient and Stations'!W14</f>
        <v>0</v>
      </c>
      <c r="Y14" s="164">
        <f>'SDR Patient and Stations'!X14</f>
        <v>0</v>
      </c>
      <c r="Z14" s="163">
        <f>'SDR Patient and Stations'!Y14</f>
        <v>0</v>
      </c>
      <c r="AA14" s="164">
        <f>'SDR Patient and Stations'!Z14</f>
        <v>0</v>
      </c>
      <c r="AB14" s="163">
        <f>'SDR Patient and Stations'!AA14</f>
        <v>0</v>
      </c>
      <c r="AC14" s="164">
        <f>'SDR Patient and Stations'!AB14</f>
        <v>0</v>
      </c>
      <c r="AD14" s="163">
        <f>'SDR Patient and Stations'!AC14</f>
        <v>-3</v>
      </c>
      <c r="AE14" s="164">
        <f>'SDR Patient and Stations'!AD14</f>
        <v>-4</v>
      </c>
      <c r="AF14" s="163">
        <f>'SDR Patient and Stations'!AE14</f>
        <v>0</v>
      </c>
      <c r="AG14" s="164">
        <f>'SDR Patient and Stations'!AF14</f>
        <v>0</v>
      </c>
      <c r="AH14" s="163">
        <f>'SDR Patient and Stations'!AG14</f>
        <v>1</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-4</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4</v>
      </c>
      <c r="H15" s="164">
        <f>'SDR Patient and Stations'!G15</f>
        <v>4</v>
      </c>
      <c r="I15" s="163">
        <f>'SDR Patient and Stations'!H15</f>
        <v>1</v>
      </c>
      <c r="J15" s="164">
        <f>'SDR Patient and Stations'!I15</f>
        <v>0</v>
      </c>
      <c r="K15" s="163">
        <f>'SDR Patient and Stations'!J15</f>
        <v>0</v>
      </c>
      <c r="L15" s="164">
        <f>'SDR Patient and Stations'!K15</f>
        <v>0</v>
      </c>
      <c r="M15" s="163">
        <f>'SDR Patient and Stations'!L15</f>
        <v>0</v>
      </c>
      <c r="N15" s="164">
        <f>'SDR Patient and Stations'!M15</f>
        <v>6</v>
      </c>
      <c r="O15" s="163">
        <f>'SDR Patient and Stations'!N15</f>
        <v>0</v>
      </c>
      <c r="P15" s="164">
        <f>'SDR Patient and Stations'!O15</f>
        <v>0</v>
      </c>
      <c r="Q15" s="163">
        <f>'SDR Patient and Stations'!P15</f>
        <v>0</v>
      </c>
      <c r="R15" s="164">
        <f>'SDR Patient and Stations'!Q15</f>
        <v>0</v>
      </c>
      <c r="S15" s="163">
        <f>'SDR Patient and Stations'!R15</f>
        <v>0</v>
      </c>
      <c r="T15" s="164">
        <f>'SDR Patient and Stations'!S15</f>
        <v>0</v>
      </c>
      <c r="U15" s="163">
        <f>'SDR Patient and Stations'!T15</f>
        <v>4</v>
      </c>
      <c r="V15" s="164">
        <f>'SDR Patient and Stations'!U15</f>
        <v>-10</v>
      </c>
      <c r="W15" s="163">
        <f>'SDR Patient and Stations'!V15</f>
        <v>0</v>
      </c>
      <c r="X15" s="164">
        <f>'SDR Patient and Stations'!W15</f>
        <v>9</v>
      </c>
      <c r="Y15" s="163">
        <f>'SDR Patient and Stations'!X15</f>
        <v>0</v>
      </c>
      <c r="Z15" s="164">
        <f>'SDR Patient and Stations'!Y15</f>
        <v>1</v>
      </c>
      <c r="AA15" s="163">
        <f>'SDR Patient and Stations'!Z15</f>
        <v>0</v>
      </c>
      <c r="AB15" s="164">
        <f>'SDR Patient and Stations'!AA15</f>
        <v>0</v>
      </c>
      <c r="AC15" s="163">
        <f>'SDR Patient and Stations'!AB15</f>
        <v>0</v>
      </c>
      <c r="AD15" s="164">
        <f>'SDR Patient and Stations'!AC15</f>
        <v>0</v>
      </c>
      <c r="AE15" s="163">
        <f>'SDR Patient and Stations'!AD15</f>
        <v>0</v>
      </c>
      <c r="AF15" s="164">
        <f>'SDR Patient and Stations'!AE15</f>
        <v>0</v>
      </c>
      <c r="AG15" s="163">
        <f>'SDR Patient and Stations'!AF15</f>
        <v>-3</v>
      </c>
      <c r="AH15" s="164">
        <f>'SDR Patient and Stations'!AG15</f>
        <v>-4</v>
      </c>
      <c r="AI15" s="163">
        <f>'SDR Patient and Stations'!AH15</f>
        <v>0</v>
      </c>
      <c r="AJ15" s="164">
        <f>'SDR Patient and Stations'!AI15</f>
        <v>0</v>
      </c>
      <c r="AK15" s="163">
        <f>'SDR Patient and Stations'!AJ15</f>
        <v>1</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-4</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4</v>
      </c>
      <c r="I16" s="52">
        <f>'SDR Patient and Stations'!H16</f>
        <v>4</v>
      </c>
      <c r="J16" s="49">
        <f>'SDR Patient and Stations'!I16</f>
        <v>1</v>
      </c>
      <c r="K16" s="52">
        <f>'SDR Patient and Stations'!J16</f>
        <v>0</v>
      </c>
      <c r="L16" s="49">
        <f>'SDR Patient and Stations'!K16</f>
        <v>0</v>
      </c>
      <c r="M16" s="52">
        <f>'SDR Patient and Stations'!L16</f>
        <v>0</v>
      </c>
      <c r="N16" s="49">
        <f>'SDR Patient and Stations'!M16</f>
        <v>0</v>
      </c>
      <c r="O16" s="52">
        <f>'SDR Patient and Stations'!N16</f>
        <v>6</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4</v>
      </c>
      <c r="W16" s="52">
        <f>'SDR Patient and Stations'!V16</f>
        <v>-10</v>
      </c>
      <c r="X16" s="49">
        <f>'SDR Patient and Stations'!W16</f>
        <v>0</v>
      </c>
      <c r="Y16" s="52">
        <f>'SDR Patient and Stations'!X16</f>
        <v>9</v>
      </c>
      <c r="Z16" s="49">
        <f>'SDR Patient and Stations'!Y16</f>
        <v>0</v>
      </c>
      <c r="AA16" s="52">
        <f>'SDR Patient and Stations'!Z16</f>
        <v>1</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-3</v>
      </c>
      <c r="AI16" s="52">
        <f>'SDR Patient and Stations'!AH16</f>
        <v>-4</v>
      </c>
      <c r="AJ16" s="49">
        <f>'SDR Patient and Stations'!AI16</f>
        <v>0</v>
      </c>
      <c r="AK16" s="52">
        <f>'SDR Patient and Stations'!AJ16</f>
        <v>0</v>
      </c>
      <c r="AL16" s="49">
        <f>'SDR Patient and Stations'!AK16</f>
        <v>1</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1.2916666666666667</v>
      </c>
      <c r="D22">
        <f>'SDR Patient and Stations'!C12</f>
        <v>1.1666666666666667</v>
      </c>
      <c r="E22">
        <f>'SDR Patient and Stations'!D12</f>
        <v>1.2222222222222223</v>
      </c>
      <c r="F22" s="5">
        <f>'SDR Patient and Stations'!E12</f>
        <v>1.25</v>
      </c>
      <c r="G22" s="66">
        <f>'SDR Patient and Stations'!F12</f>
        <v>1.25</v>
      </c>
      <c r="H22" s="58">
        <f>'SDR Patient and Stations'!G12</f>
        <v>1.2222222222222223</v>
      </c>
      <c r="I22" s="66">
        <f>'SDR Patient and Stations'!H12</f>
        <v>0.73611111111111116</v>
      </c>
      <c r="J22" s="58">
        <f>'SDR Patient and Stations'!I12</f>
        <v>0.88888888888888884</v>
      </c>
      <c r="K22" s="66">
        <f>'SDR Patient and Stations'!J12</f>
        <v>0.875</v>
      </c>
      <c r="L22" s="58">
        <f>'SDR Patient and Stations'!K12</f>
        <v>0.84722222222222221</v>
      </c>
      <c r="M22" s="66">
        <f>'SDR Patient and Stations'!M12</f>
        <v>0.70833333333333337</v>
      </c>
      <c r="N22" s="58">
        <f>'SDR Patient and Stations'!N12</f>
        <v>0.75</v>
      </c>
      <c r="O22" s="66">
        <f>'SDR Patient and Stations'!O12</f>
        <v>0.83333333333333337</v>
      </c>
      <c r="P22" s="58">
        <f>'SDR Patient and Stations'!P12</f>
        <v>0.97916666666666663</v>
      </c>
      <c r="Q22" s="66">
        <f>'SDR Patient and Stations'!Q12</f>
        <v>0.92708333333333337</v>
      </c>
      <c r="R22" s="58">
        <f>'SDR Patient and Stations'!R12</f>
        <v>0.9642857142857143</v>
      </c>
      <c r="S22" s="66">
        <f>'SDR Patient and Stations'!S12</f>
        <v>0.8571428571428571</v>
      </c>
      <c r="T22" s="58">
        <f>'SDR Patient and Stations'!T12</f>
        <v>0.9821428571428571</v>
      </c>
      <c r="U22" s="66">
        <f>'SDR Patient and Stations'!U12</f>
        <v>0.9910714285714286</v>
      </c>
      <c r="V22" s="58">
        <f>'SDR Patient and Stations'!V12</f>
        <v>0.9910714285714286</v>
      </c>
      <c r="W22" s="66">
        <f>'SDR Patient and Stations'!W12</f>
        <v>1.0714285714285714</v>
      </c>
      <c r="X22" s="58">
        <f>'SDR Patient and Stations'!X12</f>
        <v>0.94444444444444442</v>
      </c>
      <c r="Y22" s="66">
        <f>'SDR Patient and Stations'!Y12</f>
        <v>0.78703703703703709</v>
      </c>
      <c r="Z22" s="58">
        <f>'SDR Patient and Stations'!Z12</f>
        <v>0.85185185185185186</v>
      </c>
      <c r="AA22" s="66">
        <f>'SDR Patient and Stations'!AA12</f>
        <v>0.78703703703703709</v>
      </c>
      <c r="AB22" s="58">
        <f>'SDR Patient and Stations'!AB12</f>
        <v>0.70370370370370372</v>
      </c>
      <c r="AC22" s="66">
        <f>'SDR Patient and Stations'!AC12</f>
        <v>0.65740740740740744</v>
      </c>
      <c r="AD22" s="58">
        <f>'SDR Patient and Stations'!AD12</f>
        <v>0.68518518518518523</v>
      </c>
      <c r="AE22" s="66">
        <f>'SDR Patient and Stations'!AE12</f>
        <v>0.7407407407407407</v>
      </c>
      <c r="AF22" s="58">
        <f>'SDR Patient and Stations'!AF12</f>
        <v>0.78260869565217395</v>
      </c>
      <c r="AG22" s="66">
        <f>'SDR Patient and Stations'!AG12</f>
        <v>0.76086956521739135</v>
      </c>
      <c r="AH22" s="58">
        <f>'SDR Patient and Stations'!AH12</f>
        <v>0.85869565217391308</v>
      </c>
      <c r="AI22" s="66">
        <f>'SDR Patient and Stations'!AI12</f>
        <v>0.9</v>
      </c>
      <c r="AJ22" s="58">
        <f>'SDR Patient and Stations'!AJ12</f>
        <v>0.875</v>
      </c>
      <c r="AK22" s="66">
        <f>'SDR Patient and Stations'!AK12</f>
        <v>0.6964285714285714</v>
      </c>
      <c r="AL22" s="58">
        <f>'SDR Patient and Stations'!AL12</f>
        <v>0.6785714285714286</v>
      </c>
      <c r="AM22" s="66">
        <f>'SDR Patient and Stations'!AM12</f>
        <v>0.7142857142857143</v>
      </c>
      <c r="AN22" s="58">
        <f>'SDR Patient and Stations'!AN12</f>
        <v>0.7589285714285714</v>
      </c>
      <c r="AO22" s="66">
        <f>'SDR Patient and Stations'!AO12</f>
        <v>0.7053571428571429</v>
      </c>
      <c r="AP22" s="58">
        <f>'SDR Patient and Stations'!AP12</f>
        <v>0.7232142857142857</v>
      </c>
      <c r="AQ22" s="66">
        <f>'SDR Patient and Stations'!AQ12</f>
        <v>0.8392857142857143</v>
      </c>
      <c r="AR22" s="58">
        <f>'SDR Patient and Stations'!AR12</f>
        <v>0.7946428571428571</v>
      </c>
      <c r="AS22" s="66">
        <f>'SDR Patient and Stations'!AS12</f>
        <v>0.7857142857142857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5.166666666666667</v>
      </c>
      <c r="D24" s="105">
        <f>'SDR Patient and Stations'!C11</f>
        <v>4.666666666666667</v>
      </c>
      <c r="E24" s="105">
        <f>'SDR Patient and Stations'!D11</f>
        <v>4.8888888888888893</v>
      </c>
      <c r="F24" s="115">
        <f>'SDR Patient and Stations'!E11</f>
        <v>5</v>
      </c>
      <c r="G24" s="114">
        <f t="shared" ref="G24:AZ24" si="12">J32/G26</f>
        <v>5</v>
      </c>
      <c r="H24" s="113">
        <f t="shared" si="12"/>
        <v>4.8888888888888893</v>
      </c>
      <c r="I24" s="114">
        <f t="shared" si="12"/>
        <v>5.8888888888888893</v>
      </c>
      <c r="J24" s="113">
        <f t="shared" si="12"/>
        <v>4.1415111111111109</v>
      </c>
      <c r="K24" s="114">
        <f t="shared" si="12"/>
        <v>3.0648193522519716</v>
      </c>
      <c r="L24" s="113">
        <f t="shared" si="12"/>
        <v>2.0333333333333332</v>
      </c>
      <c r="M24" s="114">
        <f t="shared" si="12"/>
        <v>2.0666666666666669</v>
      </c>
      <c r="N24" s="113">
        <f t="shared" si="12"/>
        <v>2.2666666666666666</v>
      </c>
      <c r="O24" s="114">
        <f t="shared" si="12"/>
        <v>2.4</v>
      </c>
      <c r="P24" s="113">
        <f t="shared" si="12"/>
        <v>2.6666666666666665</v>
      </c>
      <c r="Q24" s="114">
        <f t="shared" si="12"/>
        <v>3.1333333333333333</v>
      </c>
      <c r="R24" s="113">
        <f t="shared" si="12"/>
        <v>2.9666666666666668</v>
      </c>
      <c r="S24" s="114">
        <f t="shared" si="12"/>
        <v>3.6</v>
      </c>
      <c r="T24" s="113">
        <f t="shared" si="12"/>
        <v>3.2</v>
      </c>
      <c r="U24" s="114">
        <f t="shared" si="12"/>
        <v>3.6666666666666665</v>
      </c>
      <c r="V24" s="113">
        <f t="shared" si="12"/>
        <v>3.7</v>
      </c>
      <c r="W24" s="114">
        <f t="shared" si="12"/>
        <v>3.7</v>
      </c>
      <c r="X24" s="113">
        <f t="shared" si="12"/>
        <v>4</v>
      </c>
      <c r="Y24" s="114">
        <f t="shared" si="12"/>
        <v>3.4</v>
      </c>
      <c r="Z24" s="113">
        <f t="shared" si="12"/>
        <v>2.8333333333333335</v>
      </c>
      <c r="AA24" s="114">
        <f t="shared" si="12"/>
        <v>3.0666666666666669</v>
      </c>
      <c r="AB24" s="113">
        <f t="shared" si="12"/>
        <v>2.8333333333333335</v>
      </c>
      <c r="AC24" s="114">
        <f t="shared" si="12"/>
        <v>2.5333333333333332</v>
      </c>
      <c r="AD24" s="113">
        <f t="shared" si="12"/>
        <v>2.3666666666666667</v>
      </c>
      <c r="AE24" s="114">
        <f t="shared" si="12"/>
        <v>2.4666666666666668</v>
      </c>
      <c r="AF24" s="113">
        <f t="shared" si="12"/>
        <v>2.6666666666666665</v>
      </c>
      <c r="AG24" s="114">
        <f t="shared" si="12"/>
        <v>2.4</v>
      </c>
      <c r="AH24" s="113">
        <f t="shared" si="12"/>
        <v>2.3333333333333335</v>
      </c>
      <c r="AI24" s="114">
        <f t="shared" si="12"/>
        <v>2.925925925925926</v>
      </c>
      <c r="AJ24" s="113">
        <f t="shared" si="12"/>
        <v>3.1304347826086958</v>
      </c>
      <c r="AK24" s="114">
        <f t="shared" si="12"/>
        <v>3.652173913043478</v>
      </c>
      <c r="AL24" s="113">
        <f t="shared" si="12"/>
        <v>3.3913043478260869</v>
      </c>
      <c r="AM24" s="114">
        <f t="shared" si="12"/>
        <v>3.2933333333333334</v>
      </c>
      <c r="AN24" s="113">
        <f t="shared" si="12"/>
        <v>2.6666666666666665</v>
      </c>
      <c r="AO24" s="114">
        <f t="shared" si="12"/>
        <v>2.8333333333333335</v>
      </c>
      <c r="AP24" s="113">
        <f t="shared" si="12"/>
        <v>2.6333333333333333</v>
      </c>
      <c r="AQ24" s="114">
        <f t="shared" si="12"/>
        <v>2.7</v>
      </c>
      <c r="AR24" s="113">
        <f t="shared" si="12"/>
        <v>3.1333333333333333</v>
      </c>
      <c r="AS24" s="114">
        <f t="shared" si="12"/>
        <v>2.9666666666666668</v>
      </c>
      <c r="AT24" s="113">
        <f t="shared" si="12"/>
        <v>3.3846153846153846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4.916666666666667</v>
      </c>
      <c r="E25" s="171">
        <f t="shared" ref="E25:G25" si="13">AVERAGE(D24:E24)</f>
        <v>4.7777777777777786</v>
      </c>
      <c r="F25" s="171">
        <f t="shared" si="13"/>
        <v>4.9444444444444446</v>
      </c>
      <c r="G25" s="171">
        <f t="shared" si="13"/>
        <v>5</v>
      </c>
      <c r="H25" s="122">
        <f>AVERAGE(G24:H24)</f>
        <v>4.9444444444444446</v>
      </c>
      <c r="I25" s="123">
        <f t="shared" ref="I25:AZ25" si="14">AVERAGE(H24:I24)</f>
        <v>5.3888888888888893</v>
      </c>
      <c r="J25" s="122">
        <f t="shared" si="14"/>
        <v>5.0152000000000001</v>
      </c>
      <c r="K25" s="123">
        <f t="shared" si="14"/>
        <v>3.6031652316815412</v>
      </c>
      <c r="L25" s="122">
        <f t="shared" si="14"/>
        <v>2.5490763427926524</v>
      </c>
      <c r="M25" s="123">
        <f t="shared" si="14"/>
        <v>2.0499999999999998</v>
      </c>
      <c r="N25" s="122">
        <f t="shared" si="14"/>
        <v>2.166666666666667</v>
      </c>
      <c r="O25" s="123">
        <f t="shared" si="14"/>
        <v>2.333333333333333</v>
      </c>
      <c r="P25" s="122">
        <f t="shared" si="14"/>
        <v>2.5333333333333332</v>
      </c>
      <c r="Q25" s="123">
        <f t="shared" si="14"/>
        <v>2.9</v>
      </c>
      <c r="R25" s="122">
        <f t="shared" si="14"/>
        <v>3.05</v>
      </c>
      <c r="S25" s="123">
        <f t="shared" si="14"/>
        <v>3.2833333333333332</v>
      </c>
      <c r="T25" s="122">
        <f t="shared" si="14"/>
        <v>3.4000000000000004</v>
      </c>
      <c r="U25" s="123">
        <f t="shared" si="14"/>
        <v>3.4333333333333336</v>
      </c>
      <c r="V25" s="122">
        <f t="shared" si="14"/>
        <v>3.6833333333333336</v>
      </c>
      <c r="W25" s="123">
        <f t="shared" si="14"/>
        <v>3.7</v>
      </c>
      <c r="X25" s="122">
        <f t="shared" si="14"/>
        <v>3.85</v>
      </c>
      <c r="Y25" s="123">
        <f t="shared" si="14"/>
        <v>3.7</v>
      </c>
      <c r="Z25" s="122">
        <f t="shared" si="14"/>
        <v>3.1166666666666667</v>
      </c>
      <c r="AA25" s="123">
        <f t="shared" si="14"/>
        <v>2.95</v>
      </c>
      <c r="AB25" s="122">
        <f t="shared" si="14"/>
        <v>2.95</v>
      </c>
      <c r="AC25" s="123">
        <f t="shared" si="14"/>
        <v>2.6833333333333336</v>
      </c>
      <c r="AD25" s="122">
        <f t="shared" si="14"/>
        <v>2.4500000000000002</v>
      </c>
      <c r="AE25" s="123">
        <f t="shared" si="14"/>
        <v>2.416666666666667</v>
      </c>
      <c r="AF25" s="122">
        <f t="shared" si="14"/>
        <v>2.5666666666666664</v>
      </c>
      <c r="AG25" s="123">
        <f t="shared" si="14"/>
        <v>2.5333333333333332</v>
      </c>
      <c r="AH25" s="122">
        <f t="shared" si="14"/>
        <v>2.3666666666666667</v>
      </c>
      <c r="AI25" s="123">
        <f t="shared" si="14"/>
        <v>2.6296296296296298</v>
      </c>
      <c r="AJ25" s="122">
        <f t="shared" si="14"/>
        <v>3.0281803542673109</v>
      </c>
      <c r="AK25" s="123">
        <f t="shared" si="14"/>
        <v>3.3913043478260869</v>
      </c>
      <c r="AL25" s="122">
        <f t="shared" si="14"/>
        <v>3.5217391304347823</v>
      </c>
      <c r="AM25" s="123">
        <f t="shared" si="14"/>
        <v>3.3423188405797104</v>
      </c>
      <c r="AN25" s="122">
        <f t="shared" si="14"/>
        <v>2.98</v>
      </c>
      <c r="AO25" s="123">
        <f t="shared" si="14"/>
        <v>2.75</v>
      </c>
      <c r="AP25" s="122">
        <f t="shared" si="14"/>
        <v>2.7333333333333334</v>
      </c>
      <c r="AQ25" s="123">
        <f t="shared" si="14"/>
        <v>2.666666666666667</v>
      </c>
      <c r="AR25" s="122">
        <f t="shared" si="14"/>
        <v>2.916666666666667</v>
      </c>
      <c r="AS25" s="123">
        <f t="shared" si="14"/>
        <v>3.05</v>
      </c>
      <c r="AT25" s="122">
        <f t="shared" si="14"/>
        <v>3.1756410256410259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9</v>
      </c>
      <c r="G26" s="49">
        <f>IF((F26+E28+(IF(F16&gt;0,0,F16))&gt;'SDR Patient and Stations'!G8),'SDR Patient and Stations'!G8,(F26+E28+(IF(F16&gt;0,0,F16))))</f>
        <v>9</v>
      </c>
      <c r="H26" s="52">
        <f>IF((G26+F28+(IF(G16&gt;0,0,G16))&gt;'SDR Patient and Stations'!H8),'SDR Patient and Stations'!H8,(G26+F28+(IF(G16&gt;0,0,G16))))</f>
        <v>9</v>
      </c>
      <c r="I26" s="116">
        <f>IF((H26+G28+(IF(H16&gt;0,0,H16))&gt;'SDR Patient and Stations'!I8),'SDR Patient and Stations'!I8,(H26+G28+(IF(H16&gt;0,0,H16))))</f>
        <v>9</v>
      </c>
      <c r="J26" s="117">
        <f>IF((I26+H28+(IF(I16&gt;0,0,I16))&gt;'SDR Patient and Stations'!J8),'SDR Patient and Stations'!J8,(I26+H28+(IF(I16&gt;0,0,I16))))</f>
        <v>15.453296703296703</v>
      </c>
      <c r="K26" s="116">
        <f>IF((J26+I28+(IF(J16&gt;0,0,J16))&gt;'SDR Patient and Stations'!K8),'SDR Patient and Stations'!K8,(J26+I28+(IF(J16&gt;0,0,J16))))</f>
        <v>20.555860805860803</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30</v>
      </c>
      <c r="AI26" s="116">
        <f>IF((AH26+AG28+(IF(AH16&gt;0,0,AH16))&gt;'SDR Patient and Stations'!AI8),'SDR Patient and Stations'!AI8,(AH26+AG28+(IF(AH16&gt;0,0,AH16))))</f>
        <v>27</v>
      </c>
      <c r="AJ26" s="117">
        <f>IF((AI26+AH28+(IF(AI16&gt;0,0,AI16))&gt;'SDR Patient and Stations'!AJ8),'SDR Patient and Stations'!AJ8,(AI26+AH28+(IF(AI16&gt;0,0,AI16))))</f>
        <v>23</v>
      </c>
      <c r="AK26" s="116">
        <f>IF((AJ26+AI28+(IF(AJ16&gt;0,0,AJ16))&gt;'SDR Patient and Stations'!AK8),'SDR Patient and Stations'!AK8,(AJ26+AI28+(IF(AJ16&gt;0,0,AJ16))))</f>
        <v>23</v>
      </c>
      <c r="AL26" s="117">
        <f>IF((AK26+AJ28+(IF(AK16&gt;0,0,AK16))&gt;'SDR Patient and Stations'!AL8),'SDR Patient and Stations'!AL8,(AK26+AJ28+(IF(AK16&gt;0,0,AK16))))</f>
        <v>23</v>
      </c>
      <c r="AM26" s="116">
        <f>IF((AL26+AK28+(IF(AL16&gt;0,0,AL16))&gt;'SDR Patient and Stations'!AM8),'SDR Patient and Stations'!AM8,(AL26+AK28+(IF(AL16&gt;0,0,AL16))))</f>
        <v>23.076923076923077</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26</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6.4532967032967026</v>
      </c>
      <c r="I28" s="116">
        <f t="shared" si="15"/>
        <v>5.1025641025641022</v>
      </c>
      <c r="J28" s="117">
        <f t="shared" si="15"/>
        <v>10</v>
      </c>
      <c r="K28" s="116">
        <f t="shared" si="15"/>
        <v>10</v>
      </c>
      <c r="L28" s="117">
        <f t="shared" si="15"/>
        <v>0</v>
      </c>
      <c r="M28" s="116">
        <f t="shared" si="15"/>
        <v>0</v>
      </c>
      <c r="N28" s="117">
        <f t="shared" si="15"/>
        <v>0</v>
      </c>
      <c r="O28" s="116">
        <f t="shared" si="15"/>
        <v>0</v>
      </c>
      <c r="P28" s="117">
        <f t="shared" si="15"/>
        <v>0</v>
      </c>
      <c r="Q28" s="116">
        <f t="shared" si="15"/>
        <v>0</v>
      </c>
      <c r="R28" s="117">
        <f t="shared" si="15"/>
        <v>10</v>
      </c>
      <c r="S28" s="116">
        <f t="shared" si="15"/>
        <v>0</v>
      </c>
      <c r="T28" s="117">
        <f t="shared" si="15"/>
        <v>10</v>
      </c>
      <c r="U28" s="116">
        <f t="shared" si="15"/>
        <v>1.4238952536824847</v>
      </c>
      <c r="V28" s="117">
        <f t="shared" si="15"/>
        <v>10</v>
      </c>
      <c r="W28" s="116">
        <f t="shared" si="15"/>
        <v>6.5651709401709368</v>
      </c>
      <c r="X28" s="117">
        <f t="shared" si="15"/>
        <v>10</v>
      </c>
      <c r="Y28" s="116">
        <f t="shared" si="15"/>
        <v>10</v>
      </c>
      <c r="Z28" s="117">
        <f t="shared" si="15"/>
        <v>4.1580041580040472E-2</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7.692307692307665E-2</v>
      </c>
      <c r="AL28" s="117">
        <f t="shared" si="15"/>
        <v>9.3076923076923066</v>
      </c>
      <c r="AM28" s="116">
        <f t="shared" si="15"/>
        <v>1.6835443037974684</v>
      </c>
      <c r="AN28" s="117">
        <f t="shared" si="15"/>
        <v>2.6353276353276378</v>
      </c>
      <c r="AO28" s="116">
        <f t="shared" si="15"/>
        <v>0</v>
      </c>
      <c r="AP28" s="117">
        <f t="shared" si="15"/>
        <v>0</v>
      </c>
      <c r="AQ28" s="116">
        <f t="shared" si="15"/>
        <v>0</v>
      </c>
      <c r="AR28" s="117">
        <f t="shared" si="15"/>
        <v>0</v>
      </c>
      <c r="AS28" s="116">
        <f t="shared" si="15"/>
        <v>3.3182503770739089</v>
      </c>
      <c r="AT28" s="117">
        <f t="shared" si="15"/>
        <v>0</v>
      </c>
      <c r="AU28" s="116">
        <f t="shared" si="15"/>
        <v>4.6426084203861961</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45</v>
      </c>
      <c r="G30" s="68">
        <f>HLOOKUP(G19,'SDR Patient and Stations'!$B$6:$AT$14,4,FALSE)</f>
        <v>45</v>
      </c>
      <c r="H30" s="60">
        <f>HLOOKUP(H19,'SDR Patient and Stations'!$B$6:$AT$14,4,FALSE)</f>
        <v>44</v>
      </c>
      <c r="I30" s="68">
        <f>HLOOKUP(I19,'SDR Patient and Stations'!$B$6:$AT$14,4,FALSE)</f>
        <v>53</v>
      </c>
      <c r="J30" s="60">
        <f>HLOOKUP(J19,'SDR Patient and Stations'!$B$6:$AT$14,4,FALSE)</f>
        <v>64</v>
      </c>
      <c r="K30" s="68">
        <f>HLOOKUP(K19,'SDR Patient and Stations'!$B$6:$AT$14,4,FALSE)</f>
        <v>63</v>
      </c>
      <c r="L30" s="60">
        <f>HLOOKUP(L19,'SDR Patient and Stations'!$B$6:$AT$14,4,FALSE)</f>
        <v>61</v>
      </c>
      <c r="M30" s="68">
        <f>HLOOKUP(M19,'SDR Patient and Stations'!$B$6:$AT$14,4,FALSE)</f>
        <v>62</v>
      </c>
      <c r="N30" s="60">
        <f>HLOOKUP(N19,'SDR Patient and Stations'!$B$6:$AT$14,4,FALSE)</f>
        <v>68</v>
      </c>
      <c r="O30" s="68">
        <f>HLOOKUP(O19,'SDR Patient and Stations'!$B$6:$AT$14,4,FALSE)</f>
        <v>72</v>
      </c>
      <c r="P30" s="60">
        <f>HLOOKUP(P19,'SDR Patient and Stations'!$B$6:$AT$14,4,FALSE)</f>
        <v>80</v>
      </c>
      <c r="Q30" s="68">
        <f>HLOOKUP(Q19,'SDR Patient and Stations'!$B$6:$AT$14,4,FALSE)</f>
        <v>94</v>
      </c>
      <c r="R30" s="60">
        <f>HLOOKUP(R19,'SDR Patient and Stations'!$B$6:$AT$14,4,FALSE)</f>
        <v>89</v>
      </c>
      <c r="S30" s="68">
        <f>HLOOKUP(S19,'SDR Patient and Stations'!$B$6:$AT$14,4,FALSE)</f>
        <v>108</v>
      </c>
      <c r="T30" s="60">
        <f>HLOOKUP(T19,'SDR Patient and Stations'!$B$6:$AT$14,4,FALSE)</f>
        <v>96</v>
      </c>
      <c r="U30" s="68">
        <f>HLOOKUP(U19,'SDR Patient and Stations'!$B$6:$AT$14,4,FALSE)</f>
        <v>110</v>
      </c>
      <c r="V30" s="60">
        <f>HLOOKUP(V19,'SDR Patient and Stations'!$B$6:$AT$14,4,FALSE)</f>
        <v>111</v>
      </c>
      <c r="W30" s="68">
        <f>HLOOKUP(W19,'SDR Patient and Stations'!$B$6:$AT$14,4,FALSE)</f>
        <v>111</v>
      </c>
      <c r="X30" s="60">
        <f>HLOOKUP(X19,'SDR Patient and Stations'!$B$6:$AT$14,4,FALSE)</f>
        <v>120</v>
      </c>
      <c r="Y30" s="68">
        <f>HLOOKUP(Y19,'SDR Patient and Stations'!$B$6:$AT$14,4,FALSE)</f>
        <v>102</v>
      </c>
      <c r="Z30" s="60">
        <f>HLOOKUP(Z19,'SDR Patient and Stations'!$B$6:$AT$14,4,FALSE)</f>
        <v>85</v>
      </c>
      <c r="AA30" s="68">
        <f>HLOOKUP(AA19,'SDR Patient and Stations'!$B$6:$AT$14,4,FALSE)</f>
        <v>92</v>
      </c>
      <c r="AB30" s="60">
        <f>HLOOKUP(AB19,'SDR Patient and Stations'!$B$6:$AT$14,4,FALSE)</f>
        <v>85</v>
      </c>
      <c r="AC30" s="68">
        <f>HLOOKUP(AC19,'SDR Patient and Stations'!$B$6:$AT$14,4,FALSE)</f>
        <v>76</v>
      </c>
      <c r="AD30" s="60">
        <f>HLOOKUP(AD19,'SDR Patient and Stations'!$B$6:$AT$14,4,FALSE)</f>
        <v>71</v>
      </c>
      <c r="AE30" s="68">
        <f>HLOOKUP(AE19,'SDR Patient and Stations'!$B$6:$AT$14,4,FALSE)</f>
        <v>74</v>
      </c>
      <c r="AF30" s="60">
        <f>HLOOKUP(AF19,'SDR Patient and Stations'!$B$6:$AT$14,4,FALSE)</f>
        <v>80</v>
      </c>
      <c r="AG30" s="68">
        <f>HLOOKUP(AG19,'SDR Patient and Stations'!$B$6:$AT$14,4,FALSE)</f>
        <v>72</v>
      </c>
      <c r="AH30" s="60">
        <f>HLOOKUP(AH19,'SDR Patient and Stations'!$B$6:$AT$14,4,FALSE)</f>
        <v>70</v>
      </c>
      <c r="AI30" s="68">
        <f>HLOOKUP(AI19,'SDR Patient and Stations'!$B$6:$AT$14,4,FALSE)</f>
        <v>79</v>
      </c>
      <c r="AJ30" s="60">
        <f>HLOOKUP(AJ19,'SDR Patient and Stations'!$B$6:$AT$14,4,FALSE)</f>
        <v>72</v>
      </c>
      <c r="AK30" s="68">
        <f>HLOOKUP(AK19,'SDR Patient and Stations'!$B$6:$AT$14,4,FALSE)</f>
        <v>84</v>
      </c>
      <c r="AL30" s="60">
        <f>HLOOKUP(AL19,'SDR Patient and Stations'!$B$6:$AT$14,4,FALSE)</f>
        <v>78</v>
      </c>
      <c r="AM30" s="68">
        <f>HLOOKUP(AM19,'SDR Patient and Stations'!$B$6:$AT$14,4,FALSE)</f>
        <v>76</v>
      </c>
      <c r="AN30" s="60">
        <f>HLOOKUP(AN19,'SDR Patient and Stations'!$B$6:$AT$14,4,FALSE)</f>
        <v>80</v>
      </c>
      <c r="AO30" s="68">
        <f>HLOOKUP(AO19,'SDR Patient and Stations'!$B$6:$AT$14,4,FALSE)</f>
        <v>85</v>
      </c>
      <c r="AP30" s="60">
        <f>HLOOKUP(AP19,'SDR Patient and Stations'!$B$6:$AT$14,4,FALSE)</f>
        <v>79</v>
      </c>
      <c r="AQ30" s="68">
        <f>HLOOKUP(AQ19,'SDR Patient and Stations'!$B$6:$AT$14,4,FALSE)</f>
        <v>81</v>
      </c>
      <c r="AR30" s="60">
        <f>HLOOKUP(AR19,'SDR Patient and Stations'!$B$6:$AT$14,4,FALSE)</f>
        <v>94</v>
      </c>
      <c r="AS30" s="68">
        <f>HLOOKUP(AS19,'SDR Patient and Stations'!$B$6:$AT$14,4,FALSE)</f>
        <v>89</v>
      </c>
      <c r="AT30" s="60">
        <f>HLOOKUP(AT19,'SDR Patient and Stations'!$B$6:$AT$14,4,FALSE)</f>
        <v>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31</v>
      </c>
      <c r="G32" s="68">
        <f>HLOOKUP(G20,'SDR Patient and Stations'!$B$6:$AT$14,4,FALSE)</f>
        <v>42</v>
      </c>
      <c r="H32" s="60">
        <f>HLOOKUP(H20,'SDR Patient and Stations'!$B$6:$AT$14,4,FALSE)</f>
        <v>44</v>
      </c>
      <c r="I32" s="68">
        <f>HLOOKUP(I20,'SDR Patient and Stations'!$B$6:$AT$14,4,FALSE)</f>
        <v>45</v>
      </c>
      <c r="J32" s="60">
        <f>HLOOKUP(J20,'SDR Patient and Stations'!$B$6:$AT$14,4,FALSE)</f>
        <v>45</v>
      </c>
      <c r="K32" s="68">
        <f>HLOOKUP(K20,'SDR Patient and Stations'!$B$6:$AT$14,4,FALSE)</f>
        <v>44</v>
      </c>
      <c r="L32" s="60">
        <f>HLOOKUP(L20,'SDR Patient and Stations'!$B$6:$AT$14,4,FALSE)</f>
        <v>53</v>
      </c>
      <c r="M32" s="68">
        <f>HLOOKUP(M20,'SDR Patient and Stations'!$B$6:$AT$14,4,FALSE)</f>
        <v>64</v>
      </c>
      <c r="N32" s="60">
        <f>HLOOKUP(N20,'SDR Patient and Stations'!$B$6:$AT$14,4,FALSE)</f>
        <v>63</v>
      </c>
      <c r="O32" s="68">
        <f>HLOOKUP(O20,'SDR Patient and Stations'!$B$6:$AT$14,4,FALSE)</f>
        <v>61</v>
      </c>
      <c r="P32" s="60">
        <f>HLOOKUP(P20,'SDR Patient and Stations'!$B$6:$AT$14,4,FALSE)</f>
        <v>62</v>
      </c>
      <c r="Q32" s="68">
        <f>HLOOKUP(Q20,'SDR Patient and Stations'!$B$6:$AT$14,4,FALSE)</f>
        <v>68</v>
      </c>
      <c r="R32" s="60">
        <f>HLOOKUP(R20,'SDR Patient and Stations'!$B$6:$AT$14,4,FALSE)</f>
        <v>72</v>
      </c>
      <c r="S32" s="68">
        <f>HLOOKUP(S20,'SDR Patient and Stations'!$B$6:$AT$14,4,FALSE)</f>
        <v>80</v>
      </c>
      <c r="T32" s="60">
        <f>HLOOKUP(T20,'SDR Patient and Stations'!$B$6:$AT$14,4,FALSE)</f>
        <v>94</v>
      </c>
      <c r="U32" s="68">
        <f>HLOOKUP(U20,'SDR Patient and Stations'!$B$6:$AT$14,4,FALSE)</f>
        <v>89</v>
      </c>
      <c r="V32" s="60">
        <f>HLOOKUP(V20,'SDR Patient and Stations'!$B$6:$AT$14,4,FALSE)</f>
        <v>108</v>
      </c>
      <c r="W32" s="68">
        <f>HLOOKUP(W20,'SDR Patient and Stations'!$B$6:$AT$14,4,FALSE)</f>
        <v>96</v>
      </c>
      <c r="X32" s="60">
        <f>HLOOKUP(X20,'SDR Patient and Stations'!$B$6:$AT$14,4,FALSE)</f>
        <v>110</v>
      </c>
      <c r="Y32" s="68">
        <f>HLOOKUP(Y20,'SDR Patient and Stations'!$B$6:$AT$14,4,FALSE)</f>
        <v>111</v>
      </c>
      <c r="Z32" s="60">
        <f>HLOOKUP(Z20,'SDR Patient and Stations'!$B$6:$AT$14,4,FALSE)</f>
        <v>111</v>
      </c>
      <c r="AA32" s="68">
        <f>HLOOKUP(AA20,'SDR Patient and Stations'!$B$6:$AT$14,4,FALSE)</f>
        <v>120</v>
      </c>
      <c r="AB32" s="60">
        <f>HLOOKUP(AB20,'SDR Patient and Stations'!$B$6:$AT$14,4,FALSE)</f>
        <v>102</v>
      </c>
      <c r="AC32" s="68">
        <f>HLOOKUP(AC20,'SDR Patient and Stations'!$B$6:$AT$14,4,FALSE)</f>
        <v>85</v>
      </c>
      <c r="AD32" s="60">
        <f>HLOOKUP(AD20,'SDR Patient and Stations'!$B$6:$AT$14,4,FALSE)</f>
        <v>92</v>
      </c>
      <c r="AE32" s="68">
        <f>HLOOKUP(AE20,'SDR Patient and Stations'!$B$6:$AT$14,4,FALSE)</f>
        <v>85</v>
      </c>
      <c r="AF32" s="60">
        <f>HLOOKUP(AF20,'SDR Patient and Stations'!$B$6:$AT$14,4,FALSE)</f>
        <v>76</v>
      </c>
      <c r="AG32" s="68">
        <f>HLOOKUP(AG20,'SDR Patient and Stations'!$B$6:$AT$14,4,FALSE)</f>
        <v>71</v>
      </c>
      <c r="AH32" s="60">
        <f>HLOOKUP(AH20,'SDR Patient and Stations'!$B$6:$AT$14,4,FALSE)</f>
        <v>74</v>
      </c>
      <c r="AI32" s="68">
        <f>HLOOKUP(AI20,'SDR Patient and Stations'!$B$6:$AT$14,4,FALSE)</f>
        <v>80</v>
      </c>
      <c r="AJ32" s="60">
        <f>HLOOKUP(AJ20,'SDR Patient and Stations'!$B$6:$AT$14,4,FALSE)</f>
        <v>72</v>
      </c>
      <c r="AK32" s="68">
        <f>HLOOKUP(AK20,'SDR Patient and Stations'!$B$6:$AT$14,4,FALSE)</f>
        <v>70</v>
      </c>
      <c r="AL32" s="60">
        <f>HLOOKUP(AL20,'SDR Patient and Stations'!$B$6:$AT$14,4,FALSE)</f>
        <v>79</v>
      </c>
      <c r="AM32" s="68">
        <f>HLOOKUP(AM20,'SDR Patient and Stations'!$B$6:$AT$14,4,FALSE)</f>
        <v>72</v>
      </c>
      <c r="AN32" s="60">
        <f>HLOOKUP(AN20,'SDR Patient and Stations'!$B$6:$AT$14,4,FALSE)</f>
        <v>84</v>
      </c>
      <c r="AO32" s="68">
        <f>HLOOKUP(AO20,'SDR Patient and Stations'!$B$6:$AT$14,4,FALSE)</f>
        <v>78</v>
      </c>
      <c r="AP32" s="60">
        <f>HLOOKUP(AP20,'SDR Patient and Stations'!$B$6:$AT$14,4,FALSE)</f>
        <v>76</v>
      </c>
      <c r="AQ32" s="68">
        <f>HLOOKUP(AQ20,'SDR Patient and Stations'!$B$6:$AT$14,4,FALSE)</f>
        <v>80</v>
      </c>
      <c r="AR32" s="60">
        <f>HLOOKUP(AR20,'SDR Patient and Stations'!$B$6:$AT$14,4,FALSE)</f>
        <v>85</v>
      </c>
      <c r="AS32" s="68">
        <f>HLOOKUP(AS20,'SDR Patient and Stations'!$B$6:$AT$14,4,FALSE)</f>
        <v>79</v>
      </c>
      <c r="AT32" s="60">
        <f>HLOOKUP(AT20,'SDR Patient and Stations'!$B$6:$AT$14,4,FALSE)</f>
        <v>81</v>
      </c>
      <c r="AU32" s="68">
        <f>HLOOKUP(AU20,'SDR Patient and Stations'!$B$6:$AT$14,4,FALSE)</f>
        <v>94</v>
      </c>
      <c r="AV32" s="60">
        <f>HLOOKUP(AV20,'SDR Patient and Stations'!$B$6:$AT$14,4,FALSE)</f>
        <v>89</v>
      </c>
      <c r="AW32" s="68">
        <f>HLOOKUP(AW20,'SDR Patient and Stations'!$B$6:$AT$14,4,FALSE)</f>
        <v>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14</v>
      </c>
      <c r="G34" s="69">
        <f t="shared" si="16"/>
        <v>3</v>
      </c>
      <c r="H34" s="61">
        <f t="shared" si="16"/>
        <v>0</v>
      </c>
      <c r="I34" s="69">
        <f t="shared" si="16"/>
        <v>8</v>
      </c>
      <c r="J34" s="61">
        <f t="shared" si="16"/>
        <v>19</v>
      </c>
      <c r="K34" s="69">
        <f t="shared" si="16"/>
        <v>19</v>
      </c>
      <c r="L34" s="61">
        <f t="shared" si="16"/>
        <v>8</v>
      </c>
      <c r="M34" s="69">
        <f t="shared" si="16"/>
        <v>-2</v>
      </c>
      <c r="N34" s="61">
        <f t="shared" si="16"/>
        <v>5</v>
      </c>
      <c r="O34" s="69">
        <f t="shared" si="16"/>
        <v>11</v>
      </c>
      <c r="P34" s="61">
        <f t="shared" si="16"/>
        <v>18</v>
      </c>
      <c r="Q34" s="69">
        <f t="shared" si="16"/>
        <v>26</v>
      </c>
      <c r="R34" s="61">
        <f t="shared" si="16"/>
        <v>17</v>
      </c>
      <c r="S34" s="69">
        <f t="shared" si="16"/>
        <v>28</v>
      </c>
      <c r="T34" s="61">
        <f t="shared" si="16"/>
        <v>2</v>
      </c>
      <c r="U34" s="69">
        <f t="shared" si="16"/>
        <v>21</v>
      </c>
      <c r="V34" s="61">
        <f t="shared" si="16"/>
        <v>3</v>
      </c>
      <c r="W34" s="69">
        <f t="shared" si="16"/>
        <v>15</v>
      </c>
      <c r="X34" s="61">
        <f t="shared" si="16"/>
        <v>10</v>
      </c>
      <c r="Y34" s="69">
        <f t="shared" si="16"/>
        <v>-9</v>
      </c>
      <c r="Z34" s="61">
        <f t="shared" si="16"/>
        <v>-26</v>
      </c>
      <c r="AA34" s="69">
        <f t="shared" si="16"/>
        <v>-28</v>
      </c>
      <c r="AB34" s="61">
        <f t="shared" si="16"/>
        <v>-17</v>
      </c>
      <c r="AC34" s="69">
        <f t="shared" si="16"/>
        <v>-9</v>
      </c>
      <c r="AD34" s="61">
        <f t="shared" si="16"/>
        <v>-21</v>
      </c>
      <c r="AE34" s="69">
        <f t="shared" si="16"/>
        <v>-11</v>
      </c>
      <c r="AF34" s="61">
        <f t="shared" si="16"/>
        <v>4</v>
      </c>
      <c r="AG34" s="69">
        <f t="shared" si="16"/>
        <v>1</v>
      </c>
      <c r="AH34" s="61">
        <f t="shared" si="16"/>
        <v>-4</v>
      </c>
      <c r="AI34" s="69">
        <f t="shared" si="16"/>
        <v>-1</v>
      </c>
      <c r="AJ34" s="61">
        <f t="shared" si="16"/>
        <v>0</v>
      </c>
      <c r="AK34" s="69">
        <f t="shared" si="16"/>
        <v>14</v>
      </c>
      <c r="AL34" s="61">
        <f t="shared" si="16"/>
        <v>-1</v>
      </c>
      <c r="AM34" s="69">
        <f t="shared" si="16"/>
        <v>4</v>
      </c>
      <c r="AN34" s="61">
        <f t="shared" si="16"/>
        <v>-4</v>
      </c>
      <c r="AO34" s="69">
        <f t="shared" si="16"/>
        <v>7</v>
      </c>
      <c r="AP34" s="61">
        <f t="shared" si="16"/>
        <v>3</v>
      </c>
      <c r="AQ34" s="69">
        <f t="shared" si="16"/>
        <v>1</v>
      </c>
      <c r="AR34" s="61">
        <f t="shared" si="16"/>
        <v>9</v>
      </c>
      <c r="AS34" s="69">
        <f t="shared" si="16"/>
        <v>10</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0.45161290322580644</v>
      </c>
      <c r="G36" s="107">
        <f t="shared" ref="G36:AZ36" si="18">IFERROR(G34/G32,0)</f>
        <v>7.1428571428571425E-2</v>
      </c>
      <c r="H36" s="108">
        <f t="shared" si="18"/>
        <v>0</v>
      </c>
      <c r="I36" s="107">
        <f t="shared" si="18"/>
        <v>0.17777777777777778</v>
      </c>
      <c r="J36" s="108">
        <f t="shared" si="18"/>
        <v>0.42222222222222222</v>
      </c>
      <c r="K36" s="107">
        <f t="shared" si="18"/>
        <v>0.43181818181818182</v>
      </c>
      <c r="L36" s="108">
        <f t="shared" si="18"/>
        <v>0.15094339622641509</v>
      </c>
      <c r="M36" s="107">
        <f t="shared" si="18"/>
        <v>-3.125E-2</v>
      </c>
      <c r="N36" s="108">
        <f t="shared" si="18"/>
        <v>7.9365079365079361E-2</v>
      </c>
      <c r="O36" s="107">
        <f t="shared" si="18"/>
        <v>0.18032786885245902</v>
      </c>
      <c r="P36" s="108">
        <f t="shared" si="18"/>
        <v>0.29032258064516131</v>
      </c>
      <c r="Q36" s="107">
        <f t="shared" si="18"/>
        <v>0.38235294117647056</v>
      </c>
      <c r="R36" s="108">
        <f t="shared" si="18"/>
        <v>0.2361111111111111</v>
      </c>
      <c r="S36" s="107">
        <f t="shared" si="18"/>
        <v>0.35</v>
      </c>
      <c r="T36" s="108">
        <f t="shared" si="18"/>
        <v>2.1276595744680851E-2</v>
      </c>
      <c r="U36" s="107">
        <f t="shared" si="18"/>
        <v>0.23595505617977527</v>
      </c>
      <c r="V36" s="108">
        <f t="shared" si="18"/>
        <v>2.7777777777777776E-2</v>
      </c>
      <c r="W36" s="107">
        <f t="shared" si="18"/>
        <v>0.15625</v>
      </c>
      <c r="X36" s="108">
        <f t="shared" si="18"/>
        <v>9.0909090909090912E-2</v>
      </c>
      <c r="Y36" s="107">
        <f t="shared" si="18"/>
        <v>-8.1081081081081086E-2</v>
      </c>
      <c r="Z36" s="108">
        <f t="shared" si="18"/>
        <v>-0.23423423423423423</v>
      </c>
      <c r="AA36" s="107">
        <f t="shared" si="18"/>
        <v>-0.23333333333333334</v>
      </c>
      <c r="AB36" s="108">
        <f t="shared" si="18"/>
        <v>-0.16666666666666666</v>
      </c>
      <c r="AC36" s="107">
        <f t="shared" si="18"/>
        <v>-0.10588235294117647</v>
      </c>
      <c r="AD36" s="108">
        <f t="shared" si="18"/>
        <v>-0.22826086956521738</v>
      </c>
      <c r="AE36" s="107">
        <f t="shared" si="18"/>
        <v>-0.12941176470588237</v>
      </c>
      <c r="AF36" s="108">
        <f t="shared" si="18"/>
        <v>5.2631578947368418E-2</v>
      </c>
      <c r="AG36" s="107">
        <f t="shared" si="18"/>
        <v>1.4084507042253521E-2</v>
      </c>
      <c r="AH36" s="108">
        <f t="shared" si="18"/>
        <v>-5.4054054054054057E-2</v>
      </c>
      <c r="AI36" s="107">
        <f t="shared" si="18"/>
        <v>-1.2500000000000001E-2</v>
      </c>
      <c r="AJ36" s="108">
        <f t="shared" si="18"/>
        <v>0</v>
      </c>
      <c r="AK36" s="107">
        <f t="shared" si="18"/>
        <v>0.2</v>
      </c>
      <c r="AL36" s="108">
        <f t="shared" si="18"/>
        <v>-1.2658227848101266E-2</v>
      </c>
      <c r="AM36" s="107">
        <f t="shared" si="18"/>
        <v>5.5555555555555552E-2</v>
      </c>
      <c r="AN36" s="108">
        <f t="shared" si="18"/>
        <v>-4.7619047619047616E-2</v>
      </c>
      <c r="AO36" s="107">
        <f t="shared" si="18"/>
        <v>8.9743589743589744E-2</v>
      </c>
      <c r="AP36" s="108">
        <f t="shared" si="18"/>
        <v>3.9473684210526314E-2</v>
      </c>
      <c r="AQ36" s="107">
        <f t="shared" si="18"/>
        <v>1.2500000000000001E-2</v>
      </c>
      <c r="AR36" s="108">
        <f t="shared" si="18"/>
        <v>0.10588235294117647</v>
      </c>
      <c r="AS36" s="107">
        <f t="shared" si="18"/>
        <v>0.12658227848101267</v>
      </c>
      <c r="AT36" s="108">
        <f t="shared" si="18"/>
        <v>8.6419753086419748E-2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2.5089605734767026E-2</v>
      </c>
      <c r="G38" s="107">
        <f t="shared" ref="G38:BD38" si="20">G36/18</f>
        <v>3.968253968253968E-3</v>
      </c>
      <c r="H38" s="108">
        <f t="shared" si="20"/>
        <v>0</v>
      </c>
      <c r="I38" s="107">
        <f t="shared" si="20"/>
        <v>9.876543209876543E-3</v>
      </c>
      <c r="J38" s="108">
        <f t="shared" si="20"/>
        <v>2.3456790123456792E-2</v>
      </c>
      <c r="K38" s="107">
        <f t="shared" si="20"/>
        <v>2.3989898989898992E-2</v>
      </c>
      <c r="L38" s="108">
        <f t="shared" si="20"/>
        <v>8.385744234800839E-3</v>
      </c>
      <c r="M38" s="107">
        <f t="shared" si="20"/>
        <v>-1.736111111111111E-3</v>
      </c>
      <c r="N38" s="108">
        <f t="shared" si="20"/>
        <v>4.4091710758377423E-3</v>
      </c>
      <c r="O38" s="107">
        <f t="shared" si="20"/>
        <v>1.0018214936247723E-2</v>
      </c>
      <c r="P38" s="108">
        <f t="shared" si="20"/>
        <v>1.6129032258064516E-2</v>
      </c>
      <c r="Q38" s="107">
        <f t="shared" si="20"/>
        <v>2.1241830065359475E-2</v>
      </c>
      <c r="R38" s="108">
        <f t="shared" si="20"/>
        <v>1.3117283950617283E-2</v>
      </c>
      <c r="S38" s="107">
        <f t="shared" si="20"/>
        <v>1.9444444444444445E-2</v>
      </c>
      <c r="T38" s="108">
        <f t="shared" si="20"/>
        <v>1.1820330969267139E-3</v>
      </c>
      <c r="U38" s="107">
        <f t="shared" si="20"/>
        <v>1.3108614232209737E-2</v>
      </c>
      <c r="V38" s="108">
        <f t="shared" si="20"/>
        <v>1.5432098765432098E-3</v>
      </c>
      <c r="W38" s="107">
        <f t="shared" si="20"/>
        <v>8.6805555555555559E-3</v>
      </c>
      <c r="X38" s="108">
        <f t="shared" si="20"/>
        <v>5.0505050505050509E-3</v>
      </c>
      <c r="Y38" s="107">
        <f t="shared" si="20"/>
        <v>-4.5045045045045045E-3</v>
      </c>
      <c r="Z38" s="108">
        <f t="shared" si="20"/>
        <v>-1.3013013013013013E-2</v>
      </c>
      <c r="AA38" s="107">
        <f t="shared" si="20"/>
        <v>-1.2962962962962963E-2</v>
      </c>
      <c r="AB38" s="108">
        <f t="shared" si="20"/>
        <v>-9.2592592592592587E-3</v>
      </c>
      <c r="AC38" s="107">
        <f t="shared" si="20"/>
        <v>-5.8823529411764705E-3</v>
      </c>
      <c r="AD38" s="108">
        <f t="shared" si="20"/>
        <v>-1.2681159420289854E-2</v>
      </c>
      <c r="AE38" s="107">
        <f t="shared" si="20"/>
        <v>-7.1895424836601312E-3</v>
      </c>
      <c r="AF38" s="108">
        <f t="shared" si="20"/>
        <v>2.9239766081871343E-3</v>
      </c>
      <c r="AG38" s="107">
        <f t="shared" si="20"/>
        <v>7.8247261345852897E-4</v>
      </c>
      <c r="AH38" s="108">
        <f t="shared" si="20"/>
        <v>-3.003003003003003E-3</v>
      </c>
      <c r="AI38" s="107">
        <f t="shared" si="20"/>
        <v>-6.9444444444444447E-4</v>
      </c>
      <c r="AJ38" s="108">
        <f t="shared" si="20"/>
        <v>0</v>
      </c>
      <c r="AK38" s="107">
        <f t="shared" si="20"/>
        <v>1.1111111111111112E-2</v>
      </c>
      <c r="AL38" s="108">
        <f t="shared" si="20"/>
        <v>-7.0323488045007034E-4</v>
      </c>
      <c r="AM38" s="107">
        <f t="shared" si="20"/>
        <v>3.0864197530864196E-3</v>
      </c>
      <c r="AN38" s="108">
        <f t="shared" si="20"/>
        <v>-2.6455026455026454E-3</v>
      </c>
      <c r="AO38" s="107">
        <f t="shared" si="20"/>
        <v>4.9857549857549857E-3</v>
      </c>
      <c r="AP38" s="108">
        <f t="shared" si="20"/>
        <v>2.1929824561403508E-3</v>
      </c>
      <c r="AQ38" s="107">
        <f t="shared" si="20"/>
        <v>6.9444444444444447E-4</v>
      </c>
      <c r="AR38" s="108">
        <f t="shared" si="20"/>
        <v>5.8823529411764705E-3</v>
      </c>
      <c r="AS38" s="107">
        <f t="shared" si="20"/>
        <v>7.0323488045007038E-3</v>
      </c>
      <c r="AT38" s="108">
        <f t="shared" si="20"/>
        <v>4.8010973936899858E-3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0.45161290322580649</v>
      </c>
      <c r="G40" s="120">
        <f t="shared" ref="G40:BD40" si="21">G38*G41</f>
        <v>7.1428571428571425E-2</v>
      </c>
      <c r="H40" s="108">
        <f t="shared" si="21"/>
        <v>0</v>
      </c>
      <c r="I40" s="107">
        <f t="shared" si="21"/>
        <v>0.17777777777777778</v>
      </c>
      <c r="J40" s="108">
        <f t="shared" si="21"/>
        <v>0.42222222222222228</v>
      </c>
      <c r="K40" s="107">
        <f t="shared" si="21"/>
        <v>0.43181818181818188</v>
      </c>
      <c r="L40" s="108">
        <f t="shared" si="21"/>
        <v>0.15094339622641512</v>
      </c>
      <c r="M40" s="107">
        <f t="shared" si="21"/>
        <v>-3.125E-2</v>
      </c>
      <c r="N40" s="108">
        <f t="shared" si="21"/>
        <v>7.9365079365079361E-2</v>
      </c>
      <c r="O40" s="107">
        <f t="shared" si="21"/>
        <v>0.18032786885245899</v>
      </c>
      <c r="P40" s="108">
        <f t="shared" si="21"/>
        <v>0.29032258064516125</v>
      </c>
      <c r="Q40" s="107">
        <f t="shared" si="21"/>
        <v>0.38235294117647056</v>
      </c>
      <c r="R40" s="108">
        <f t="shared" si="21"/>
        <v>0.2361111111111111</v>
      </c>
      <c r="S40" s="107">
        <f t="shared" si="21"/>
        <v>0.35</v>
      </c>
      <c r="T40" s="108">
        <f t="shared" si="21"/>
        <v>2.1276595744680851E-2</v>
      </c>
      <c r="U40" s="107">
        <f t="shared" si="21"/>
        <v>0.23595505617977527</v>
      </c>
      <c r="V40" s="108">
        <f t="shared" si="21"/>
        <v>2.7777777777777776E-2</v>
      </c>
      <c r="W40" s="107">
        <f t="shared" si="21"/>
        <v>0.15625</v>
      </c>
      <c r="X40" s="108">
        <f t="shared" si="21"/>
        <v>9.0909090909090912E-2</v>
      </c>
      <c r="Y40" s="107">
        <f t="shared" si="21"/>
        <v>-8.1081081081081086E-2</v>
      </c>
      <c r="Z40" s="108">
        <f t="shared" si="21"/>
        <v>-0.23423423423423423</v>
      </c>
      <c r="AA40" s="107">
        <f t="shared" si="21"/>
        <v>-0.23333333333333334</v>
      </c>
      <c r="AB40" s="108">
        <f t="shared" si="21"/>
        <v>-0.16666666666666666</v>
      </c>
      <c r="AC40" s="107">
        <f t="shared" si="21"/>
        <v>-0.10588235294117647</v>
      </c>
      <c r="AD40" s="108">
        <f t="shared" si="21"/>
        <v>-0.22826086956521738</v>
      </c>
      <c r="AE40" s="107">
        <f t="shared" si="21"/>
        <v>-0.12941176470588237</v>
      </c>
      <c r="AF40" s="108">
        <f t="shared" si="21"/>
        <v>5.2631578947368418E-2</v>
      </c>
      <c r="AG40" s="107">
        <f t="shared" si="21"/>
        <v>1.4084507042253521E-2</v>
      </c>
      <c r="AH40" s="108">
        <f t="shared" si="21"/>
        <v>-5.4054054054054057E-2</v>
      </c>
      <c r="AI40" s="107">
        <f t="shared" si="21"/>
        <v>-1.2500000000000001E-2</v>
      </c>
      <c r="AJ40" s="108">
        <f t="shared" si="21"/>
        <v>0</v>
      </c>
      <c r="AK40" s="107">
        <f t="shared" si="21"/>
        <v>0.2</v>
      </c>
      <c r="AL40" s="108">
        <f t="shared" si="21"/>
        <v>-1.2658227848101266E-2</v>
      </c>
      <c r="AM40" s="107">
        <f t="shared" si="21"/>
        <v>5.5555555555555552E-2</v>
      </c>
      <c r="AN40" s="108">
        <f t="shared" si="21"/>
        <v>-4.7619047619047616E-2</v>
      </c>
      <c r="AO40" s="107">
        <f t="shared" si="21"/>
        <v>8.9743589743589744E-2</v>
      </c>
      <c r="AP40" s="108">
        <f t="shared" si="21"/>
        <v>3.9473684210526314E-2</v>
      </c>
      <c r="AQ40" s="107">
        <f t="shared" si="21"/>
        <v>1.2500000000000001E-2</v>
      </c>
      <c r="AR40" s="108">
        <f t="shared" si="21"/>
        <v>0.10588235294117647</v>
      </c>
      <c r="AS40" s="107">
        <f t="shared" si="21"/>
        <v>0.12658227848101267</v>
      </c>
      <c r="AT40" s="108">
        <f t="shared" si="21"/>
        <v>8.6419753086419748E-2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65.322580645161295</v>
      </c>
      <c r="G43" s="109">
        <f t="shared" ref="G43:BD43" si="22">G30+(G30*G40)</f>
        <v>48.214285714285715</v>
      </c>
      <c r="H43" s="110">
        <f t="shared" si="22"/>
        <v>44</v>
      </c>
      <c r="I43" s="109">
        <f t="shared" si="22"/>
        <v>62.422222222222224</v>
      </c>
      <c r="J43" s="110">
        <f t="shared" si="22"/>
        <v>91.022222222222226</v>
      </c>
      <c r="K43" s="109">
        <f t="shared" si="22"/>
        <v>90.204545454545453</v>
      </c>
      <c r="L43" s="110">
        <f t="shared" si="22"/>
        <v>70.20754716981132</v>
      </c>
      <c r="M43" s="109">
        <f t="shared" si="22"/>
        <v>60.0625</v>
      </c>
      <c r="N43" s="110">
        <f t="shared" si="22"/>
        <v>73.396825396825392</v>
      </c>
      <c r="O43" s="109">
        <f t="shared" si="22"/>
        <v>84.983606557377044</v>
      </c>
      <c r="P43" s="110">
        <f t="shared" si="22"/>
        <v>103.2258064516129</v>
      </c>
      <c r="Q43" s="109">
        <f t="shared" si="22"/>
        <v>129.94117647058823</v>
      </c>
      <c r="R43" s="110">
        <f t="shared" si="22"/>
        <v>110.01388888888889</v>
      </c>
      <c r="S43" s="109">
        <f t="shared" si="22"/>
        <v>145.80000000000001</v>
      </c>
      <c r="T43" s="110">
        <f t="shared" si="22"/>
        <v>98.042553191489361</v>
      </c>
      <c r="U43" s="109">
        <f t="shared" si="22"/>
        <v>135.95505617977528</v>
      </c>
      <c r="V43" s="110">
        <f t="shared" si="22"/>
        <v>114.08333333333333</v>
      </c>
      <c r="W43" s="109">
        <f t="shared" si="22"/>
        <v>128.34375</v>
      </c>
      <c r="X43" s="110">
        <f t="shared" si="22"/>
        <v>130.90909090909091</v>
      </c>
      <c r="Y43" s="109">
        <f t="shared" si="22"/>
        <v>93.729729729729726</v>
      </c>
      <c r="Z43" s="110">
        <f t="shared" si="22"/>
        <v>65.090090090090087</v>
      </c>
      <c r="AA43" s="109">
        <f t="shared" si="22"/>
        <v>70.533333333333331</v>
      </c>
      <c r="AB43" s="110">
        <f t="shared" si="22"/>
        <v>70.833333333333329</v>
      </c>
      <c r="AC43" s="109">
        <f t="shared" si="22"/>
        <v>67.952941176470588</v>
      </c>
      <c r="AD43" s="110">
        <f t="shared" si="22"/>
        <v>54.793478260869563</v>
      </c>
      <c r="AE43" s="109">
        <f t="shared" si="22"/>
        <v>64.423529411764704</v>
      </c>
      <c r="AF43" s="110">
        <f t="shared" si="22"/>
        <v>84.21052631578948</v>
      </c>
      <c r="AG43" s="109">
        <f t="shared" si="22"/>
        <v>73.014084507042256</v>
      </c>
      <c r="AH43" s="110">
        <f t="shared" si="22"/>
        <v>66.21621621621621</v>
      </c>
      <c r="AI43" s="109">
        <f t="shared" si="22"/>
        <v>78.012500000000003</v>
      </c>
      <c r="AJ43" s="110">
        <f t="shared" si="22"/>
        <v>72</v>
      </c>
      <c r="AK43" s="109">
        <f t="shared" si="22"/>
        <v>100.8</v>
      </c>
      <c r="AL43" s="110">
        <f t="shared" si="22"/>
        <v>77.012658227848107</v>
      </c>
      <c r="AM43" s="109">
        <f t="shared" si="22"/>
        <v>80.222222222222229</v>
      </c>
      <c r="AN43" s="110">
        <f t="shared" si="22"/>
        <v>76.19047619047619</v>
      </c>
      <c r="AO43" s="109">
        <f t="shared" si="22"/>
        <v>92.628205128205124</v>
      </c>
      <c r="AP43" s="110">
        <f t="shared" si="22"/>
        <v>82.118421052631575</v>
      </c>
      <c r="AQ43" s="109">
        <f t="shared" si="22"/>
        <v>82.012500000000003</v>
      </c>
      <c r="AR43" s="110">
        <f t="shared" si="22"/>
        <v>103.95294117647059</v>
      </c>
      <c r="AS43" s="109">
        <f t="shared" si="22"/>
        <v>100.26582278481013</v>
      </c>
      <c r="AT43" s="110">
        <f t="shared" si="22"/>
        <v>95.604938271604937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20.936724565756826</v>
      </c>
      <c r="G45" s="69">
        <f t="shared" ref="G45:AZ45" si="23">G43/$F$1</f>
        <v>15.453296703296703</v>
      </c>
      <c r="H45" s="61">
        <f t="shared" si="23"/>
        <v>14.102564102564102</v>
      </c>
      <c r="I45" s="69">
        <f t="shared" si="23"/>
        <v>20.007122507122507</v>
      </c>
      <c r="J45" s="61">
        <f t="shared" si="23"/>
        <v>29.173789173789174</v>
      </c>
      <c r="K45" s="69">
        <f t="shared" si="23"/>
        <v>28.911713286713287</v>
      </c>
      <c r="L45" s="61">
        <f t="shared" si="23"/>
        <v>22.502418964683116</v>
      </c>
      <c r="M45" s="69">
        <f t="shared" si="23"/>
        <v>19.250801282051281</v>
      </c>
      <c r="N45" s="61">
        <f t="shared" si="23"/>
        <v>23.524623524623522</v>
      </c>
      <c r="O45" s="69">
        <f t="shared" si="23"/>
        <v>27.238335435056744</v>
      </c>
      <c r="P45" s="61">
        <f t="shared" si="23"/>
        <v>33.085194375516956</v>
      </c>
      <c r="Q45" s="69">
        <f t="shared" si="23"/>
        <v>41.647812971342383</v>
      </c>
      <c r="R45" s="61">
        <f t="shared" si="23"/>
        <v>35.260861823361822</v>
      </c>
      <c r="S45" s="69">
        <f t="shared" si="23"/>
        <v>46.730769230769234</v>
      </c>
      <c r="T45" s="61">
        <f t="shared" si="23"/>
        <v>31.423895253682485</v>
      </c>
      <c r="U45" s="69">
        <f t="shared" si="23"/>
        <v>43.575338519158741</v>
      </c>
      <c r="V45" s="61">
        <f t="shared" si="23"/>
        <v>36.565170940170937</v>
      </c>
      <c r="W45" s="69">
        <f t="shared" si="23"/>
        <v>41.135817307692307</v>
      </c>
      <c r="X45" s="61">
        <f t="shared" si="23"/>
        <v>41.958041958041953</v>
      </c>
      <c r="Y45" s="69">
        <f t="shared" si="23"/>
        <v>30.04158004158004</v>
      </c>
      <c r="Z45" s="61">
        <f t="shared" si="23"/>
        <v>20.86220836220836</v>
      </c>
      <c r="AA45" s="69">
        <f t="shared" si="23"/>
        <v>22.606837606837605</v>
      </c>
      <c r="AB45" s="61">
        <f t="shared" si="23"/>
        <v>22.702991452991451</v>
      </c>
      <c r="AC45" s="69">
        <f t="shared" si="23"/>
        <v>21.779788838612369</v>
      </c>
      <c r="AD45" s="61">
        <f t="shared" si="23"/>
        <v>17.56201226309922</v>
      </c>
      <c r="AE45" s="69">
        <f t="shared" si="23"/>
        <v>20.648567119155352</v>
      </c>
      <c r="AF45" s="61">
        <f t="shared" si="23"/>
        <v>26.990553306342782</v>
      </c>
      <c r="AG45" s="69">
        <f t="shared" si="23"/>
        <v>23.401950162513543</v>
      </c>
      <c r="AH45" s="61">
        <f t="shared" si="23"/>
        <v>21.22314622314622</v>
      </c>
      <c r="AI45" s="69">
        <f t="shared" si="23"/>
        <v>25.004006410256409</v>
      </c>
      <c r="AJ45" s="61">
        <f t="shared" si="23"/>
        <v>23.076923076923077</v>
      </c>
      <c r="AK45" s="69">
        <f t="shared" si="23"/>
        <v>32.307692307692307</v>
      </c>
      <c r="AL45" s="61">
        <f t="shared" si="23"/>
        <v>24.683544303797468</v>
      </c>
      <c r="AM45" s="69">
        <f t="shared" si="23"/>
        <v>25.712250712250714</v>
      </c>
      <c r="AN45" s="61">
        <f t="shared" si="23"/>
        <v>24.420024420024419</v>
      </c>
      <c r="AO45" s="69">
        <f t="shared" si="23"/>
        <v>29.688527284681129</v>
      </c>
      <c r="AP45" s="61">
        <f t="shared" si="23"/>
        <v>26.320006747638324</v>
      </c>
      <c r="AQ45" s="69">
        <f t="shared" si="23"/>
        <v>26.286057692307693</v>
      </c>
      <c r="AR45" s="61">
        <f t="shared" si="23"/>
        <v>33.318250377073909</v>
      </c>
      <c r="AS45" s="69">
        <f t="shared" si="23"/>
        <v>32.136481661798115</v>
      </c>
      <c r="AT45" s="61">
        <f t="shared" si="23"/>
        <v>30.642608420386196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9</v>
      </c>
      <c r="G47" s="167">
        <f>G45-G26</f>
        <v>6.4532967032967026</v>
      </c>
      <c r="H47" s="118">
        <f>H45-H26</f>
        <v>5.1025641025641022</v>
      </c>
      <c r="I47" s="119">
        <f t="shared" ref="I47:AZ47" si="24">I45-I26</f>
        <v>11.007122507122507</v>
      </c>
      <c r="J47" s="118">
        <f t="shared" si="24"/>
        <v>13.720492470492472</v>
      </c>
      <c r="K47" s="119">
        <f t="shared" si="24"/>
        <v>8.3558524808524837</v>
      </c>
      <c r="L47" s="118">
        <f t="shared" si="24"/>
        <v>-7.4975810353168839</v>
      </c>
      <c r="M47" s="119">
        <f t="shared" si="24"/>
        <v>-10.749198717948719</v>
      </c>
      <c r="N47" s="118">
        <f t="shared" si="24"/>
        <v>-6.4753764753764784</v>
      </c>
      <c r="O47" s="119">
        <f t="shared" si="24"/>
        <v>-2.7616645649432563</v>
      </c>
      <c r="P47" s="118">
        <f t="shared" si="24"/>
        <v>3.0851943755169557</v>
      </c>
      <c r="Q47" s="119">
        <f t="shared" si="24"/>
        <v>11.647812971342383</v>
      </c>
      <c r="R47" s="118">
        <f t="shared" si="24"/>
        <v>5.2608618233618216</v>
      </c>
      <c r="S47" s="119">
        <f t="shared" si="24"/>
        <v>16.730769230769234</v>
      </c>
      <c r="T47" s="118">
        <f t="shared" si="24"/>
        <v>1.4238952536824847</v>
      </c>
      <c r="U47" s="119">
        <f t="shared" si="24"/>
        <v>13.575338519158741</v>
      </c>
      <c r="V47" s="118">
        <f t="shared" si="24"/>
        <v>6.5651709401709368</v>
      </c>
      <c r="W47" s="119">
        <f t="shared" si="24"/>
        <v>11.135817307692307</v>
      </c>
      <c r="X47" s="118">
        <f t="shared" si="24"/>
        <v>11.958041958041953</v>
      </c>
      <c r="Y47" s="119">
        <f t="shared" si="24"/>
        <v>4.1580041580040472E-2</v>
      </c>
      <c r="Z47" s="118">
        <f t="shared" si="24"/>
        <v>-9.1377916377916399</v>
      </c>
      <c r="AA47" s="119">
        <f t="shared" si="24"/>
        <v>-7.3931623931623953</v>
      </c>
      <c r="AB47" s="118">
        <f t="shared" si="24"/>
        <v>-7.2970085470085486</v>
      </c>
      <c r="AC47" s="119">
        <f t="shared" si="24"/>
        <v>-8.2202111613876312</v>
      </c>
      <c r="AD47" s="118">
        <f t="shared" si="24"/>
        <v>-12.43798773690078</v>
      </c>
      <c r="AE47" s="119">
        <f t="shared" si="24"/>
        <v>-9.3514328808446479</v>
      </c>
      <c r="AF47" s="118">
        <f t="shared" si="24"/>
        <v>-3.0094466936572175</v>
      </c>
      <c r="AG47" s="119">
        <f t="shared" si="24"/>
        <v>-6.5980498374864567</v>
      </c>
      <c r="AH47" s="118">
        <f t="shared" si="24"/>
        <v>-8.7768537768537804</v>
      </c>
      <c r="AI47" s="119">
        <f t="shared" si="24"/>
        <v>-1.9959935897435912</v>
      </c>
      <c r="AJ47" s="118">
        <f t="shared" si="24"/>
        <v>7.692307692307665E-2</v>
      </c>
      <c r="AK47" s="119">
        <f t="shared" si="24"/>
        <v>9.3076923076923066</v>
      </c>
      <c r="AL47" s="118">
        <f t="shared" si="24"/>
        <v>1.6835443037974684</v>
      </c>
      <c r="AM47" s="119">
        <f t="shared" si="24"/>
        <v>2.6353276353276378</v>
      </c>
      <c r="AN47" s="118">
        <f t="shared" si="24"/>
        <v>-5.5799755799755815</v>
      </c>
      <c r="AO47" s="119">
        <f t="shared" si="24"/>
        <v>-0.311472715318871</v>
      </c>
      <c r="AP47" s="118">
        <f t="shared" si="24"/>
        <v>-3.6799932523616761</v>
      </c>
      <c r="AQ47" s="119">
        <f t="shared" si="24"/>
        <v>-3.7139423076923066</v>
      </c>
      <c r="AR47" s="118">
        <f t="shared" si="24"/>
        <v>3.3182503770739089</v>
      </c>
      <c r="AS47" s="119">
        <f t="shared" si="24"/>
        <v>2.1364816617981148</v>
      </c>
      <c r="AT47" s="118">
        <f t="shared" si="24"/>
        <v>4.6426084203861961</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6.4532967032967026</v>
      </c>
      <c r="H49" s="63">
        <f>IF((((IF(AND(H24&gt;($F$1-0.00001),((H45-H26)&gt;0)),(H45-H26),0)))&gt;=10),10,(IF(AND(H24&gt;($F$1-0.00001),((H45-H26)&gt;0)),(H45-H26),0)))</f>
        <v>5.1025641025641022</v>
      </c>
      <c r="I49" s="71">
        <f t="shared" ref="I49:AZ49" si="25">IF((((IF(AND(I24&gt;($F$1-0.00001),((I45-I26)&gt;0)),(I45-I26),0)))&gt;=10),10,(IF(AND(I24&gt;($F$1-0.00001),((I45-I26)&gt;0)),(I45-I26),0)))</f>
        <v>10</v>
      </c>
      <c r="J49" s="63">
        <f t="shared" si="25"/>
        <v>10</v>
      </c>
      <c r="K49" s="71">
        <f t="shared" si="25"/>
        <v>0</v>
      </c>
      <c r="L49" s="63">
        <f t="shared" si="25"/>
        <v>0</v>
      </c>
      <c r="M49" s="71">
        <f t="shared" si="25"/>
        <v>0</v>
      </c>
      <c r="N49" s="63">
        <f t="shared" si="25"/>
        <v>0</v>
      </c>
      <c r="O49" s="71">
        <f t="shared" si="25"/>
        <v>0</v>
      </c>
      <c r="P49" s="63">
        <f t="shared" si="25"/>
        <v>0</v>
      </c>
      <c r="Q49" s="71">
        <f t="shared" si="25"/>
        <v>10</v>
      </c>
      <c r="R49" s="63">
        <f t="shared" si="25"/>
        <v>0</v>
      </c>
      <c r="S49" s="71">
        <f t="shared" si="25"/>
        <v>10</v>
      </c>
      <c r="T49" s="63">
        <f t="shared" si="25"/>
        <v>1.4238952536824847</v>
      </c>
      <c r="U49" s="71">
        <f t="shared" si="25"/>
        <v>10</v>
      </c>
      <c r="V49" s="63">
        <f t="shared" si="25"/>
        <v>6.5651709401709368</v>
      </c>
      <c r="W49" s="71">
        <f t="shared" si="25"/>
        <v>10</v>
      </c>
      <c r="X49" s="63">
        <f t="shared" si="25"/>
        <v>10</v>
      </c>
      <c r="Y49" s="71">
        <f t="shared" si="25"/>
        <v>4.1580041580040472E-2</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7.692307692307665E-2</v>
      </c>
      <c r="AK49" s="71">
        <f t="shared" si="25"/>
        <v>9.3076923076923066</v>
      </c>
      <c r="AL49" s="63">
        <f t="shared" si="25"/>
        <v>1.6835443037974684</v>
      </c>
      <c r="AM49" s="71">
        <f t="shared" si="25"/>
        <v>2.6353276353276378</v>
      </c>
      <c r="AN49" s="63">
        <f t="shared" si="25"/>
        <v>0</v>
      </c>
      <c r="AO49" s="71">
        <f t="shared" si="25"/>
        <v>0</v>
      </c>
      <c r="AP49" s="63">
        <f t="shared" si="25"/>
        <v>0</v>
      </c>
      <c r="AQ49" s="71">
        <f t="shared" si="25"/>
        <v>0</v>
      </c>
      <c r="AR49" s="63">
        <f t="shared" si="25"/>
        <v>3.3182503770739089</v>
      </c>
      <c r="AS49" s="71">
        <f t="shared" si="25"/>
        <v>0</v>
      </c>
      <c r="AT49" s="63">
        <f t="shared" si="25"/>
        <v>4.6426084203861961</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1.1666666666666667</v>
      </c>
      <c r="E13" s="55">
        <f>'SDR Patient and Stations'!D12</f>
        <v>1.2222222222222223</v>
      </c>
      <c r="F13" s="54">
        <f>'SDR Patient and Stations'!E12</f>
        <v>1.25</v>
      </c>
      <c r="G13" s="55">
        <f>'SDR Patient and Stations'!F12</f>
        <v>1.25</v>
      </c>
      <c r="H13" s="54">
        <f>'SDR Patient and Stations'!G12</f>
        <v>1.2222222222222223</v>
      </c>
      <c r="I13" s="55">
        <f>'SDR Patient and Stations'!H12</f>
        <v>0.73611111111111116</v>
      </c>
      <c r="J13" s="54">
        <f>'SDR Patient and Stations'!I12</f>
        <v>0.88888888888888884</v>
      </c>
      <c r="K13" s="55">
        <f>'SDR Patient and Stations'!J12</f>
        <v>0.875</v>
      </c>
      <c r="L13" s="54">
        <f>'SDR Patient and Stations'!K12</f>
        <v>0.84722222222222221</v>
      </c>
      <c r="M13" s="55">
        <f>'SDR Patient and Stations'!L12</f>
        <v>0.86111111111111116</v>
      </c>
      <c r="N13" s="54">
        <f>'SDR Patient and Stations'!M12</f>
        <v>0.70833333333333337</v>
      </c>
      <c r="O13" s="55">
        <f>'SDR Patient and Stations'!N12</f>
        <v>0.75</v>
      </c>
      <c r="P13" s="54">
        <f>'SDR Patient and Stations'!O12</f>
        <v>0.83333333333333337</v>
      </c>
      <c r="Q13" s="55">
        <f>'SDR Patient and Stations'!P12</f>
        <v>0.97916666666666663</v>
      </c>
      <c r="R13" s="54">
        <f>'SDR Patient and Stations'!Q12</f>
        <v>0.92708333333333337</v>
      </c>
      <c r="S13" s="55">
        <f>'SDR Patient and Stations'!R12</f>
        <v>0.9642857142857143</v>
      </c>
      <c r="T13" s="54">
        <f>'SDR Patient and Stations'!S12</f>
        <v>0.8571428571428571</v>
      </c>
      <c r="U13" s="55">
        <f>'SDR Patient and Stations'!T12</f>
        <v>0.9821428571428571</v>
      </c>
      <c r="V13" s="54">
        <f>'SDR Patient and Stations'!U12</f>
        <v>0.9910714285714286</v>
      </c>
      <c r="W13" s="55">
        <f>'SDR Patient and Stations'!V12</f>
        <v>0.9910714285714286</v>
      </c>
      <c r="X13" s="54">
        <f>'SDR Patient and Stations'!W12</f>
        <v>1.0714285714285714</v>
      </c>
      <c r="Y13" s="55">
        <f>'SDR Patient and Stations'!X12</f>
        <v>0.94444444444444442</v>
      </c>
      <c r="Z13" s="54">
        <f>'SDR Patient and Stations'!Y12</f>
        <v>0.78703703703703709</v>
      </c>
      <c r="AA13" s="55">
        <f>'SDR Patient and Stations'!Z12</f>
        <v>0.85185185185185186</v>
      </c>
      <c r="AB13" s="54">
        <f>'SDR Patient and Stations'!AA12</f>
        <v>0.78703703703703709</v>
      </c>
      <c r="AC13" s="55">
        <f>'SDR Patient and Stations'!AB12</f>
        <v>0.70370370370370372</v>
      </c>
      <c r="AD13" s="54">
        <f>'SDR Patient and Stations'!AC12</f>
        <v>0.65740740740740744</v>
      </c>
      <c r="AE13" s="55">
        <f>'SDR Patient and Stations'!AD12</f>
        <v>0.68518518518518523</v>
      </c>
      <c r="AF13" s="54">
        <f>'SDR Patient and Stations'!AE12</f>
        <v>0.7407407407407407</v>
      </c>
      <c r="AG13" s="55">
        <f>'SDR Patient and Stations'!AF12</f>
        <v>0.78260869565217395</v>
      </c>
      <c r="AH13" s="54">
        <f>'SDR Patient and Stations'!AG12</f>
        <v>0.76086956521739135</v>
      </c>
      <c r="AI13" s="55">
        <f>'SDR Patient and Stations'!AH12</f>
        <v>0.85869565217391308</v>
      </c>
      <c r="AJ13" s="54">
        <f>'SDR Patient and Stations'!AI12</f>
        <v>0.9</v>
      </c>
      <c r="AK13" s="55">
        <f>'SDR Patient and Stations'!AJ12</f>
        <v>0.875</v>
      </c>
      <c r="AL13" s="54">
        <f>'SDR Patient and Stations'!AK12</f>
        <v>0.6964285714285714</v>
      </c>
      <c r="AM13" s="55">
        <f>'SDR Patient and Stations'!AL12</f>
        <v>0.6785714285714286</v>
      </c>
      <c r="AN13" s="54">
        <f>'SDR Patient and Stations'!AM12</f>
        <v>0.7142857142857143</v>
      </c>
      <c r="AO13" s="55">
        <f>'SDR Patient and Stations'!AN12</f>
        <v>0.7589285714285714</v>
      </c>
      <c r="AP13" s="54">
        <f>'SDR Patient and Stations'!AO12</f>
        <v>0.7053571428571429</v>
      </c>
      <c r="AQ13" s="55">
        <f>'SDR Patient and Stations'!AP12</f>
        <v>0.7232142857142857</v>
      </c>
      <c r="AR13" s="54">
        <f>'SDR Patient and Stations'!AQ12</f>
        <v>0.8392857142857143</v>
      </c>
      <c r="AS13" s="55">
        <f>'SDR Patient and Stations'!AR12</f>
        <v>0.7946428571428571</v>
      </c>
      <c r="AT13" s="54">
        <f>'SDR Patient and Stations'!AS12</f>
        <v>0.7857142857142857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3</v>
      </c>
      <c r="D14" s="163">
        <f>'SDR Patient and Stations'!C14</f>
        <v>4</v>
      </c>
      <c r="E14" s="164">
        <f>'SDR Patient and Stations'!D14</f>
        <v>4</v>
      </c>
      <c r="F14" s="163">
        <f>'SDR Patient and Stations'!E14</f>
        <v>1</v>
      </c>
      <c r="G14" s="164">
        <f>'SDR Patient and Stations'!F14</f>
        <v>0</v>
      </c>
      <c r="H14" s="163">
        <f>'SDR Patient and Stations'!G14</f>
        <v>0</v>
      </c>
      <c r="I14" s="164">
        <f>'SDR Patient and Stations'!H14</f>
        <v>0</v>
      </c>
      <c r="J14" s="163">
        <f>'SDR Patient and Stations'!I14</f>
        <v>0</v>
      </c>
      <c r="K14" s="164">
        <f>'SDR Patient and Stations'!J14</f>
        <v>6</v>
      </c>
      <c r="L14" s="163">
        <f>'SDR Patient and Stations'!K14</f>
        <v>0</v>
      </c>
      <c r="M14" s="164">
        <f>'SDR Patient and Stations'!L14</f>
        <v>0</v>
      </c>
      <c r="N14" s="163">
        <f>'SDR Patient and Stations'!M14</f>
        <v>0</v>
      </c>
      <c r="O14" s="164">
        <f>'SDR Patient and Stations'!N14</f>
        <v>0</v>
      </c>
      <c r="P14" s="163">
        <f>'SDR Patient and Stations'!O14</f>
        <v>0</v>
      </c>
      <c r="Q14" s="164">
        <f>'SDR Patient and Stations'!P14</f>
        <v>0</v>
      </c>
      <c r="R14" s="163">
        <f>'SDR Patient and Stations'!Q14</f>
        <v>4</v>
      </c>
      <c r="S14" s="164">
        <f>'SDR Patient and Stations'!R14</f>
        <v>-10</v>
      </c>
      <c r="T14" s="163">
        <f>'SDR Patient and Stations'!S14</f>
        <v>0</v>
      </c>
      <c r="U14" s="164">
        <f>'SDR Patient and Stations'!T14</f>
        <v>9</v>
      </c>
      <c r="V14" s="163">
        <f>'SDR Patient and Stations'!U14</f>
        <v>0</v>
      </c>
      <c r="W14" s="164">
        <f>'SDR Patient and Stations'!V14</f>
        <v>1</v>
      </c>
      <c r="X14" s="163">
        <f>'SDR Patient and Stations'!W14</f>
        <v>0</v>
      </c>
      <c r="Y14" s="164">
        <f>'SDR Patient and Stations'!X14</f>
        <v>0</v>
      </c>
      <c r="Z14" s="163">
        <f>'SDR Patient and Stations'!Y14</f>
        <v>0</v>
      </c>
      <c r="AA14" s="164">
        <f>'SDR Patient and Stations'!Z14</f>
        <v>0</v>
      </c>
      <c r="AB14" s="163">
        <f>'SDR Patient and Stations'!AA14</f>
        <v>0</v>
      </c>
      <c r="AC14" s="164">
        <f>'SDR Patient and Stations'!AB14</f>
        <v>0</v>
      </c>
      <c r="AD14" s="163">
        <f>'SDR Patient and Stations'!AC14</f>
        <v>-3</v>
      </c>
      <c r="AE14" s="164">
        <f>'SDR Patient and Stations'!AD14</f>
        <v>-4</v>
      </c>
      <c r="AF14" s="163">
        <f>'SDR Patient and Stations'!AE14</f>
        <v>0</v>
      </c>
      <c r="AG14" s="164">
        <f>'SDR Patient and Stations'!AF14</f>
        <v>0</v>
      </c>
      <c r="AH14" s="163">
        <f>'SDR Patient and Stations'!AG14</f>
        <v>1</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-4</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4</v>
      </c>
      <c r="H15" s="164">
        <f>'SDR Patient and Stations'!G15</f>
        <v>4</v>
      </c>
      <c r="I15" s="163">
        <f>'SDR Patient and Stations'!H15</f>
        <v>1</v>
      </c>
      <c r="J15" s="164">
        <f>'SDR Patient and Stations'!I15</f>
        <v>0</v>
      </c>
      <c r="K15" s="163">
        <f>'SDR Patient and Stations'!J15</f>
        <v>0</v>
      </c>
      <c r="L15" s="164">
        <f>'SDR Patient and Stations'!K15</f>
        <v>0</v>
      </c>
      <c r="M15" s="163">
        <f>'SDR Patient and Stations'!L15</f>
        <v>0</v>
      </c>
      <c r="N15" s="164">
        <f>'SDR Patient and Stations'!M15</f>
        <v>6</v>
      </c>
      <c r="O15" s="163">
        <f>'SDR Patient and Stations'!N15</f>
        <v>0</v>
      </c>
      <c r="P15" s="164">
        <f>'SDR Patient and Stations'!O15</f>
        <v>0</v>
      </c>
      <c r="Q15" s="163">
        <f>'SDR Patient and Stations'!P15</f>
        <v>0</v>
      </c>
      <c r="R15" s="164">
        <f>'SDR Patient and Stations'!Q15</f>
        <v>0</v>
      </c>
      <c r="S15" s="163">
        <f>'SDR Patient and Stations'!R15</f>
        <v>0</v>
      </c>
      <c r="T15" s="164">
        <f>'SDR Patient and Stations'!S15</f>
        <v>0</v>
      </c>
      <c r="U15" s="163">
        <f>'SDR Patient and Stations'!T15</f>
        <v>4</v>
      </c>
      <c r="V15" s="164">
        <f>'SDR Patient and Stations'!U15</f>
        <v>-10</v>
      </c>
      <c r="W15" s="163">
        <f>'SDR Patient and Stations'!V15</f>
        <v>0</v>
      </c>
      <c r="X15" s="164">
        <f>'SDR Patient and Stations'!W15</f>
        <v>9</v>
      </c>
      <c r="Y15" s="163">
        <f>'SDR Patient and Stations'!X15</f>
        <v>0</v>
      </c>
      <c r="Z15" s="164">
        <f>'SDR Patient and Stations'!Y15</f>
        <v>1</v>
      </c>
      <c r="AA15" s="163">
        <f>'SDR Patient and Stations'!Z15</f>
        <v>0</v>
      </c>
      <c r="AB15" s="164">
        <f>'SDR Patient and Stations'!AA15</f>
        <v>0</v>
      </c>
      <c r="AC15" s="163">
        <f>'SDR Patient and Stations'!AB15</f>
        <v>0</v>
      </c>
      <c r="AD15" s="164">
        <f>'SDR Patient and Stations'!AC15</f>
        <v>0</v>
      </c>
      <c r="AE15" s="163">
        <f>'SDR Patient and Stations'!AD15</f>
        <v>0</v>
      </c>
      <c r="AF15" s="164">
        <f>'SDR Patient and Stations'!AE15</f>
        <v>0</v>
      </c>
      <c r="AG15" s="163">
        <f>'SDR Patient and Stations'!AF15</f>
        <v>-3</v>
      </c>
      <c r="AH15" s="164">
        <f>'SDR Patient and Stations'!AG15</f>
        <v>-4</v>
      </c>
      <c r="AI15" s="163">
        <f>'SDR Patient and Stations'!AH15</f>
        <v>0</v>
      </c>
      <c r="AJ15" s="164">
        <f>'SDR Patient and Stations'!AI15</f>
        <v>0</v>
      </c>
      <c r="AK15" s="163">
        <f>'SDR Patient and Stations'!AJ15</f>
        <v>1</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-4</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4</v>
      </c>
      <c r="I16" s="52">
        <f>'SDR Patient and Stations'!H16</f>
        <v>4</v>
      </c>
      <c r="J16" s="49">
        <f>'SDR Patient and Stations'!I16</f>
        <v>1</v>
      </c>
      <c r="K16" s="52">
        <f>'SDR Patient and Stations'!J16</f>
        <v>0</v>
      </c>
      <c r="L16" s="49">
        <f>'SDR Patient and Stations'!K16</f>
        <v>0</v>
      </c>
      <c r="M16" s="52">
        <f>'SDR Patient and Stations'!L16</f>
        <v>0</v>
      </c>
      <c r="N16" s="49">
        <f>'SDR Patient and Stations'!M16</f>
        <v>0</v>
      </c>
      <c r="O16" s="52">
        <f>'SDR Patient and Stations'!N16</f>
        <v>6</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4</v>
      </c>
      <c r="W16" s="52">
        <f>'SDR Patient and Stations'!V16</f>
        <v>-10</v>
      </c>
      <c r="X16" s="49">
        <f>'SDR Patient and Stations'!W16</f>
        <v>0</v>
      </c>
      <c r="Y16" s="52">
        <f>'SDR Patient and Stations'!X16</f>
        <v>9</v>
      </c>
      <c r="Z16" s="49">
        <f>'SDR Patient and Stations'!Y16</f>
        <v>0</v>
      </c>
      <c r="AA16" s="52">
        <f>'SDR Patient and Stations'!Z16</f>
        <v>1</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-3</v>
      </c>
      <c r="AI16" s="52">
        <f>'SDR Patient and Stations'!AH16</f>
        <v>-4</v>
      </c>
      <c r="AJ16" s="49">
        <f>'SDR Patient and Stations'!AI16</f>
        <v>0</v>
      </c>
      <c r="AK16" s="52">
        <f>'SDR Patient and Stations'!AJ16</f>
        <v>0</v>
      </c>
      <c r="AL16" s="49">
        <f>'SDR Patient and Stations'!AK16</f>
        <v>1</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1.2916666666666667</v>
      </c>
      <c r="D22">
        <f>'SDR Patient and Stations'!C12</f>
        <v>1.1666666666666667</v>
      </c>
      <c r="E22">
        <f>'SDR Patient and Stations'!D12</f>
        <v>1.2222222222222223</v>
      </c>
      <c r="F22" s="5">
        <f>'SDR Patient and Stations'!E12</f>
        <v>1.25</v>
      </c>
      <c r="G22" s="66">
        <f>'SDR Patient and Stations'!F12</f>
        <v>1.25</v>
      </c>
      <c r="H22" s="58">
        <f>'SDR Patient and Stations'!G12</f>
        <v>1.2222222222222223</v>
      </c>
      <c r="I22" s="66">
        <f>'SDR Patient and Stations'!H12</f>
        <v>0.73611111111111116</v>
      </c>
      <c r="J22" s="58">
        <f>'SDR Patient and Stations'!I12</f>
        <v>0.88888888888888884</v>
      </c>
      <c r="K22" s="66">
        <f>'SDR Patient and Stations'!J12</f>
        <v>0.875</v>
      </c>
      <c r="L22" s="58">
        <f>'SDR Patient and Stations'!K12</f>
        <v>0.84722222222222221</v>
      </c>
      <c r="M22" s="66">
        <f>'SDR Patient and Stations'!M12</f>
        <v>0.70833333333333337</v>
      </c>
      <c r="N22" s="58">
        <f>'SDR Patient and Stations'!N12</f>
        <v>0.75</v>
      </c>
      <c r="O22" s="66">
        <f>'SDR Patient and Stations'!O12</f>
        <v>0.83333333333333337</v>
      </c>
      <c r="P22" s="58">
        <f>'SDR Patient and Stations'!P12</f>
        <v>0.97916666666666663</v>
      </c>
      <c r="Q22" s="66">
        <f>'SDR Patient and Stations'!Q12</f>
        <v>0.92708333333333337</v>
      </c>
      <c r="R22" s="58">
        <f>'SDR Patient and Stations'!R12</f>
        <v>0.9642857142857143</v>
      </c>
      <c r="S22" s="66">
        <f>'SDR Patient and Stations'!S12</f>
        <v>0.8571428571428571</v>
      </c>
      <c r="T22" s="58">
        <f>'SDR Patient and Stations'!T12</f>
        <v>0.9821428571428571</v>
      </c>
      <c r="U22" s="66">
        <f>'SDR Patient and Stations'!U12</f>
        <v>0.9910714285714286</v>
      </c>
      <c r="V22" s="58">
        <f>'SDR Patient and Stations'!V12</f>
        <v>0.9910714285714286</v>
      </c>
      <c r="W22" s="66">
        <f>'SDR Patient and Stations'!W12</f>
        <v>1.0714285714285714</v>
      </c>
      <c r="X22" s="58">
        <f>'SDR Patient and Stations'!X12</f>
        <v>0.94444444444444442</v>
      </c>
      <c r="Y22" s="66">
        <f>'SDR Patient and Stations'!Y12</f>
        <v>0.78703703703703709</v>
      </c>
      <c r="Z22" s="58">
        <f>'SDR Patient and Stations'!Z12</f>
        <v>0.85185185185185186</v>
      </c>
      <c r="AA22" s="66">
        <f>'SDR Patient and Stations'!AA12</f>
        <v>0.78703703703703709</v>
      </c>
      <c r="AB22" s="58">
        <f>'SDR Patient and Stations'!AB12</f>
        <v>0.70370370370370372</v>
      </c>
      <c r="AC22" s="66">
        <f>'SDR Patient and Stations'!AC12</f>
        <v>0.65740740740740744</v>
      </c>
      <c r="AD22" s="58">
        <f>'SDR Patient and Stations'!AD12</f>
        <v>0.68518518518518523</v>
      </c>
      <c r="AE22" s="66">
        <f>'SDR Patient and Stations'!AE12</f>
        <v>0.7407407407407407</v>
      </c>
      <c r="AF22" s="58">
        <f>'SDR Patient and Stations'!AF12</f>
        <v>0.78260869565217395</v>
      </c>
      <c r="AG22" s="66">
        <f>'SDR Patient and Stations'!AG12</f>
        <v>0.76086956521739135</v>
      </c>
      <c r="AH22" s="58">
        <f>'SDR Patient and Stations'!AH12</f>
        <v>0.85869565217391308</v>
      </c>
      <c r="AI22" s="66">
        <f>'SDR Patient and Stations'!AI12</f>
        <v>0.9</v>
      </c>
      <c r="AJ22" s="58">
        <f>'SDR Patient and Stations'!AJ12</f>
        <v>0.875</v>
      </c>
      <c r="AK22" s="66">
        <f>'SDR Patient and Stations'!AK12</f>
        <v>0.6964285714285714</v>
      </c>
      <c r="AL22" s="58">
        <f>'SDR Patient and Stations'!AL12</f>
        <v>0.6785714285714286</v>
      </c>
      <c r="AM22" s="66">
        <f>'SDR Patient and Stations'!AM12</f>
        <v>0.7142857142857143</v>
      </c>
      <c r="AN22" s="58">
        <f>'SDR Patient and Stations'!AN12</f>
        <v>0.7589285714285714</v>
      </c>
      <c r="AO22" s="66">
        <f>'SDR Patient and Stations'!AO12</f>
        <v>0.7053571428571429</v>
      </c>
      <c r="AP22" s="58">
        <f>'SDR Patient and Stations'!AP12</f>
        <v>0.7232142857142857</v>
      </c>
      <c r="AQ22" s="66">
        <f>'SDR Patient and Stations'!AQ12</f>
        <v>0.8392857142857143</v>
      </c>
      <c r="AR22" s="58">
        <f>'SDR Patient and Stations'!AR12</f>
        <v>0.7946428571428571</v>
      </c>
      <c r="AS22" s="66">
        <f>'SDR Patient and Stations'!AS12</f>
        <v>0.7857142857142857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5.166666666666667</v>
      </c>
      <c r="D24" s="105">
        <f>'SDR Patient and Stations'!C11</f>
        <v>4.666666666666667</v>
      </c>
      <c r="E24" s="105">
        <f>'SDR Patient and Stations'!D11</f>
        <v>4.8888888888888893</v>
      </c>
      <c r="F24" s="115">
        <f>'SDR Patient and Stations'!E11</f>
        <v>5</v>
      </c>
      <c r="G24" s="114">
        <f t="shared" ref="G24:AZ24" si="12">J32/G26</f>
        <v>5</v>
      </c>
      <c r="H24" s="113">
        <f t="shared" si="12"/>
        <v>4.8888888888888893</v>
      </c>
      <c r="I24" s="114">
        <f t="shared" si="12"/>
        <v>5.8888888888888893</v>
      </c>
      <c r="J24" s="113">
        <f t="shared" si="12"/>
        <v>4.0884148148148149</v>
      </c>
      <c r="K24" s="114">
        <f t="shared" si="12"/>
        <v>3.0086386390820894</v>
      </c>
      <c r="L24" s="113">
        <f t="shared" si="12"/>
        <v>2.0333333333333332</v>
      </c>
      <c r="M24" s="114">
        <f t="shared" si="12"/>
        <v>2.0666666666666669</v>
      </c>
      <c r="N24" s="113">
        <f t="shared" si="12"/>
        <v>2.2666666666666666</v>
      </c>
      <c r="O24" s="114">
        <f t="shared" si="12"/>
        <v>2.4</v>
      </c>
      <c r="P24" s="113">
        <f t="shared" si="12"/>
        <v>2.6666666666666665</v>
      </c>
      <c r="Q24" s="114">
        <f t="shared" si="12"/>
        <v>3.1333333333333333</v>
      </c>
      <c r="R24" s="113">
        <f t="shared" si="12"/>
        <v>2.9666666666666668</v>
      </c>
      <c r="S24" s="114">
        <f t="shared" si="12"/>
        <v>3.6</v>
      </c>
      <c r="T24" s="113">
        <f t="shared" si="12"/>
        <v>3.2</v>
      </c>
      <c r="U24" s="114">
        <f t="shared" si="12"/>
        <v>3.6666666666666665</v>
      </c>
      <c r="V24" s="113">
        <f t="shared" si="12"/>
        <v>3.7</v>
      </c>
      <c r="W24" s="114">
        <f t="shared" si="12"/>
        <v>3.7</v>
      </c>
      <c r="X24" s="113">
        <f t="shared" si="12"/>
        <v>4</v>
      </c>
      <c r="Y24" s="114">
        <f t="shared" si="12"/>
        <v>3.4</v>
      </c>
      <c r="Z24" s="113">
        <f t="shared" si="12"/>
        <v>2.8333333333333335</v>
      </c>
      <c r="AA24" s="114">
        <f t="shared" si="12"/>
        <v>3.0666666666666669</v>
      </c>
      <c r="AB24" s="113">
        <f t="shared" si="12"/>
        <v>2.8333333333333335</v>
      </c>
      <c r="AC24" s="114">
        <f t="shared" si="12"/>
        <v>2.5333333333333332</v>
      </c>
      <c r="AD24" s="113">
        <f t="shared" si="12"/>
        <v>2.3666666666666667</v>
      </c>
      <c r="AE24" s="114">
        <f t="shared" si="12"/>
        <v>2.4666666666666668</v>
      </c>
      <c r="AF24" s="113">
        <f t="shared" si="12"/>
        <v>2.6666666666666665</v>
      </c>
      <c r="AG24" s="114">
        <f t="shared" si="12"/>
        <v>2.4</v>
      </c>
      <c r="AH24" s="113">
        <f t="shared" si="12"/>
        <v>2.3333333333333335</v>
      </c>
      <c r="AI24" s="114">
        <f t="shared" si="12"/>
        <v>2.925925925925926</v>
      </c>
      <c r="AJ24" s="113">
        <f t="shared" si="12"/>
        <v>3.1304347826086958</v>
      </c>
      <c r="AK24" s="114">
        <f t="shared" si="12"/>
        <v>3.652173913043478</v>
      </c>
      <c r="AL24" s="113">
        <f t="shared" si="12"/>
        <v>3.3913043478260869</v>
      </c>
      <c r="AM24" s="114">
        <f t="shared" si="12"/>
        <v>3.2511111111111113</v>
      </c>
      <c r="AN24" s="113">
        <f t="shared" si="12"/>
        <v>2.6666666666666665</v>
      </c>
      <c r="AO24" s="114">
        <f t="shared" si="12"/>
        <v>2.8333333333333335</v>
      </c>
      <c r="AP24" s="113">
        <f t="shared" si="12"/>
        <v>2.6333333333333333</v>
      </c>
      <c r="AQ24" s="114">
        <f t="shared" si="12"/>
        <v>2.7</v>
      </c>
      <c r="AR24" s="113">
        <f t="shared" si="12"/>
        <v>3.1333333333333333</v>
      </c>
      <c r="AS24" s="114">
        <f t="shared" si="12"/>
        <v>2.9666666666666668</v>
      </c>
      <c r="AT24" s="113">
        <f t="shared" si="12"/>
        <v>3.3846153846153846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4.916666666666667</v>
      </c>
      <c r="E25" s="171">
        <f t="shared" ref="E25:G25" si="13">AVERAGE(D24:E24)</f>
        <v>4.7777777777777786</v>
      </c>
      <c r="F25" s="171">
        <f t="shared" si="13"/>
        <v>4.9444444444444446</v>
      </c>
      <c r="G25" s="171">
        <f t="shared" si="13"/>
        <v>5</v>
      </c>
      <c r="H25" s="122">
        <f>AVERAGE(G24:H24)</f>
        <v>4.9444444444444446</v>
      </c>
      <c r="I25" s="123">
        <f t="shared" ref="I25:AZ25" si="14">AVERAGE(H24:I24)</f>
        <v>5.3888888888888893</v>
      </c>
      <c r="J25" s="122">
        <f t="shared" si="14"/>
        <v>4.9886518518518521</v>
      </c>
      <c r="K25" s="123">
        <f t="shared" si="14"/>
        <v>3.5485267269484524</v>
      </c>
      <c r="L25" s="122">
        <f t="shared" si="14"/>
        <v>2.5209859862077115</v>
      </c>
      <c r="M25" s="123">
        <f t="shared" si="14"/>
        <v>2.0499999999999998</v>
      </c>
      <c r="N25" s="122">
        <f t="shared" si="14"/>
        <v>2.166666666666667</v>
      </c>
      <c r="O25" s="123">
        <f t="shared" si="14"/>
        <v>2.333333333333333</v>
      </c>
      <c r="P25" s="122">
        <f t="shared" si="14"/>
        <v>2.5333333333333332</v>
      </c>
      <c r="Q25" s="123">
        <f t="shared" si="14"/>
        <v>2.9</v>
      </c>
      <c r="R25" s="122">
        <f t="shared" si="14"/>
        <v>3.05</v>
      </c>
      <c r="S25" s="123">
        <f t="shared" si="14"/>
        <v>3.2833333333333332</v>
      </c>
      <c r="T25" s="122">
        <f t="shared" si="14"/>
        <v>3.4000000000000004</v>
      </c>
      <c r="U25" s="123">
        <f t="shared" si="14"/>
        <v>3.4333333333333336</v>
      </c>
      <c r="V25" s="122">
        <f t="shared" si="14"/>
        <v>3.6833333333333336</v>
      </c>
      <c r="W25" s="123">
        <f t="shared" si="14"/>
        <v>3.7</v>
      </c>
      <c r="X25" s="122">
        <f t="shared" si="14"/>
        <v>3.85</v>
      </c>
      <c r="Y25" s="123">
        <f t="shared" si="14"/>
        <v>3.7</v>
      </c>
      <c r="Z25" s="122">
        <f t="shared" si="14"/>
        <v>3.1166666666666667</v>
      </c>
      <c r="AA25" s="123">
        <f t="shared" si="14"/>
        <v>2.95</v>
      </c>
      <c r="AB25" s="122">
        <f t="shared" si="14"/>
        <v>2.95</v>
      </c>
      <c r="AC25" s="123">
        <f t="shared" si="14"/>
        <v>2.6833333333333336</v>
      </c>
      <c r="AD25" s="122">
        <f t="shared" si="14"/>
        <v>2.4500000000000002</v>
      </c>
      <c r="AE25" s="123">
        <f t="shared" si="14"/>
        <v>2.416666666666667</v>
      </c>
      <c r="AF25" s="122">
        <f t="shared" si="14"/>
        <v>2.5666666666666664</v>
      </c>
      <c r="AG25" s="123">
        <f t="shared" si="14"/>
        <v>2.5333333333333332</v>
      </c>
      <c r="AH25" s="122">
        <f t="shared" si="14"/>
        <v>2.3666666666666667</v>
      </c>
      <c r="AI25" s="123">
        <f t="shared" si="14"/>
        <v>2.6296296296296298</v>
      </c>
      <c r="AJ25" s="122">
        <f t="shared" si="14"/>
        <v>3.0281803542673109</v>
      </c>
      <c r="AK25" s="123">
        <f t="shared" si="14"/>
        <v>3.3913043478260869</v>
      </c>
      <c r="AL25" s="122">
        <f t="shared" si="14"/>
        <v>3.5217391304347823</v>
      </c>
      <c r="AM25" s="123">
        <f t="shared" si="14"/>
        <v>3.3212077294685991</v>
      </c>
      <c r="AN25" s="122">
        <f t="shared" si="14"/>
        <v>2.9588888888888887</v>
      </c>
      <c r="AO25" s="123">
        <f t="shared" si="14"/>
        <v>2.75</v>
      </c>
      <c r="AP25" s="122">
        <f t="shared" si="14"/>
        <v>2.7333333333333334</v>
      </c>
      <c r="AQ25" s="123">
        <f t="shared" si="14"/>
        <v>2.666666666666667</v>
      </c>
      <c r="AR25" s="122">
        <f t="shared" si="14"/>
        <v>2.916666666666667</v>
      </c>
      <c r="AS25" s="123">
        <f t="shared" si="14"/>
        <v>3.05</v>
      </c>
      <c r="AT25" s="122">
        <f t="shared" si="14"/>
        <v>3.1756410256410259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9</v>
      </c>
      <c r="G26" s="49">
        <f>IF((F26+E28+(IF(F16&gt;0,0,F16))&gt;'SDR Patient and Stations'!G8),'SDR Patient and Stations'!G8,(F26+E28+(IF(F16&gt;0,0,F16))))</f>
        <v>9</v>
      </c>
      <c r="H26" s="52">
        <f>IF((G26+F28+(IF(G16&gt;0,0,G16))&gt;'SDR Patient and Stations'!H8),'SDR Patient and Stations'!H8,(G26+F28+(IF(G16&gt;0,0,G16))))</f>
        <v>9</v>
      </c>
      <c r="I26" s="116">
        <f>IF((H26+G28+(IF(H16&gt;0,0,H16))&gt;'SDR Patient and Stations'!I8),'SDR Patient and Stations'!I8,(H26+G28+(IF(H16&gt;0,0,H16))))</f>
        <v>9</v>
      </c>
      <c r="J26" s="117">
        <f>IF((I26+H28+(IF(I16&gt;0,0,I16))&gt;'SDR Patient and Stations'!J8),'SDR Patient and Stations'!J8,(I26+H28+(IF(I16&gt;0,0,I16))))</f>
        <v>15.653988868274583</v>
      </c>
      <c r="K26" s="116">
        <f>IF((J26+I28+(IF(J16&gt;0,0,J16))&gt;'SDR Patient and Stations'!K8),'SDR Patient and Stations'!K8,(J26+I28+(IF(J16&gt;0,0,J16))))</f>
        <v>20.939703153988866</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30</v>
      </c>
      <c r="AI26" s="116">
        <f>IF((AH26+AG28+(IF(AH16&gt;0,0,AH16))&gt;'SDR Patient and Stations'!AI8),'SDR Patient and Stations'!AI8,(AH26+AG28+(IF(AH16&gt;0,0,AH16))))</f>
        <v>27</v>
      </c>
      <c r="AJ26" s="117">
        <f>IF((AI26+AH28+(IF(AI16&gt;0,0,AI16))&gt;'SDR Patient and Stations'!AJ8),'SDR Patient and Stations'!AJ8,(AI26+AH28+(IF(AI16&gt;0,0,AI16))))</f>
        <v>23</v>
      </c>
      <c r="AK26" s="116">
        <f>IF((AJ26+AI28+(IF(AJ16&gt;0,0,AJ16))&gt;'SDR Patient and Stations'!AK8),'SDR Patient and Stations'!AK8,(AJ26+AI28+(IF(AJ16&gt;0,0,AJ16))))</f>
        <v>23</v>
      </c>
      <c r="AL26" s="117">
        <f>IF((AK26+AJ28+(IF(AK16&gt;0,0,AK16))&gt;'SDR Patient and Stations'!AL8),'SDR Patient and Stations'!AL8,(AK26+AJ28+(IF(AK16&gt;0,0,AK16))))</f>
        <v>23</v>
      </c>
      <c r="AM26" s="116">
        <f>IF((AL26+AK28+(IF(AL16&gt;0,0,AL16))&gt;'SDR Patient and Stations'!AM8),'SDR Patient and Stations'!AM8,(AL26+AK28+(IF(AL16&gt;0,0,AL16))))</f>
        <v>23.376623376623375</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26</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6.6539888682745829</v>
      </c>
      <c r="I28" s="116">
        <f t="shared" si="15"/>
        <v>5.2857142857142847</v>
      </c>
      <c r="J28" s="117">
        <f t="shared" si="15"/>
        <v>10</v>
      </c>
      <c r="K28" s="116">
        <f t="shared" si="15"/>
        <v>10</v>
      </c>
      <c r="L28" s="117">
        <f t="shared" si="15"/>
        <v>0</v>
      </c>
      <c r="M28" s="116">
        <f t="shared" si="15"/>
        <v>0</v>
      </c>
      <c r="N28" s="117">
        <f t="shared" si="15"/>
        <v>0</v>
      </c>
      <c r="O28" s="116">
        <f t="shared" si="15"/>
        <v>0</v>
      </c>
      <c r="P28" s="117">
        <f t="shared" si="15"/>
        <v>0</v>
      </c>
      <c r="Q28" s="116">
        <f t="shared" si="15"/>
        <v>0</v>
      </c>
      <c r="R28" s="117">
        <f t="shared" si="15"/>
        <v>10</v>
      </c>
      <c r="S28" s="116">
        <f t="shared" si="15"/>
        <v>0</v>
      </c>
      <c r="T28" s="117">
        <f t="shared" si="15"/>
        <v>10</v>
      </c>
      <c r="U28" s="116">
        <f t="shared" si="15"/>
        <v>1.8319977894445962</v>
      </c>
      <c r="V28" s="117">
        <f t="shared" si="15"/>
        <v>10</v>
      </c>
      <c r="W28" s="116">
        <f t="shared" si="15"/>
        <v>7.0400432900432861</v>
      </c>
      <c r="X28" s="117">
        <f t="shared" si="15"/>
        <v>10</v>
      </c>
      <c r="Y28" s="116">
        <f t="shared" si="15"/>
        <v>10</v>
      </c>
      <c r="Z28" s="117">
        <f t="shared" si="15"/>
        <v>0.43173043173042913</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0.37662337662337464</v>
      </c>
      <c r="AL28" s="117">
        <f t="shared" si="15"/>
        <v>9.7272727272727266</v>
      </c>
      <c r="AM28" s="116">
        <f t="shared" si="15"/>
        <v>2.0041098142363971</v>
      </c>
      <c r="AN28" s="117">
        <f t="shared" si="15"/>
        <v>2.6695526695526723</v>
      </c>
      <c r="AO28" s="116">
        <f t="shared" si="15"/>
        <v>0</v>
      </c>
      <c r="AP28" s="117">
        <f t="shared" si="15"/>
        <v>0</v>
      </c>
      <c r="AQ28" s="116">
        <f t="shared" si="15"/>
        <v>0</v>
      </c>
      <c r="AR28" s="117">
        <f t="shared" si="15"/>
        <v>0</v>
      </c>
      <c r="AS28" s="116">
        <f t="shared" si="15"/>
        <v>3.7509549274255178</v>
      </c>
      <c r="AT28" s="117">
        <f t="shared" si="15"/>
        <v>0</v>
      </c>
      <c r="AU28" s="116">
        <f t="shared" si="15"/>
        <v>5.0405643738977055</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45</v>
      </c>
      <c r="G30" s="68">
        <f>HLOOKUP(G19,'SDR Patient and Stations'!$B$6:$AT$14,4,FALSE)</f>
        <v>45</v>
      </c>
      <c r="H30" s="60">
        <f>HLOOKUP(H19,'SDR Patient and Stations'!$B$6:$AT$14,4,FALSE)</f>
        <v>44</v>
      </c>
      <c r="I30" s="68">
        <f>HLOOKUP(I19,'SDR Patient and Stations'!$B$6:$AT$14,4,FALSE)</f>
        <v>53</v>
      </c>
      <c r="J30" s="60">
        <f>HLOOKUP(J19,'SDR Patient and Stations'!$B$6:$AT$14,4,FALSE)</f>
        <v>64</v>
      </c>
      <c r="K30" s="68">
        <f>HLOOKUP(K19,'SDR Patient and Stations'!$B$6:$AT$14,4,FALSE)</f>
        <v>63</v>
      </c>
      <c r="L30" s="60">
        <f>HLOOKUP(L19,'SDR Patient and Stations'!$B$6:$AT$14,4,FALSE)</f>
        <v>61</v>
      </c>
      <c r="M30" s="68">
        <f>HLOOKUP(M19,'SDR Patient and Stations'!$B$6:$AT$14,4,FALSE)</f>
        <v>62</v>
      </c>
      <c r="N30" s="60">
        <f>HLOOKUP(N19,'SDR Patient and Stations'!$B$6:$AT$14,4,FALSE)</f>
        <v>68</v>
      </c>
      <c r="O30" s="68">
        <f>HLOOKUP(O19,'SDR Patient and Stations'!$B$6:$AT$14,4,FALSE)</f>
        <v>72</v>
      </c>
      <c r="P30" s="60">
        <f>HLOOKUP(P19,'SDR Patient and Stations'!$B$6:$AT$14,4,FALSE)</f>
        <v>80</v>
      </c>
      <c r="Q30" s="68">
        <f>HLOOKUP(Q19,'SDR Patient and Stations'!$B$6:$AT$14,4,FALSE)</f>
        <v>94</v>
      </c>
      <c r="R30" s="60">
        <f>HLOOKUP(R19,'SDR Patient and Stations'!$B$6:$AT$14,4,FALSE)</f>
        <v>89</v>
      </c>
      <c r="S30" s="68">
        <f>HLOOKUP(S19,'SDR Patient and Stations'!$B$6:$AT$14,4,FALSE)</f>
        <v>108</v>
      </c>
      <c r="T30" s="60">
        <f>HLOOKUP(T19,'SDR Patient and Stations'!$B$6:$AT$14,4,FALSE)</f>
        <v>96</v>
      </c>
      <c r="U30" s="68">
        <f>HLOOKUP(U19,'SDR Patient and Stations'!$B$6:$AT$14,4,FALSE)</f>
        <v>110</v>
      </c>
      <c r="V30" s="60">
        <f>HLOOKUP(V19,'SDR Patient and Stations'!$B$6:$AT$14,4,FALSE)</f>
        <v>111</v>
      </c>
      <c r="W30" s="68">
        <f>HLOOKUP(W19,'SDR Patient and Stations'!$B$6:$AT$14,4,FALSE)</f>
        <v>111</v>
      </c>
      <c r="X30" s="60">
        <f>HLOOKUP(X19,'SDR Patient and Stations'!$B$6:$AT$14,4,FALSE)</f>
        <v>120</v>
      </c>
      <c r="Y30" s="68">
        <f>HLOOKUP(Y19,'SDR Patient and Stations'!$B$6:$AT$14,4,FALSE)</f>
        <v>102</v>
      </c>
      <c r="Z30" s="60">
        <f>HLOOKUP(Z19,'SDR Patient and Stations'!$B$6:$AT$14,4,FALSE)</f>
        <v>85</v>
      </c>
      <c r="AA30" s="68">
        <f>HLOOKUP(AA19,'SDR Patient and Stations'!$B$6:$AT$14,4,FALSE)</f>
        <v>92</v>
      </c>
      <c r="AB30" s="60">
        <f>HLOOKUP(AB19,'SDR Patient and Stations'!$B$6:$AT$14,4,FALSE)</f>
        <v>85</v>
      </c>
      <c r="AC30" s="68">
        <f>HLOOKUP(AC19,'SDR Patient and Stations'!$B$6:$AT$14,4,FALSE)</f>
        <v>76</v>
      </c>
      <c r="AD30" s="60">
        <f>HLOOKUP(AD19,'SDR Patient and Stations'!$B$6:$AT$14,4,FALSE)</f>
        <v>71</v>
      </c>
      <c r="AE30" s="68">
        <f>HLOOKUP(AE19,'SDR Patient and Stations'!$B$6:$AT$14,4,FALSE)</f>
        <v>74</v>
      </c>
      <c r="AF30" s="60">
        <f>HLOOKUP(AF19,'SDR Patient and Stations'!$B$6:$AT$14,4,FALSE)</f>
        <v>80</v>
      </c>
      <c r="AG30" s="68">
        <f>HLOOKUP(AG19,'SDR Patient and Stations'!$B$6:$AT$14,4,FALSE)</f>
        <v>72</v>
      </c>
      <c r="AH30" s="60">
        <f>HLOOKUP(AH19,'SDR Patient and Stations'!$B$6:$AT$14,4,FALSE)</f>
        <v>70</v>
      </c>
      <c r="AI30" s="68">
        <f>HLOOKUP(AI19,'SDR Patient and Stations'!$B$6:$AT$14,4,FALSE)</f>
        <v>79</v>
      </c>
      <c r="AJ30" s="60">
        <f>HLOOKUP(AJ19,'SDR Patient and Stations'!$B$6:$AT$14,4,FALSE)</f>
        <v>72</v>
      </c>
      <c r="AK30" s="68">
        <f>HLOOKUP(AK19,'SDR Patient and Stations'!$B$6:$AT$14,4,FALSE)</f>
        <v>84</v>
      </c>
      <c r="AL30" s="60">
        <f>HLOOKUP(AL19,'SDR Patient and Stations'!$B$6:$AT$14,4,FALSE)</f>
        <v>78</v>
      </c>
      <c r="AM30" s="68">
        <f>HLOOKUP(AM19,'SDR Patient and Stations'!$B$6:$AT$14,4,FALSE)</f>
        <v>76</v>
      </c>
      <c r="AN30" s="60">
        <f>HLOOKUP(AN19,'SDR Patient and Stations'!$B$6:$AT$14,4,FALSE)</f>
        <v>80</v>
      </c>
      <c r="AO30" s="68">
        <f>HLOOKUP(AO19,'SDR Patient and Stations'!$B$6:$AT$14,4,FALSE)</f>
        <v>85</v>
      </c>
      <c r="AP30" s="60">
        <f>HLOOKUP(AP19,'SDR Patient and Stations'!$B$6:$AT$14,4,FALSE)</f>
        <v>79</v>
      </c>
      <c r="AQ30" s="68">
        <f>HLOOKUP(AQ19,'SDR Patient and Stations'!$B$6:$AT$14,4,FALSE)</f>
        <v>81</v>
      </c>
      <c r="AR30" s="60">
        <f>HLOOKUP(AR19,'SDR Patient and Stations'!$B$6:$AT$14,4,FALSE)</f>
        <v>94</v>
      </c>
      <c r="AS30" s="68">
        <f>HLOOKUP(AS19,'SDR Patient and Stations'!$B$6:$AT$14,4,FALSE)</f>
        <v>89</v>
      </c>
      <c r="AT30" s="60">
        <f>HLOOKUP(AT19,'SDR Patient and Stations'!$B$6:$AT$14,4,FALSE)</f>
        <v>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31</v>
      </c>
      <c r="G32" s="68">
        <f>HLOOKUP(G20,'SDR Patient and Stations'!$B$6:$AT$14,4,FALSE)</f>
        <v>42</v>
      </c>
      <c r="H32" s="60">
        <f>HLOOKUP(H20,'SDR Patient and Stations'!$B$6:$AT$14,4,FALSE)</f>
        <v>44</v>
      </c>
      <c r="I32" s="68">
        <f>HLOOKUP(I20,'SDR Patient and Stations'!$B$6:$AT$14,4,FALSE)</f>
        <v>45</v>
      </c>
      <c r="J32" s="60">
        <f>HLOOKUP(J20,'SDR Patient and Stations'!$B$6:$AT$14,4,FALSE)</f>
        <v>45</v>
      </c>
      <c r="K32" s="68">
        <f>HLOOKUP(K20,'SDR Patient and Stations'!$B$6:$AT$14,4,FALSE)</f>
        <v>44</v>
      </c>
      <c r="L32" s="60">
        <f>HLOOKUP(L20,'SDR Patient and Stations'!$B$6:$AT$14,4,FALSE)</f>
        <v>53</v>
      </c>
      <c r="M32" s="68">
        <f>HLOOKUP(M20,'SDR Patient and Stations'!$B$6:$AT$14,4,FALSE)</f>
        <v>64</v>
      </c>
      <c r="N32" s="60">
        <f>HLOOKUP(N20,'SDR Patient and Stations'!$B$6:$AT$14,4,FALSE)</f>
        <v>63</v>
      </c>
      <c r="O32" s="68">
        <f>HLOOKUP(O20,'SDR Patient and Stations'!$B$6:$AT$14,4,FALSE)</f>
        <v>61</v>
      </c>
      <c r="P32" s="60">
        <f>HLOOKUP(P20,'SDR Patient and Stations'!$B$6:$AT$14,4,FALSE)</f>
        <v>62</v>
      </c>
      <c r="Q32" s="68">
        <f>HLOOKUP(Q20,'SDR Patient and Stations'!$B$6:$AT$14,4,FALSE)</f>
        <v>68</v>
      </c>
      <c r="R32" s="60">
        <f>HLOOKUP(R20,'SDR Patient and Stations'!$B$6:$AT$14,4,FALSE)</f>
        <v>72</v>
      </c>
      <c r="S32" s="68">
        <f>HLOOKUP(S20,'SDR Patient and Stations'!$B$6:$AT$14,4,FALSE)</f>
        <v>80</v>
      </c>
      <c r="T32" s="60">
        <f>HLOOKUP(T20,'SDR Patient and Stations'!$B$6:$AT$14,4,FALSE)</f>
        <v>94</v>
      </c>
      <c r="U32" s="68">
        <f>HLOOKUP(U20,'SDR Patient and Stations'!$B$6:$AT$14,4,FALSE)</f>
        <v>89</v>
      </c>
      <c r="V32" s="60">
        <f>HLOOKUP(V20,'SDR Patient and Stations'!$B$6:$AT$14,4,FALSE)</f>
        <v>108</v>
      </c>
      <c r="W32" s="68">
        <f>HLOOKUP(W20,'SDR Patient and Stations'!$B$6:$AT$14,4,FALSE)</f>
        <v>96</v>
      </c>
      <c r="X32" s="60">
        <f>HLOOKUP(X20,'SDR Patient and Stations'!$B$6:$AT$14,4,FALSE)</f>
        <v>110</v>
      </c>
      <c r="Y32" s="68">
        <f>HLOOKUP(Y20,'SDR Patient and Stations'!$B$6:$AT$14,4,FALSE)</f>
        <v>111</v>
      </c>
      <c r="Z32" s="60">
        <f>HLOOKUP(Z20,'SDR Patient and Stations'!$B$6:$AT$14,4,FALSE)</f>
        <v>111</v>
      </c>
      <c r="AA32" s="68">
        <f>HLOOKUP(AA20,'SDR Patient and Stations'!$B$6:$AT$14,4,FALSE)</f>
        <v>120</v>
      </c>
      <c r="AB32" s="60">
        <f>HLOOKUP(AB20,'SDR Patient and Stations'!$B$6:$AT$14,4,FALSE)</f>
        <v>102</v>
      </c>
      <c r="AC32" s="68">
        <f>HLOOKUP(AC20,'SDR Patient and Stations'!$B$6:$AT$14,4,FALSE)</f>
        <v>85</v>
      </c>
      <c r="AD32" s="60">
        <f>HLOOKUP(AD20,'SDR Patient and Stations'!$B$6:$AT$14,4,FALSE)</f>
        <v>92</v>
      </c>
      <c r="AE32" s="68">
        <f>HLOOKUP(AE20,'SDR Patient and Stations'!$B$6:$AT$14,4,FALSE)</f>
        <v>85</v>
      </c>
      <c r="AF32" s="60">
        <f>HLOOKUP(AF20,'SDR Patient and Stations'!$B$6:$AT$14,4,FALSE)</f>
        <v>76</v>
      </c>
      <c r="AG32" s="68">
        <f>HLOOKUP(AG20,'SDR Patient and Stations'!$B$6:$AT$14,4,FALSE)</f>
        <v>71</v>
      </c>
      <c r="AH32" s="60">
        <f>HLOOKUP(AH20,'SDR Patient and Stations'!$B$6:$AT$14,4,FALSE)</f>
        <v>74</v>
      </c>
      <c r="AI32" s="68">
        <f>HLOOKUP(AI20,'SDR Patient and Stations'!$B$6:$AT$14,4,FALSE)</f>
        <v>80</v>
      </c>
      <c r="AJ32" s="60">
        <f>HLOOKUP(AJ20,'SDR Patient and Stations'!$B$6:$AT$14,4,FALSE)</f>
        <v>72</v>
      </c>
      <c r="AK32" s="68">
        <f>HLOOKUP(AK20,'SDR Patient and Stations'!$B$6:$AT$14,4,FALSE)</f>
        <v>70</v>
      </c>
      <c r="AL32" s="60">
        <f>HLOOKUP(AL20,'SDR Patient and Stations'!$B$6:$AT$14,4,FALSE)</f>
        <v>79</v>
      </c>
      <c r="AM32" s="68">
        <f>HLOOKUP(AM20,'SDR Patient and Stations'!$B$6:$AT$14,4,FALSE)</f>
        <v>72</v>
      </c>
      <c r="AN32" s="60">
        <f>HLOOKUP(AN20,'SDR Patient and Stations'!$B$6:$AT$14,4,FALSE)</f>
        <v>84</v>
      </c>
      <c r="AO32" s="68">
        <f>HLOOKUP(AO20,'SDR Patient and Stations'!$B$6:$AT$14,4,FALSE)</f>
        <v>78</v>
      </c>
      <c r="AP32" s="60">
        <f>HLOOKUP(AP20,'SDR Patient and Stations'!$B$6:$AT$14,4,FALSE)</f>
        <v>76</v>
      </c>
      <c r="AQ32" s="68">
        <f>HLOOKUP(AQ20,'SDR Patient and Stations'!$B$6:$AT$14,4,FALSE)</f>
        <v>80</v>
      </c>
      <c r="AR32" s="60">
        <f>HLOOKUP(AR20,'SDR Patient and Stations'!$B$6:$AT$14,4,FALSE)</f>
        <v>85</v>
      </c>
      <c r="AS32" s="68">
        <f>HLOOKUP(AS20,'SDR Patient and Stations'!$B$6:$AT$14,4,FALSE)</f>
        <v>79</v>
      </c>
      <c r="AT32" s="60">
        <f>HLOOKUP(AT20,'SDR Patient and Stations'!$B$6:$AT$14,4,FALSE)</f>
        <v>81</v>
      </c>
      <c r="AU32" s="68">
        <f>HLOOKUP(AU20,'SDR Patient and Stations'!$B$6:$AT$14,4,FALSE)</f>
        <v>94</v>
      </c>
      <c r="AV32" s="60">
        <f>HLOOKUP(AV20,'SDR Patient and Stations'!$B$6:$AT$14,4,FALSE)</f>
        <v>89</v>
      </c>
      <c r="AW32" s="68">
        <f>HLOOKUP(AW20,'SDR Patient and Stations'!$B$6:$AT$14,4,FALSE)</f>
        <v>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14</v>
      </c>
      <c r="G34" s="69">
        <f t="shared" si="16"/>
        <v>3</v>
      </c>
      <c r="H34" s="61">
        <f t="shared" si="16"/>
        <v>0</v>
      </c>
      <c r="I34" s="69">
        <f t="shared" si="16"/>
        <v>8</v>
      </c>
      <c r="J34" s="61">
        <f t="shared" si="16"/>
        <v>19</v>
      </c>
      <c r="K34" s="69">
        <f t="shared" si="16"/>
        <v>19</v>
      </c>
      <c r="L34" s="61">
        <f t="shared" si="16"/>
        <v>8</v>
      </c>
      <c r="M34" s="69">
        <f t="shared" si="16"/>
        <v>-2</v>
      </c>
      <c r="N34" s="61">
        <f t="shared" si="16"/>
        <v>5</v>
      </c>
      <c r="O34" s="69">
        <f t="shared" si="16"/>
        <v>11</v>
      </c>
      <c r="P34" s="61">
        <f t="shared" si="16"/>
        <v>18</v>
      </c>
      <c r="Q34" s="69">
        <f t="shared" si="16"/>
        <v>26</v>
      </c>
      <c r="R34" s="61">
        <f t="shared" si="16"/>
        <v>17</v>
      </c>
      <c r="S34" s="69">
        <f t="shared" si="16"/>
        <v>28</v>
      </c>
      <c r="T34" s="61">
        <f t="shared" si="16"/>
        <v>2</v>
      </c>
      <c r="U34" s="69">
        <f t="shared" si="16"/>
        <v>21</v>
      </c>
      <c r="V34" s="61">
        <f t="shared" si="16"/>
        <v>3</v>
      </c>
      <c r="W34" s="69">
        <f t="shared" si="16"/>
        <v>15</v>
      </c>
      <c r="X34" s="61">
        <f t="shared" si="16"/>
        <v>10</v>
      </c>
      <c r="Y34" s="69">
        <f t="shared" si="16"/>
        <v>-9</v>
      </c>
      <c r="Z34" s="61">
        <f t="shared" si="16"/>
        <v>-26</v>
      </c>
      <c r="AA34" s="69">
        <f t="shared" si="16"/>
        <v>-28</v>
      </c>
      <c r="AB34" s="61">
        <f t="shared" si="16"/>
        <v>-17</v>
      </c>
      <c r="AC34" s="69">
        <f t="shared" si="16"/>
        <v>-9</v>
      </c>
      <c r="AD34" s="61">
        <f t="shared" si="16"/>
        <v>-21</v>
      </c>
      <c r="AE34" s="69">
        <f t="shared" si="16"/>
        <v>-11</v>
      </c>
      <c r="AF34" s="61">
        <f t="shared" si="16"/>
        <v>4</v>
      </c>
      <c r="AG34" s="69">
        <f t="shared" si="16"/>
        <v>1</v>
      </c>
      <c r="AH34" s="61">
        <f t="shared" si="16"/>
        <v>-4</v>
      </c>
      <c r="AI34" s="69">
        <f t="shared" si="16"/>
        <v>-1</v>
      </c>
      <c r="AJ34" s="61">
        <f t="shared" si="16"/>
        <v>0</v>
      </c>
      <c r="AK34" s="69">
        <f t="shared" si="16"/>
        <v>14</v>
      </c>
      <c r="AL34" s="61">
        <f t="shared" si="16"/>
        <v>-1</v>
      </c>
      <c r="AM34" s="69">
        <f t="shared" si="16"/>
        <v>4</v>
      </c>
      <c r="AN34" s="61">
        <f t="shared" si="16"/>
        <v>-4</v>
      </c>
      <c r="AO34" s="69">
        <f t="shared" si="16"/>
        <v>7</v>
      </c>
      <c r="AP34" s="61">
        <f t="shared" si="16"/>
        <v>3</v>
      </c>
      <c r="AQ34" s="69">
        <f t="shared" si="16"/>
        <v>1</v>
      </c>
      <c r="AR34" s="61">
        <f t="shared" si="16"/>
        <v>9</v>
      </c>
      <c r="AS34" s="69">
        <f t="shared" si="16"/>
        <v>10</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0.45161290322580644</v>
      </c>
      <c r="G36" s="107">
        <f t="shared" ref="G36:AZ36" si="18">IFERROR(G34/G32,0)</f>
        <v>7.1428571428571425E-2</v>
      </c>
      <c r="H36" s="108">
        <f t="shared" si="18"/>
        <v>0</v>
      </c>
      <c r="I36" s="107">
        <f t="shared" si="18"/>
        <v>0.17777777777777778</v>
      </c>
      <c r="J36" s="108">
        <f t="shared" si="18"/>
        <v>0.42222222222222222</v>
      </c>
      <c r="K36" s="107">
        <f t="shared" si="18"/>
        <v>0.43181818181818182</v>
      </c>
      <c r="L36" s="108">
        <f t="shared" si="18"/>
        <v>0.15094339622641509</v>
      </c>
      <c r="M36" s="107">
        <f t="shared" si="18"/>
        <v>-3.125E-2</v>
      </c>
      <c r="N36" s="108">
        <f t="shared" si="18"/>
        <v>7.9365079365079361E-2</v>
      </c>
      <c r="O36" s="107">
        <f t="shared" si="18"/>
        <v>0.18032786885245902</v>
      </c>
      <c r="P36" s="108">
        <f t="shared" si="18"/>
        <v>0.29032258064516131</v>
      </c>
      <c r="Q36" s="107">
        <f t="shared" si="18"/>
        <v>0.38235294117647056</v>
      </c>
      <c r="R36" s="108">
        <f t="shared" si="18"/>
        <v>0.2361111111111111</v>
      </c>
      <c r="S36" s="107">
        <f t="shared" si="18"/>
        <v>0.35</v>
      </c>
      <c r="T36" s="108">
        <f t="shared" si="18"/>
        <v>2.1276595744680851E-2</v>
      </c>
      <c r="U36" s="107">
        <f t="shared" si="18"/>
        <v>0.23595505617977527</v>
      </c>
      <c r="V36" s="108">
        <f t="shared" si="18"/>
        <v>2.7777777777777776E-2</v>
      </c>
      <c r="W36" s="107">
        <f t="shared" si="18"/>
        <v>0.15625</v>
      </c>
      <c r="X36" s="108">
        <f t="shared" si="18"/>
        <v>9.0909090909090912E-2</v>
      </c>
      <c r="Y36" s="107">
        <f t="shared" si="18"/>
        <v>-8.1081081081081086E-2</v>
      </c>
      <c r="Z36" s="108">
        <f t="shared" si="18"/>
        <v>-0.23423423423423423</v>
      </c>
      <c r="AA36" s="107">
        <f t="shared" si="18"/>
        <v>-0.23333333333333334</v>
      </c>
      <c r="AB36" s="108">
        <f t="shared" si="18"/>
        <v>-0.16666666666666666</v>
      </c>
      <c r="AC36" s="107">
        <f t="shared" si="18"/>
        <v>-0.10588235294117647</v>
      </c>
      <c r="AD36" s="108">
        <f t="shared" si="18"/>
        <v>-0.22826086956521738</v>
      </c>
      <c r="AE36" s="107">
        <f t="shared" si="18"/>
        <v>-0.12941176470588237</v>
      </c>
      <c r="AF36" s="108">
        <f t="shared" si="18"/>
        <v>5.2631578947368418E-2</v>
      </c>
      <c r="AG36" s="107">
        <f t="shared" si="18"/>
        <v>1.4084507042253521E-2</v>
      </c>
      <c r="AH36" s="108">
        <f t="shared" si="18"/>
        <v>-5.4054054054054057E-2</v>
      </c>
      <c r="AI36" s="107">
        <f t="shared" si="18"/>
        <v>-1.2500000000000001E-2</v>
      </c>
      <c r="AJ36" s="108">
        <f t="shared" si="18"/>
        <v>0</v>
      </c>
      <c r="AK36" s="107">
        <f t="shared" si="18"/>
        <v>0.2</v>
      </c>
      <c r="AL36" s="108">
        <f t="shared" si="18"/>
        <v>-1.2658227848101266E-2</v>
      </c>
      <c r="AM36" s="107">
        <f t="shared" si="18"/>
        <v>5.5555555555555552E-2</v>
      </c>
      <c r="AN36" s="108">
        <f t="shared" si="18"/>
        <v>-4.7619047619047616E-2</v>
      </c>
      <c r="AO36" s="107">
        <f t="shared" si="18"/>
        <v>8.9743589743589744E-2</v>
      </c>
      <c r="AP36" s="108">
        <f t="shared" si="18"/>
        <v>3.9473684210526314E-2</v>
      </c>
      <c r="AQ36" s="107">
        <f t="shared" si="18"/>
        <v>1.2500000000000001E-2</v>
      </c>
      <c r="AR36" s="108">
        <f t="shared" si="18"/>
        <v>0.10588235294117647</v>
      </c>
      <c r="AS36" s="107">
        <f t="shared" si="18"/>
        <v>0.12658227848101267</v>
      </c>
      <c r="AT36" s="108">
        <f t="shared" si="18"/>
        <v>8.6419753086419748E-2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2.5089605734767026E-2</v>
      </c>
      <c r="G38" s="107">
        <f t="shared" ref="G38:BD38" si="20">G36/18</f>
        <v>3.968253968253968E-3</v>
      </c>
      <c r="H38" s="108">
        <f t="shared" si="20"/>
        <v>0</v>
      </c>
      <c r="I38" s="107">
        <f t="shared" si="20"/>
        <v>9.876543209876543E-3</v>
      </c>
      <c r="J38" s="108">
        <f t="shared" si="20"/>
        <v>2.3456790123456792E-2</v>
      </c>
      <c r="K38" s="107">
        <f t="shared" si="20"/>
        <v>2.3989898989898992E-2</v>
      </c>
      <c r="L38" s="108">
        <f t="shared" si="20"/>
        <v>8.385744234800839E-3</v>
      </c>
      <c r="M38" s="107">
        <f t="shared" si="20"/>
        <v>-1.736111111111111E-3</v>
      </c>
      <c r="N38" s="108">
        <f t="shared" si="20"/>
        <v>4.4091710758377423E-3</v>
      </c>
      <c r="O38" s="107">
        <f t="shared" si="20"/>
        <v>1.0018214936247723E-2</v>
      </c>
      <c r="P38" s="108">
        <f t="shared" si="20"/>
        <v>1.6129032258064516E-2</v>
      </c>
      <c r="Q38" s="107">
        <f t="shared" si="20"/>
        <v>2.1241830065359475E-2</v>
      </c>
      <c r="R38" s="108">
        <f t="shared" si="20"/>
        <v>1.3117283950617283E-2</v>
      </c>
      <c r="S38" s="107">
        <f t="shared" si="20"/>
        <v>1.9444444444444445E-2</v>
      </c>
      <c r="T38" s="108">
        <f t="shared" si="20"/>
        <v>1.1820330969267139E-3</v>
      </c>
      <c r="U38" s="107">
        <f t="shared" si="20"/>
        <v>1.3108614232209737E-2</v>
      </c>
      <c r="V38" s="108">
        <f t="shared" si="20"/>
        <v>1.5432098765432098E-3</v>
      </c>
      <c r="W38" s="107">
        <f t="shared" si="20"/>
        <v>8.6805555555555559E-3</v>
      </c>
      <c r="X38" s="108">
        <f t="shared" si="20"/>
        <v>5.0505050505050509E-3</v>
      </c>
      <c r="Y38" s="107">
        <f t="shared" si="20"/>
        <v>-4.5045045045045045E-3</v>
      </c>
      <c r="Z38" s="108">
        <f t="shared" si="20"/>
        <v>-1.3013013013013013E-2</v>
      </c>
      <c r="AA38" s="107">
        <f t="shared" si="20"/>
        <v>-1.2962962962962963E-2</v>
      </c>
      <c r="AB38" s="108">
        <f t="shared" si="20"/>
        <v>-9.2592592592592587E-3</v>
      </c>
      <c r="AC38" s="107">
        <f t="shared" si="20"/>
        <v>-5.8823529411764705E-3</v>
      </c>
      <c r="AD38" s="108">
        <f t="shared" si="20"/>
        <v>-1.2681159420289854E-2</v>
      </c>
      <c r="AE38" s="107">
        <f t="shared" si="20"/>
        <v>-7.1895424836601312E-3</v>
      </c>
      <c r="AF38" s="108">
        <f t="shared" si="20"/>
        <v>2.9239766081871343E-3</v>
      </c>
      <c r="AG38" s="107">
        <f t="shared" si="20"/>
        <v>7.8247261345852897E-4</v>
      </c>
      <c r="AH38" s="108">
        <f t="shared" si="20"/>
        <v>-3.003003003003003E-3</v>
      </c>
      <c r="AI38" s="107">
        <f t="shared" si="20"/>
        <v>-6.9444444444444447E-4</v>
      </c>
      <c r="AJ38" s="108">
        <f t="shared" si="20"/>
        <v>0</v>
      </c>
      <c r="AK38" s="107">
        <f t="shared" si="20"/>
        <v>1.1111111111111112E-2</v>
      </c>
      <c r="AL38" s="108">
        <f t="shared" si="20"/>
        <v>-7.0323488045007034E-4</v>
      </c>
      <c r="AM38" s="107">
        <f t="shared" si="20"/>
        <v>3.0864197530864196E-3</v>
      </c>
      <c r="AN38" s="108">
        <f t="shared" si="20"/>
        <v>-2.6455026455026454E-3</v>
      </c>
      <c r="AO38" s="107">
        <f t="shared" si="20"/>
        <v>4.9857549857549857E-3</v>
      </c>
      <c r="AP38" s="108">
        <f t="shared" si="20"/>
        <v>2.1929824561403508E-3</v>
      </c>
      <c r="AQ38" s="107">
        <f t="shared" si="20"/>
        <v>6.9444444444444447E-4</v>
      </c>
      <c r="AR38" s="108">
        <f t="shared" si="20"/>
        <v>5.8823529411764705E-3</v>
      </c>
      <c r="AS38" s="107">
        <f t="shared" si="20"/>
        <v>7.0323488045007038E-3</v>
      </c>
      <c r="AT38" s="108">
        <f t="shared" si="20"/>
        <v>4.8010973936899858E-3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0.45161290322580649</v>
      </c>
      <c r="G40" s="120">
        <f t="shared" ref="G40:BD40" si="21">G38*G41</f>
        <v>7.1428571428571425E-2</v>
      </c>
      <c r="H40" s="108">
        <f t="shared" si="21"/>
        <v>0</v>
      </c>
      <c r="I40" s="107">
        <f t="shared" si="21"/>
        <v>0.17777777777777778</v>
      </c>
      <c r="J40" s="108">
        <f t="shared" si="21"/>
        <v>0.42222222222222228</v>
      </c>
      <c r="K40" s="107">
        <f t="shared" si="21"/>
        <v>0.43181818181818188</v>
      </c>
      <c r="L40" s="108">
        <f t="shared" si="21"/>
        <v>0.15094339622641512</v>
      </c>
      <c r="M40" s="107">
        <f t="shared" si="21"/>
        <v>-3.125E-2</v>
      </c>
      <c r="N40" s="108">
        <f t="shared" si="21"/>
        <v>7.9365079365079361E-2</v>
      </c>
      <c r="O40" s="107">
        <f t="shared" si="21"/>
        <v>0.18032786885245899</v>
      </c>
      <c r="P40" s="108">
        <f t="shared" si="21"/>
        <v>0.29032258064516125</v>
      </c>
      <c r="Q40" s="107">
        <f t="shared" si="21"/>
        <v>0.38235294117647056</v>
      </c>
      <c r="R40" s="108">
        <f t="shared" si="21"/>
        <v>0.2361111111111111</v>
      </c>
      <c r="S40" s="107">
        <f t="shared" si="21"/>
        <v>0.35</v>
      </c>
      <c r="T40" s="108">
        <f t="shared" si="21"/>
        <v>2.1276595744680851E-2</v>
      </c>
      <c r="U40" s="107">
        <f t="shared" si="21"/>
        <v>0.23595505617977527</v>
      </c>
      <c r="V40" s="108">
        <f t="shared" si="21"/>
        <v>2.7777777777777776E-2</v>
      </c>
      <c r="W40" s="107">
        <f t="shared" si="21"/>
        <v>0.15625</v>
      </c>
      <c r="X40" s="108">
        <f t="shared" si="21"/>
        <v>9.0909090909090912E-2</v>
      </c>
      <c r="Y40" s="107">
        <f t="shared" si="21"/>
        <v>-8.1081081081081086E-2</v>
      </c>
      <c r="Z40" s="108">
        <f t="shared" si="21"/>
        <v>-0.23423423423423423</v>
      </c>
      <c r="AA40" s="107">
        <f t="shared" si="21"/>
        <v>-0.23333333333333334</v>
      </c>
      <c r="AB40" s="108">
        <f t="shared" si="21"/>
        <v>-0.16666666666666666</v>
      </c>
      <c r="AC40" s="107">
        <f t="shared" si="21"/>
        <v>-0.10588235294117647</v>
      </c>
      <c r="AD40" s="108">
        <f t="shared" si="21"/>
        <v>-0.22826086956521738</v>
      </c>
      <c r="AE40" s="107">
        <f t="shared" si="21"/>
        <v>-0.12941176470588237</v>
      </c>
      <c r="AF40" s="108">
        <f t="shared" si="21"/>
        <v>5.2631578947368418E-2</v>
      </c>
      <c r="AG40" s="107">
        <f t="shared" si="21"/>
        <v>1.4084507042253521E-2</v>
      </c>
      <c r="AH40" s="108">
        <f t="shared" si="21"/>
        <v>-5.4054054054054057E-2</v>
      </c>
      <c r="AI40" s="107">
        <f t="shared" si="21"/>
        <v>-1.2500000000000001E-2</v>
      </c>
      <c r="AJ40" s="108">
        <f t="shared" si="21"/>
        <v>0</v>
      </c>
      <c r="AK40" s="107">
        <f t="shared" si="21"/>
        <v>0.2</v>
      </c>
      <c r="AL40" s="108">
        <f t="shared" si="21"/>
        <v>-1.2658227848101266E-2</v>
      </c>
      <c r="AM40" s="107">
        <f t="shared" si="21"/>
        <v>5.5555555555555552E-2</v>
      </c>
      <c r="AN40" s="108">
        <f t="shared" si="21"/>
        <v>-4.7619047619047616E-2</v>
      </c>
      <c r="AO40" s="107">
        <f t="shared" si="21"/>
        <v>8.9743589743589744E-2</v>
      </c>
      <c r="AP40" s="108">
        <f t="shared" si="21"/>
        <v>3.9473684210526314E-2</v>
      </c>
      <c r="AQ40" s="107">
        <f t="shared" si="21"/>
        <v>1.2500000000000001E-2</v>
      </c>
      <c r="AR40" s="108">
        <f t="shared" si="21"/>
        <v>0.10588235294117647</v>
      </c>
      <c r="AS40" s="107">
        <f t="shared" si="21"/>
        <v>0.12658227848101267</v>
      </c>
      <c r="AT40" s="108">
        <f t="shared" si="21"/>
        <v>8.6419753086419748E-2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65.322580645161295</v>
      </c>
      <c r="G43" s="109">
        <f t="shared" ref="G43:BD43" si="22">G30+(G30*G40)</f>
        <v>48.214285714285715</v>
      </c>
      <c r="H43" s="110">
        <f t="shared" si="22"/>
        <v>44</v>
      </c>
      <c r="I43" s="109">
        <f t="shared" si="22"/>
        <v>62.422222222222224</v>
      </c>
      <c r="J43" s="110">
        <f t="shared" si="22"/>
        <v>91.022222222222226</v>
      </c>
      <c r="K43" s="109">
        <f t="shared" si="22"/>
        <v>90.204545454545453</v>
      </c>
      <c r="L43" s="110">
        <f t="shared" si="22"/>
        <v>70.20754716981132</v>
      </c>
      <c r="M43" s="109">
        <f t="shared" si="22"/>
        <v>60.0625</v>
      </c>
      <c r="N43" s="110">
        <f t="shared" si="22"/>
        <v>73.396825396825392</v>
      </c>
      <c r="O43" s="109">
        <f t="shared" si="22"/>
        <v>84.983606557377044</v>
      </c>
      <c r="P43" s="110">
        <f t="shared" si="22"/>
        <v>103.2258064516129</v>
      </c>
      <c r="Q43" s="109">
        <f t="shared" si="22"/>
        <v>129.94117647058823</v>
      </c>
      <c r="R43" s="110">
        <f t="shared" si="22"/>
        <v>110.01388888888889</v>
      </c>
      <c r="S43" s="109">
        <f t="shared" si="22"/>
        <v>145.80000000000001</v>
      </c>
      <c r="T43" s="110">
        <f t="shared" si="22"/>
        <v>98.042553191489361</v>
      </c>
      <c r="U43" s="109">
        <f t="shared" si="22"/>
        <v>135.95505617977528</v>
      </c>
      <c r="V43" s="110">
        <f t="shared" si="22"/>
        <v>114.08333333333333</v>
      </c>
      <c r="W43" s="109">
        <f t="shared" si="22"/>
        <v>128.34375</v>
      </c>
      <c r="X43" s="110">
        <f t="shared" si="22"/>
        <v>130.90909090909091</v>
      </c>
      <c r="Y43" s="109">
        <f t="shared" si="22"/>
        <v>93.729729729729726</v>
      </c>
      <c r="Z43" s="110">
        <f t="shared" si="22"/>
        <v>65.090090090090087</v>
      </c>
      <c r="AA43" s="109">
        <f t="shared" si="22"/>
        <v>70.533333333333331</v>
      </c>
      <c r="AB43" s="110">
        <f t="shared" si="22"/>
        <v>70.833333333333329</v>
      </c>
      <c r="AC43" s="109">
        <f t="shared" si="22"/>
        <v>67.952941176470588</v>
      </c>
      <c r="AD43" s="110">
        <f t="shared" si="22"/>
        <v>54.793478260869563</v>
      </c>
      <c r="AE43" s="109">
        <f t="shared" si="22"/>
        <v>64.423529411764704</v>
      </c>
      <c r="AF43" s="110">
        <f t="shared" si="22"/>
        <v>84.21052631578948</v>
      </c>
      <c r="AG43" s="109">
        <f t="shared" si="22"/>
        <v>73.014084507042256</v>
      </c>
      <c r="AH43" s="110">
        <f t="shared" si="22"/>
        <v>66.21621621621621</v>
      </c>
      <c r="AI43" s="109">
        <f t="shared" si="22"/>
        <v>78.012500000000003</v>
      </c>
      <c r="AJ43" s="110">
        <f t="shared" si="22"/>
        <v>72</v>
      </c>
      <c r="AK43" s="109">
        <f t="shared" si="22"/>
        <v>100.8</v>
      </c>
      <c r="AL43" s="110">
        <f t="shared" si="22"/>
        <v>77.012658227848107</v>
      </c>
      <c r="AM43" s="109">
        <f t="shared" si="22"/>
        <v>80.222222222222229</v>
      </c>
      <c r="AN43" s="110">
        <f t="shared" si="22"/>
        <v>76.19047619047619</v>
      </c>
      <c r="AO43" s="109">
        <f t="shared" si="22"/>
        <v>92.628205128205124</v>
      </c>
      <c r="AP43" s="110">
        <f t="shared" si="22"/>
        <v>82.118421052631575</v>
      </c>
      <c r="AQ43" s="109">
        <f t="shared" si="22"/>
        <v>82.012500000000003</v>
      </c>
      <c r="AR43" s="110">
        <f t="shared" si="22"/>
        <v>103.95294117647059</v>
      </c>
      <c r="AS43" s="109">
        <f t="shared" si="22"/>
        <v>100.26582278481013</v>
      </c>
      <c r="AT43" s="110">
        <f t="shared" si="22"/>
        <v>95.604938271604937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21.208630079597821</v>
      </c>
      <c r="G45" s="69">
        <f t="shared" ref="G45:AZ45" si="23">G43/$F$1</f>
        <v>15.653988868274583</v>
      </c>
      <c r="H45" s="61">
        <f t="shared" si="23"/>
        <v>14.285714285714285</v>
      </c>
      <c r="I45" s="69">
        <f t="shared" si="23"/>
        <v>20.266955266955268</v>
      </c>
      <c r="J45" s="61">
        <f t="shared" si="23"/>
        <v>29.552669552669553</v>
      </c>
      <c r="K45" s="69">
        <f t="shared" si="23"/>
        <v>29.287190082644628</v>
      </c>
      <c r="L45" s="61">
        <f t="shared" si="23"/>
        <v>22.794658172016661</v>
      </c>
      <c r="M45" s="69">
        <f t="shared" si="23"/>
        <v>19.500811688311689</v>
      </c>
      <c r="N45" s="61">
        <f t="shared" si="23"/>
        <v>23.830138115852399</v>
      </c>
      <c r="O45" s="69">
        <f t="shared" si="23"/>
        <v>27.592080051096442</v>
      </c>
      <c r="P45" s="61">
        <f t="shared" si="23"/>
        <v>33.514872224549642</v>
      </c>
      <c r="Q45" s="69">
        <f t="shared" si="23"/>
        <v>42.188693659281896</v>
      </c>
      <c r="R45" s="61">
        <f t="shared" si="23"/>
        <v>35.718795093795094</v>
      </c>
      <c r="S45" s="69">
        <f t="shared" si="23"/>
        <v>47.337662337662337</v>
      </c>
      <c r="T45" s="61">
        <f t="shared" si="23"/>
        <v>31.831997789444596</v>
      </c>
      <c r="U45" s="69">
        <f t="shared" si="23"/>
        <v>44.141252006420544</v>
      </c>
      <c r="V45" s="61">
        <f t="shared" si="23"/>
        <v>37.040043290043286</v>
      </c>
      <c r="W45" s="69">
        <f t="shared" si="23"/>
        <v>41.670048701298697</v>
      </c>
      <c r="X45" s="61">
        <f t="shared" si="23"/>
        <v>42.502951593860686</v>
      </c>
      <c r="Y45" s="69">
        <f t="shared" si="23"/>
        <v>30.431730431730429</v>
      </c>
      <c r="Z45" s="61">
        <f t="shared" si="23"/>
        <v>21.133146133146131</v>
      </c>
      <c r="AA45" s="69">
        <f t="shared" si="23"/>
        <v>22.9004329004329</v>
      </c>
      <c r="AB45" s="61">
        <f t="shared" si="23"/>
        <v>22.997835497835496</v>
      </c>
      <c r="AC45" s="69">
        <f t="shared" si="23"/>
        <v>22.062643239113825</v>
      </c>
      <c r="AD45" s="61">
        <f t="shared" si="23"/>
        <v>17.79009034443817</v>
      </c>
      <c r="AE45" s="69">
        <f t="shared" si="23"/>
        <v>20.916730328495035</v>
      </c>
      <c r="AF45" s="61">
        <f t="shared" si="23"/>
        <v>27.341079972658921</v>
      </c>
      <c r="AG45" s="69">
        <f t="shared" si="23"/>
        <v>23.705871593195535</v>
      </c>
      <c r="AH45" s="61">
        <f t="shared" si="23"/>
        <v>21.498771498771497</v>
      </c>
      <c r="AI45" s="69">
        <f t="shared" si="23"/>
        <v>25.328733766233768</v>
      </c>
      <c r="AJ45" s="61">
        <f t="shared" si="23"/>
        <v>23.376623376623375</v>
      </c>
      <c r="AK45" s="69">
        <f t="shared" si="23"/>
        <v>32.727272727272727</v>
      </c>
      <c r="AL45" s="61">
        <f t="shared" si="23"/>
        <v>25.004109814236397</v>
      </c>
      <c r="AM45" s="69">
        <f t="shared" si="23"/>
        <v>26.046176046176047</v>
      </c>
      <c r="AN45" s="61">
        <f t="shared" si="23"/>
        <v>24.737167594310449</v>
      </c>
      <c r="AO45" s="69">
        <f t="shared" si="23"/>
        <v>30.074092574092571</v>
      </c>
      <c r="AP45" s="61">
        <f t="shared" si="23"/>
        <v>26.661825017088173</v>
      </c>
      <c r="AQ45" s="69">
        <f t="shared" si="23"/>
        <v>26.627435064935064</v>
      </c>
      <c r="AR45" s="61">
        <f t="shared" si="23"/>
        <v>33.750954927425518</v>
      </c>
      <c r="AS45" s="69">
        <f t="shared" si="23"/>
        <v>32.553838566496793</v>
      </c>
      <c r="AT45" s="61">
        <f t="shared" si="23"/>
        <v>31.040564373897706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9</v>
      </c>
      <c r="G47" s="167">
        <f>G45-G26</f>
        <v>6.6539888682745829</v>
      </c>
      <c r="H47" s="118">
        <f>H45-H26</f>
        <v>5.2857142857142847</v>
      </c>
      <c r="I47" s="119">
        <f t="shared" ref="I47:AZ47" si="24">I45-I26</f>
        <v>11.266955266955268</v>
      </c>
      <c r="J47" s="118">
        <f t="shared" si="24"/>
        <v>13.89868068439497</v>
      </c>
      <c r="K47" s="119">
        <f t="shared" si="24"/>
        <v>8.347486928655762</v>
      </c>
      <c r="L47" s="118">
        <f t="shared" si="24"/>
        <v>-7.2053418279833394</v>
      </c>
      <c r="M47" s="119">
        <f t="shared" si="24"/>
        <v>-10.499188311688311</v>
      </c>
      <c r="N47" s="118">
        <f t="shared" si="24"/>
        <v>-6.1698618841476005</v>
      </c>
      <c r="O47" s="119">
        <f t="shared" si="24"/>
        <v>-2.4079199489035581</v>
      </c>
      <c r="P47" s="118">
        <f t="shared" si="24"/>
        <v>3.5148722245496415</v>
      </c>
      <c r="Q47" s="119">
        <f t="shared" si="24"/>
        <v>12.188693659281896</v>
      </c>
      <c r="R47" s="118">
        <f t="shared" si="24"/>
        <v>5.7187950937950944</v>
      </c>
      <c r="S47" s="119">
        <f t="shared" si="24"/>
        <v>17.337662337662337</v>
      </c>
      <c r="T47" s="118">
        <f t="shared" si="24"/>
        <v>1.8319977894445962</v>
      </c>
      <c r="U47" s="119">
        <f t="shared" si="24"/>
        <v>14.141252006420544</v>
      </c>
      <c r="V47" s="118">
        <f t="shared" si="24"/>
        <v>7.0400432900432861</v>
      </c>
      <c r="W47" s="119">
        <f t="shared" si="24"/>
        <v>11.670048701298697</v>
      </c>
      <c r="X47" s="118">
        <f t="shared" si="24"/>
        <v>12.502951593860686</v>
      </c>
      <c r="Y47" s="119">
        <f t="shared" si="24"/>
        <v>0.43173043173042913</v>
      </c>
      <c r="Z47" s="118">
        <f t="shared" si="24"/>
        <v>-8.8668538668538694</v>
      </c>
      <c r="AA47" s="119">
        <f t="shared" si="24"/>
        <v>-7.0995670995670999</v>
      </c>
      <c r="AB47" s="118">
        <f t="shared" si="24"/>
        <v>-7.0021645021645043</v>
      </c>
      <c r="AC47" s="119">
        <f t="shared" si="24"/>
        <v>-7.9373567608861748</v>
      </c>
      <c r="AD47" s="118">
        <f t="shared" si="24"/>
        <v>-12.20990965556183</v>
      </c>
      <c r="AE47" s="119">
        <f t="shared" si="24"/>
        <v>-9.083269671504965</v>
      </c>
      <c r="AF47" s="118">
        <f t="shared" si="24"/>
        <v>-2.6589200273410789</v>
      </c>
      <c r="AG47" s="119">
        <f t="shared" si="24"/>
        <v>-6.2941284068044645</v>
      </c>
      <c r="AH47" s="118">
        <f t="shared" si="24"/>
        <v>-8.5012285012285034</v>
      </c>
      <c r="AI47" s="119">
        <f t="shared" si="24"/>
        <v>-1.6712662337662323</v>
      </c>
      <c r="AJ47" s="118">
        <f t="shared" si="24"/>
        <v>0.37662337662337464</v>
      </c>
      <c r="AK47" s="119">
        <f t="shared" si="24"/>
        <v>9.7272727272727266</v>
      </c>
      <c r="AL47" s="118">
        <f t="shared" si="24"/>
        <v>2.0041098142363971</v>
      </c>
      <c r="AM47" s="119">
        <f t="shared" si="24"/>
        <v>2.6695526695526723</v>
      </c>
      <c r="AN47" s="118">
        <f t="shared" si="24"/>
        <v>-5.2628324056895508</v>
      </c>
      <c r="AO47" s="119">
        <f t="shared" si="24"/>
        <v>7.4092574092571084E-2</v>
      </c>
      <c r="AP47" s="118">
        <f t="shared" si="24"/>
        <v>-3.338174982911827</v>
      </c>
      <c r="AQ47" s="119">
        <f t="shared" si="24"/>
        <v>-3.3725649350649363</v>
      </c>
      <c r="AR47" s="118">
        <f t="shared" si="24"/>
        <v>3.7509549274255178</v>
      </c>
      <c r="AS47" s="119">
        <f t="shared" si="24"/>
        <v>2.5538385664967933</v>
      </c>
      <c r="AT47" s="118">
        <f t="shared" si="24"/>
        <v>5.0405643738977055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6.6539888682745829</v>
      </c>
      <c r="H49" s="63">
        <f>IF((((IF(AND(H24&gt;($F$1-0.00001),((H45-H26)&gt;0)),(H45-H26),0)))&gt;=10),10,(IF(AND(H24&gt;($F$1-0.00001),((H45-H26)&gt;0)),(H45-H26),0)))</f>
        <v>5.2857142857142847</v>
      </c>
      <c r="I49" s="71">
        <f t="shared" ref="I49:AZ49" si="25">IF((((IF(AND(I24&gt;($F$1-0.00001),((I45-I26)&gt;0)),(I45-I26),0)))&gt;=10),10,(IF(AND(I24&gt;($F$1-0.00001),((I45-I26)&gt;0)),(I45-I26),0)))</f>
        <v>10</v>
      </c>
      <c r="J49" s="63">
        <f t="shared" si="25"/>
        <v>10</v>
      </c>
      <c r="K49" s="71">
        <f t="shared" si="25"/>
        <v>0</v>
      </c>
      <c r="L49" s="63">
        <f t="shared" si="25"/>
        <v>0</v>
      </c>
      <c r="M49" s="71">
        <f t="shared" si="25"/>
        <v>0</v>
      </c>
      <c r="N49" s="63">
        <f t="shared" si="25"/>
        <v>0</v>
      </c>
      <c r="O49" s="71">
        <f t="shared" si="25"/>
        <v>0</v>
      </c>
      <c r="P49" s="63">
        <f t="shared" si="25"/>
        <v>0</v>
      </c>
      <c r="Q49" s="71">
        <f t="shared" si="25"/>
        <v>10</v>
      </c>
      <c r="R49" s="63">
        <f t="shared" si="25"/>
        <v>0</v>
      </c>
      <c r="S49" s="71">
        <f t="shared" si="25"/>
        <v>10</v>
      </c>
      <c r="T49" s="63">
        <f t="shared" si="25"/>
        <v>1.8319977894445962</v>
      </c>
      <c r="U49" s="71">
        <f t="shared" si="25"/>
        <v>10</v>
      </c>
      <c r="V49" s="63">
        <f t="shared" si="25"/>
        <v>7.0400432900432861</v>
      </c>
      <c r="W49" s="71">
        <f t="shared" si="25"/>
        <v>10</v>
      </c>
      <c r="X49" s="63">
        <f t="shared" si="25"/>
        <v>10</v>
      </c>
      <c r="Y49" s="71">
        <f t="shared" si="25"/>
        <v>0.43173043173042913</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0.37662337662337464</v>
      </c>
      <c r="AK49" s="71">
        <f t="shared" si="25"/>
        <v>9.7272727272727266</v>
      </c>
      <c r="AL49" s="63">
        <f t="shared" si="25"/>
        <v>2.0041098142363971</v>
      </c>
      <c r="AM49" s="71">
        <f t="shared" si="25"/>
        <v>2.6695526695526723</v>
      </c>
      <c r="AN49" s="63">
        <f t="shared" si="25"/>
        <v>0</v>
      </c>
      <c r="AO49" s="71">
        <f t="shared" si="25"/>
        <v>0</v>
      </c>
      <c r="AP49" s="63">
        <f t="shared" si="25"/>
        <v>0</v>
      </c>
      <c r="AQ49" s="71">
        <f t="shared" si="25"/>
        <v>0</v>
      </c>
      <c r="AR49" s="63">
        <f t="shared" si="25"/>
        <v>3.7509549274255178</v>
      </c>
      <c r="AS49" s="71">
        <f t="shared" si="25"/>
        <v>0</v>
      </c>
      <c r="AT49" s="63">
        <f t="shared" si="25"/>
        <v>5.0405643738977055</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1.1666666666666667</v>
      </c>
      <c r="E13" s="55">
        <f>'SDR Patient and Stations'!D12</f>
        <v>1.2222222222222223</v>
      </c>
      <c r="F13" s="54">
        <f>'SDR Patient and Stations'!E12</f>
        <v>1.25</v>
      </c>
      <c r="G13" s="55">
        <f>'SDR Patient and Stations'!F12</f>
        <v>1.25</v>
      </c>
      <c r="H13" s="54">
        <f>'SDR Patient and Stations'!G12</f>
        <v>1.2222222222222223</v>
      </c>
      <c r="I13" s="55">
        <f>'SDR Patient and Stations'!H12</f>
        <v>0.73611111111111116</v>
      </c>
      <c r="J13" s="54">
        <f>'SDR Patient and Stations'!I12</f>
        <v>0.88888888888888884</v>
      </c>
      <c r="K13" s="55">
        <f>'SDR Patient and Stations'!J12</f>
        <v>0.875</v>
      </c>
      <c r="L13" s="54">
        <f>'SDR Patient and Stations'!K12</f>
        <v>0.84722222222222221</v>
      </c>
      <c r="M13" s="55">
        <f>'SDR Patient and Stations'!L12</f>
        <v>0.86111111111111116</v>
      </c>
      <c r="N13" s="54">
        <f>'SDR Patient and Stations'!M12</f>
        <v>0.70833333333333337</v>
      </c>
      <c r="O13" s="55">
        <f>'SDR Patient and Stations'!N12</f>
        <v>0.75</v>
      </c>
      <c r="P13" s="54">
        <f>'SDR Patient and Stations'!O12</f>
        <v>0.83333333333333337</v>
      </c>
      <c r="Q13" s="55">
        <f>'SDR Patient and Stations'!P12</f>
        <v>0.97916666666666663</v>
      </c>
      <c r="R13" s="54">
        <f>'SDR Patient and Stations'!Q12</f>
        <v>0.92708333333333337</v>
      </c>
      <c r="S13" s="55">
        <f>'SDR Patient and Stations'!R12</f>
        <v>0.9642857142857143</v>
      </c>
      <c r="T13" s="54">
        <f>'SDR Patient and Stations'!S12</f>
        <v>0.8571428571428571</v>
      </c>
      <c r="U13" s="55">
        <f>'SDR Patient and Stations'!T12</f>
        <v>0.9821428571428571</v>
      </c>
      <c r="V13" s="54">
        <f>'SDR Patient and Stations'!U12</f>
        <v>0.9910714285714286</v>
      </c>
      <c r="W13" s="55">
        <f>'SDR Patient and Stations'!V12</f>
        <v>0.9910714285714286</v>
      </c>
      <c r="X13" s="54">
        <f>'SDR Patient and Stations'!W12</f>
        <v>1.0714285714285714</v>
      </c>
      <c r="Y13" s="55">
        <f>'SDR Patient and Stations'!X12</f>
        <v>0.94444444444444442</v>
      </c>
      <c r="Z13" s="54">
        <f>'SDR Patient and Stations'!Y12</f>
        <v>0.78703703703703709</v>
      </c>
      <c r="AA13" s="55">
        <f>'SDR Patient and Stations'!Z12</f>
        <v>0.85185185185185186</v>
      </c>
      <c r="AB13" s="54">
        <f>'SDR Patient and Stations'!AA12</f>
        <v>0.78703703703703709</v>
      </c>
      <c r="AC13" s="55">
        <f>'SDR Patient and Stations'!AB12</f>
        <v>0.70370370370370372</v>
      </c>
      <c r="AD13" s="54">
        <f>'SDR Patient and Stations'!AC12</f>
        <v>0.65740740740740744</v>
      </c>
      <c r="AE13" s="55">
        <f>'SDR Patient and Stations'!AD12</f>
        <v>0.68518518518518523</v>
      </c>
      <c r="AF13" s="54">
        <f>'SDR Patient and Stations'!AE12</f>
        <v>0.7407407407407407</v>
      </c>
      <c r="AG13" s="55">
        <f>'SDR Patient and Stations'!AF12</f>
        <v>0.78260869565217395</v>
      </c>
      <c r="AH13" s="54">
        <f>'SDR Patient and Stations'!AG12</f>
        <v>0.76086956521739135</v>
      </c>
      <c r="AI13" s="55">
        <f>'SDR Patient and Stations'!AH12</f>
        <v>0.85869565217391308</v>
      </c>
      <c r="AJ13" s="54">
        <f>'SDR Patient and Stations'!AI12</f>
        <v>0.9</v>
      </c>
      <c r="AK13" s="55">
        <f>'SDR Patient and Stations'!AJ12</f>
        <v>0.875</v>
      </c>
      <c r="AL13" s="54">
        <f>'SDR Patient and Stations'!AK12</f>
        <v>0.6964285714285714</v>
      </c>
      <c r="AM13" s="55">
        <f>'SDR Patient and Stations'!AL12</f>
        <v>0.6785714285714286</v>
      </c>
      <c r="AN13" s="54">
        <f>'SDR Patient and Stations'!AM12</f>
        <v>0.7142857142857143</v>
      </c>
      <c r="AO13" s="55">
        <f>'SDR Patient and Stations'!AN12</f>
        <v>0.7589285714285714</v>
      </c>
      <c r="AP13" s="54">
        <f>'SDR Patient and Stations'!AO12</f>
        <v>0.7053571428571429</v>
      </c>
      <c r="AQ13" s="55">
        <f>'SDR Patient and Stations'!AP12</f>
        <v>0.7232142857142857</v>
      </c>
      <c r="AR13" s="54">
        <f>'SDR Patient and Stations'!AQ12</f>
        <v>0.8392857142857143</v>
      </c>
      <c r="AS13" s="55">
        <f>'SDR Patient and Stations'!AR12</f>
        <v>0.7946428571428571</v>
      </c>
      <c r="AT13" s="54">
        <f>'SDR Patient and Stations'!AS12</f>
        <v>0.7857142857142857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3</v>
      </c>
      <c r="D14" s="163">
        <f>'SDR Patient and Stations'!C14</f>
        <v>4</v>
      </c>
      <c r="E14" s="164">
        <f>'SDR Patient and Stations'!D14</f>
        <v>4</v>
      </c>
      <c r="F14" s="163">
        <f>'SDR Patient and Stations'!E14</f>
        <v>1</v>
      </c>
      <c r="G14" s="164">
        <f>'SDR Patient and Stations'!F14</f>
        <v>0</v>
      </c>
      <c r="H14" s="163">
        <f>'SDR Patient and Stations'!G14</f>
        <v>0</v>
      </c>
      <c r="I14" s="164">
        <f>'SDR Patient and Stations'!H14</f>
        <v>0</v>
      </c>
      <c r="J14" s="163">
        <f>'SDR Patient and Stations'!I14</f>
        <v>0</v>
      </c>
      <c r="K14" s="164">
        <f>'SDR Patient and Stations'!J14</f>
        <v>6</v>
      </c>
      <c r="L14" s="163">
        <f>'SDR Patient and Stations'!K14</f>
        <v>0</v>
      </c>
      <c r="M14" s="164">
        <f>'SDR Patient and Stations'!L14</f>
        <v>0</v>
      </c>
      <c r="N14" s="163">
        <f>'SDR Patient and Stations'!M14</f>
        <v>0</v>
      </c>
      <c r="O14" s="164">
        <f>'SDR Patient and Stations'!N14</f>
        <v>0</v>
      </c>
      <c r="P14" s="163">
        <f>'SDR Patient and Stations'!O14</f>
        <v>0</v>
      </c>
      <c r="Q14" s="164">
        <f>'SDR Patient and Stations'!P14</f>
        <v>0</v>
      </c>
      <c r="R14" s="163">
        <f>'SDR Patient and Stations'!Q14</f>
        <v>4</v>
      </c>
      <c r="S14" s="164">
        <f>'SDR Patient and Stations'!R14</f>
        <v>-10</v>
      </c>
      <c r="T14" s="163">
        <f>'SDR Patient and Stations'!S14</f>
        <v>0</v>
      </c>
      <c r="U14" s="164">
        <f>'SDR Patient and Stations'!T14</f>
        <v>9</v>
      </c>
      <c r="V14" s="163">
        <f>'SDR Patient and Stations'!U14</f>
        <v>0</v>
      </c>
      <c r="W14" s="164">
        <f>'SDR Patient and Stations'!V14</f>
        <v>1</v>
      </c>
      <c r="X14" s="163">
        <f>'SDR Patient and Stations'!W14</f>
        <v>0</v>
      </c>
      <c r="Y14" s="164">
        <f>'SDR Patient and Stations'!X14</f>
        <v>0</v>
      </c>
      <c r="Z14" s="163">
        <f>'SDR Patient and Stations'!Y14</f>
        <v>0</v>
      </c>
      <c r="AA14" s="164">
        <f>'SDR Patient and Stations'!Z14</f>
        <v>0</v>
      </c>
      <c r="AB14" s="163">
        <f>'SDR Patient and Stations'!AA14</f>
        <v>0</v>
      </c>
      <c r="AC14" s="164">
        <f>'SDR Patient and Stations'!AB14</f>
        <v>0</v>
      </c>
      <c r="AD14" s="163">
        <f>'SDR Patient and Stations'!AC14</f>
        <v>-3</v>
      </c>
      <c r="AE14" s="164">
        <f>'SDR Patient and Stations'!AD14</f>
        <v>-4</v>
      </c>
      <c r="AF14" s="163">
        <f>'SDR Patient and Stations'!AE14</f>
        <v>0</v>
      </c>
      <c r="AG14" s="164">
        <f>'SDR Patient and Stations'!AF14</f>
        <v>0</v>
      </c>
      <c r="AH14" s="163">
        <f>'SDR Patient and Stations'!AG14</f>
        <v>1</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-4</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4</v>
      </c>
      <c r="H15" s="164">
        <f>'SDR Patient and Stations'!G15</f>
        <v>4</v>
      </c>
      <c r="I15" s="163">
        <f>'SDR Patient and Stations'!H15</f>
        <v>1</v>
      </c>
      <c r="J15" s="164">
        <f>'SDR Patient and Stations'!I15</f>
        <v>0</v>
      </c>
      <c r="K15" s="163">
        <f>'SDR Patient and Stations'!J15</f>
        <v>0</v>
      </c>
      <c r="L15" s="164">
        <f>'SDR Patient and Stations'!K15</f>
        <v>0</v>
      </c>
      <c r="M15" s="163">
        <f>'SDR Patient and Stations'!L15</f>
        <v>0</v>
      </c>
      <c r="N15" s="164">
        <f>'SDR Patient and Stations'!M15</f>
        <v>6</v>
      </c>
      <c r="O15" s="163">
        <f>'SDR Patient and Stations'!N15</f>
        <v>0</v>
      </c>
      <c r="P15" s="164">
        <f>'SDR Patient and Stations'!O15</f>
        <v>0</v>
      </c>
      <c r="Q15" s="163">
        <f>'SDR Patient and Stations'!P15</f>
        <v>0</v>
      </c>
      <c r="R15" s="164">
        <f>'SDR Patient and Stations'!Q15</f>
        <v>0</v>
      </c>
      <c r="S15" s="163">
        <f>'SDR Patient and Stations'!R15</f>
        <v>0</v>
      </c>
      <c r="T15" s="164">
        <f>'SDR Patient and Stations'!S15</f>
        <v>0</v>
      </c>
      <c r="U15" s="163">
        <f>'SDR Patient and Stations'!T15</f>
        <v>4</v>
      </c>
      <c r="V15" s="164">
        <f>'SDR Patient and Stations'!U15</f>
        <v>-10</v>
      </c>
      <c r="W15" s="163">
        <f>'SDR Patient and Stations'!V15</f>
        <v>0</v>
      </c>
      <c r="X15" s="164">
        <f>'SDR Patient and Stations'!W15</f>
        <v>9</v>
      </c>
      <c r="Y15" s="163">
        <f>'SDR Patient and Stations'!X15</f>
        <v>0</v>
      </c>
      <c r="Z15" s="164">
        <f>'SDR Patient and Stations'!Y15</f>
        <v>1</v>
      </c>
      <c r="AA15" s="163">
        <f>'SDR Patient and Stations'!Z15</f>
        <v>0</v>
      </c>
      <c r="AB15" s="164">
        <f>'SDR Patient and Stations'!AA15</f>
        <v>0</v>
      </c>
      <c r="AC15" s="163">
        <f>'SDR Patient and Stations'!AB15</f>
        <v>0</v>
      </c>
      <c r="AD15" s="164">
        <f>'SDR Patient and Stations'!AC15</f>
        <v>0</v>
      </c>
      <c r="AE15" s="163">
        <f>'SDR Patient and Stations'!AD15</f>
        <v>0</v>
      </c>
      <c r="AF15" s="164">
        <f>'SDR Patient and Stations'!AE15</f>
        <v>0</v>
      </c>
      <c r="AG15" s="163">
        <f>'SDR Patient and Stations'!AF15</f>
        <v>-3</v>
      </c>
      <c r="AH15" s="164">
        <f>'SDR Patient and Stations'!AG15</f>
        <v>-4</v>
      </c>
      <c r="AI15" s="163">
        <f>'SDR Patient and Stations'!AH15</f>
        <v>0</v>
      </c>
      <c r="AJ15" s="164">
        <f>'SDR Patient and Stations'!AI15</f>
        <v>0</v>
      </c>
      <c r="AK15" s="163">
        <f>'SDR Patient and Stations'!AJ15</f>
        <v>1</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-4</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4</v>
      </c>
      <c r="I16" s="52">
        <f>'SDR Patient and Stations'!H16</f>
        <v>4</v>
      </c>
      <c r="J16" s="49">
        <f>'SDR Patient and Stations'!I16</f>
        <v>1</v>
      </c>
      <c r="K16" s="52">
        <f>'SDR Patient and Stations'!J16</f>
        <v>0</v>
      </c>
      <c r="L16" s="49">
        <f>'SDR Patient and Stations'!K16</f>
        <v>0</v>
      </c>
      <c r="M16" s="52">
        <f>'SDR Patient and Stations'!L16</f>
        <v>0</v>
      </c>
      <c r="N16" s="49">
        <f>'SDR Patient and Stations'!M16</f>
        <v>0</v>
      </c>
      <c r="O16" s="52">
        <f>'SDR Patient and Stations'!N16</f>
        <v>6</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4</v>
      </c>
      <c r="W16" s="52">
        <f>'SDR Patient and Stations'!V16</f>
        <v>-10</v>
      </c>
      <c r="X16" s="49">
        <f>'SDR Patient and Stations'!W16</f>
        <v>0</v>
      </c>
      <c r="Y16" s="52">
        <f>'SDR Patient and Stations'!X16</f>
        <v>9</v>
      </c>
      <c r="Z16" s="49">
        <f>'SDR Patient and Stations'!Y16</f>
        <v>0</v>
      </c>
      <c r="AA16" s="52">
        <f>'SDR Patient and Stations'!Z16</f>
        <v>1</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-3</v>
      </c>
      <c r="AI16" s="52">
        <f>'SDR Patient and Stations'!AH16</f>
        <v>-4</v>
      </c>
      <c r="AJ16" s="49">
        <f>'SDR Patient and Stations'!AI16</f>
        <v>0</v>
      </c>
      <c r="AK16" s="52">
        <f>'SDR Patient and Stations'!AJ16</f>
        <v>0</v>
      </c>
      <c r="AL16" s="49">
        <f>'SDR Patient and Stations'!AK16</f>
        <v>1</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1.2916666666666667</v>
      </c>
      <c r="D22">
        <f>'SDR Patient and Stations'!C12</f>
        <v>1.1666666666666667</v>
      </c>
      <c r="E22">
        <f>'SDR Patient and Stations'!D12</f>
        <v>1.2222222222222223</v>
      </c>
      <c r="F22" s="5">
        <f>'SDR Patient and Stations'!E12</f>
        <v>1.25</v>
      </c>
      <c r="G22" s="66">
        <f>'SDR Patient and Stations'!F12</f>
        <v>1.25</v>
      </c>
      <c r="H22" s="58">
        <f>'SDR Patient and Stations'!G12</f>
        <v>1.2222222222222223</v>
      </c>
      <c r="I22" s="66">
        <f>'SDR Patient and Stations'!H12</f>
        <v>0.73611111111111116</v>
      </c>
      <c r="J22" s="58">
        <f>'SDR Patient and Stations'!I12</f>
        <v>0.88888888888888884</v>
      </c>
      <c r="K22" s="66">
        <f>'SDR Patient and Stations'!J12</f>
        <v>0.875</v>
      </c>
      <c r="L22" s="58">
        <f>'SDR Patient and Stations'!K12</f>
        <v>0.84722222222222221</v>
      </c>
      <c r="M22" s="66">
        <f>'SDR Patient and Stations'!M12</f>
        <v>0.70833333333333337</v>
      </c>
      <c r="N22" s="58">
        <f>'SDR Patient and Stations'!N12</f>
        <v>0.75</v>
      </c>
      <c r="O22" s="66">
        <f>'SDR Patient and Stations'!O12</f>
        <v>0.83333333333333337</v>
      </c>
      <c r="P22" s="58">
        <f>'SDR Patient and Stations'!P12</f>
        <v>0.97916666666666663</v>
      </c>
      <c r="Q22" s="66">
        <f>'SDR Patient and Stations'!Q12</f>
        <v>0.92708333333333337</v>
      </c>
      <c r="R22" s="58">
        <f>'SDR Patient and Stations'!R12</f>
        <v>0.9642857142857143</v>
      </c>
      <c r="S22" s="66">
        <f>'SDR Patient and Stations'!S12</f>
        <v>0.8571428571428571</v>
      </c>
      <c r="T22" s="58">
        <f>'SDR Patient and Stations'!T12</f>
        <v>0.9821428571428571</v>
      </c>
      <c r="U22" s="66">
        <f>'SDR Patient and Stations'!U12</f>
        <v>0.9910714285714286</v>
      </c>
      <c r="V22" s="58">
        <f>'SDR Patient and Stations'!V12</f>
        <v>0.9910714285714286</v>
      </c>
      <c r="W22" s="66">
        <f>'SDR Patient and Stations'!W12</f>
        <v>1.0714285714285714</v>
      </c>
      <c r="X22" s="58">
        <f>'SDR Patient and Stations'!X12</f>
        <v>0.94444444444444442</v>
      </c>
      <c r="Y22" s="66">
        <f>'SDR Patient and Stations'!Y12</f>
        <v>0.78703703703703709</v>
      </c>
      <c r="Z22" s="58">
        <f>'SDR Patient and Stations'!Z12</f>
        <v>0.85185185185185186</v>
      </c>
      <c r="AA22" s="66">
        <f>'SDR Patient and Stations'!AA12</f>
        <v>0.78703703703703709</v>
      </c>
      <c r="AB22" s="58">
        <f>'SDR Patient and Stations'!AB12</f>
        <v>0.70370370370370372</v>
      </c>
      <c r="AC22" s="66">
        <f>'SDR Patient and Stations'!AC12</f>
        <v>0.65740740740740744</v>
      </c>
      <c r="AD22" s="58">
        <f>'SDR Patient and Stations'!AD12</f>
        <v>0.68518518518518523</v>
      </c>
      <c r="AE22" s="66">
        <f>'SDR Patient and Stations'!AE12</f>
        <v>0.7407407407407407</v>
      </c>
      <c r="AF22" s="58">
        <f>'SDR Patient and Stations'!AF12</f>
        <v>0.78260869565217395</v>
      </c>
      <c r="AG22" s="66">
        <f>'SDR Patient and Stations'!AG12</f>
        <v>0.76086956521739135</v>
      </c>
      <c r="AH22" s="58">
        <f>'SDR Patient and Stations'!AH12</f>
        <v>0.85869565217391308</v>
      </c>
      <c r="AI22" s="66">
        <f>'SDR Patient and Stations'!AI12</f>
        <v>0.9</v>
      </c>
      <c r="AJ22" s="58">
        <f>'SDR Patient and Stations'!AJ12</f>
        <v>0.875</v>
      </c>
      <c r="AK22" s="66">
        <f>'SDR Patient and Stations'!AK12</f>
        <v>0.6964285714285714</v>
      </c>
      <c r="AL22" s="58">
        <f>'SDR Patient and Stations'!AL12</f>
        <v>0.6785714285714286</v>
      </c>
      <c r="AM22" s="66">
        <f>'SDR Patient and Stations'!AM12</f>
        <v>0.7142857142857143</v>
      </c>
      <c r="AN22" s="58">
        <f>'SDR Patient and Stations'!AN12</f>
        <v>0.7589285714285714</v>
      </c>
      <c r="AO22" s="66">
        <f>'SDR Patient and Stations'!AO12</f>
        <v>0.7053571428571429</v>
      </c>
      <c r="AP22" s="58">
        <f>'SDR Patient and Stations'!AP12</f>
        <v>0.7232142857142857</v>
      </c>
      <c r="AQ22" s="66">
        <f>'SDR Patient and Stations'!AQ12</f>
        <v>0.8392857142857143</v>
      </c>
      <c r="AR22" s="58">
        <f>'SDR Patient and Stations'!AR12</f>
        <v>0.7946428571428571</v>
      </c>
      <c r="AS22" s="66">
        <f>'SDR Patient and Stations'!AS12</f>
        <v>0.7857142857142857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5.166666666666667</v>
      </c>
      <c r="D24" s="105">
        <f>'SDR Patient and Stations'!C11</f>
        <v>4.666666666666667</v>
      </c>
      <c r="E24" s="105">
        <f>'SDR Patient and Stations'!D11</f>
        <v>4.8888888888888893</v>
      </c>
      <c r="F24" s="115">
        <f>'SDR Patient and Stations'!E11</f>
        <v>5</v>
      </c>
      <c r="G24" s="114">
        <f t="shared" ref="G24:AZ24" si="12">J32/G26</f>
        <v>5</v>
      </c>
      <c r="H24" s="113">
        <f t="shared" si="12"/>
        <v>4.8888888888888893</v>
      </c>
      <c r="I24" s="114">
        <f t="shared" si="12"/>
        <v>5.8888888888888893</v>
      </c>
      <c r="J24" s="113">
        <f t="shared" si="12"/>
        <v>4.0353185185185181</v>
      </c>
      <c r="K24" s="114">
        <f t="shared" si="12"/>
        <v>2.9530816335521393</v>
      </c>
      <c r="L24" s="113">
        <f t="shared" si="12"/>
        <v>2.0333333333333332</v>
      </c>
      <c r="M24" s="114">
        <f t="shared" si="12"/>
        <v>2.0666666666666669</v>
      </c>
      <c r="N24" s="113">
        <f t="shared" si="12"/>
        <v>2.2666666666666666</v>
      </c>
      <c r="O24" s="114">
        <f t="shared" si="12"/>
        <v>2.4</v>
      </c>
      <c r="P24" s="113">
        <f t="shared" si="12"/>
        <v>2.6666666666666665</v>
      </c>
      <c r="Q24" s="114">
        <f t="shared" si="12"/>
        <v>3.1333333333333333</v>
      </c>
      <c r="R24" s="113">
        <f t="shared" si="12"/>
        <v>2.9666666666666668</v>
      </c>
      <c r="S24" s="114">
        <f t="shared" si="12"/>
        <v>3.6</v>
      </c>
      <c r="T24" s="113">
        <f t="shared" si="12"/>
        <v>3.2</v>
      </c>
      <c r="U24" s="114">
        <f t="shared" si="12"/>
        <v>3.6666666666666665</v>
      </c>
      <c r="V24" s="113">
        <f t="shared" si="12"/>
        <v>3.7</v>
      </c>
      <c r="W24" s="114">
        <f t="shared" si="12"/>
        <v>3.7</v>
      </c>
      <c r="X24" s="113">
        <f t="shared" si="12"/>
        <v>4</v>
      </c>
      <c r="Y24" s="114">
        <f t="shared" si="12"/>
        <v>3.4</v>
      </c>
      <c r="Z24" s="113">
        <f t="shared" si="12"/>
        <v>2.8333333333333335</v>
      </c>
      <c r="AA24" s="114">
        <f t="shared" si="12"/>
        <v>3.0666666666666669</v>
      </c>
      <c r="AB24" s="113">
        <f t="shared" si="12"/>
        <v>2.8333333333333335</v>
      </c>
      <c r="AC24" s="114">
        <f t="shared" si="12"/>
        <v>2.5333333333333332</v>
      </c>
      <c r="AD24" s="113">
        <f t="shared" si="12"/>
        <v>2.3666666666666667</v>
      </c>
      <c r="AE24" s="114">
        <f t="shared" si="12"/>
        <v>2.4666666666666668</v>
      </c>
      <c r="AF24" s="113">
        <f t="shared" si="12"/>
        <v>2.6666666666666665</v>
      </c>
      <c r="AG24" s="114">
        <f t="shared" si="12"/>
        <v>2.4</v>
      </c>
      <c r="AH24" s="113">
        <f t="shared" si="12"/>
        <v>2.3333333333333335</v>
      </c>
      <c r="AI24" s="114">
        <f t="shared" si="12"/>
        <v>2.925925925925926</v>
      </c>
      <c r="AJ24" s="113">
        <f t="shared" si="12"/>
        <v>3.1304347826086958</v>
      </c>
      <c r="AK24" s="114">
        <f t="shared" si="12"/>
        <v>3.652173913043478</v>
      </c>
      <c r="AL24" s="113">
        <f t="shared" si="12"/>
        <v>3.3913043478260869</v>
      </c>
      <c r="AM24" s="114">
        <f t="shared" si="12"/>
        <v>3.2088888888888891</v>
      </c>
      <c r="AN24" s="113">
        <f t="shared" si="12"/>
        <v>2.6666666666666665</v>
      </c>
      <c r="AO24" s="114">
        <f t="shared" si="12"/>
        <v>2.8333333333333335</v>
      </c>
      <c r="AP24" s="113">
        <f t="shared" si="12"/>
        <v>2.6333333333333333</v>
      </c>
      <c r="AQ24" s="114">
        <f t="shared" si="12"/>
        <v>2.7</v>
      </c>
      <c r="AR24" s="113">
        <f t="shared" si="12"/>
        <v>3.1333333333333333</v>
      </c>
      <c r="AS24" s="114">
        <f t="shared" si="12"/>
        <v>2.9666666666666668</v>
      </c>
      <c r="AT24" s="113">
        <f t="shared" si="12"/>
        <v>3.3846153846153846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4.916666666666667</v>
      </c>
      <c r="E25" s="171">
        <f t="shared" ref="E25:G25" si="13">AVERAGE(D24:E24)</f>
        <v>4.7777777777777786</v>
      </c>
      <c r="F25" s="171">
        <f t="shared" si="13"/>
        <v>4.9444444444444446</v>
      </c>
      <c r="G25" s="171">
        <f t="shared" si="13"/>
        <v>5</v>
      </c>
      <c r="H25" s="122">
        <f>AVERAGE(G24:H24)</f>
        <v>4.9444444444444446</v>
      </c>
      <c r="I25" s="123">
        <f t="shared" ref="I25:AZ25" si="14">AVERAGE(H24:I24)</f>
        <v>5.3888888888888893</v>
      </c>
      <c r="J25" s="122">
        <f t="shared" si="14"/>
        <v>4.9621037037037041</v>
      </c>
      <c r="K25" s="123">
        <f t="shared" si="14"/>
        <v>3.4942000760353285</v>
      </c>
      <c r="L25" s="122">
        <f t="shared" si="14"/>
        <v>2.4932074834427365</v>
      </c>
      <c r="M25" s="123">
        <f t="shared" si="14"/>
        <v>2.0499999999999998</v>
      </c>
      <c r="N25" s="122">
        <f t="shared" si="14"/>
        <v>2.166666666666667</v>
      </c>
      <c r="O25" s="123">
        <f t="shared" si="14"/>
        <v>2.333333333333333</v>
      </c>
      <c r="P25" s="122">
        <f t="shared" si="14"/>
        <v>2.5333333333333332</v>
      </c>
      <c r="Q25" s="123">
        <f t="shared" si="14"/>
        <v>2.9</v>
      </c>
      <c r="R25" s="122">
        <f t="shared" si="14"/>
        <v>3.05</v>
      </c>
      <c r="S25" s="123">
        <f t="shared" si="14"/>
        <v>3.2833333333333332</v>
      </c>
      <c r="T25" s="122">
        <f t="shared" si="14"/>
        <v>3.4000000000000004</v>
      </c>
      <c r="U25" s="123">
        <f t="shared" si="14"/>
        <v>3.4333333333333336</v>
      </c>
      <c r="V25" s="122">
        <f t="shared" si="14"/>
        <v>3.6833333333333336</v>
      </c>
      <c r="W25" s="123">
        <f t="shared" si="14"/>
        <v>3.7</v>
      </c>
      <c r="X25" s="122">
        <f t="shared" si="14"/>
        <v>3.85</v>
      </c>
      <c r="Y25" s="123">
        <f t="shared" si="14"/>
        <v>3.7</v>
      </c>
      <c r="Z25" s="122">
        <f t="shared" si="14"/>
        <v>3.1166666666666667</v>
      </c>
      <c r="AA25" s="123">
        <f t="shared" si="14"/>
        <v>2.95</v>
      </c>
      <c r="AB25" s="122">
        <f t="shared" si="14"/>
        <v>2.95</v>
      </c>
      <c r="AC25" s="123">
        <f t="shared" si="14"/>
        <v>2.6833333333333336</v>
      </c>
      <c r="AD25" s="122">
        <f t="shared" si="14"/>
        <v>2.4500000000000002</v>
      </c>
      <c r="AE25" s="123">
        <f t="shared" si="14"/>
        <v>2.416666666666667</v>
      </c>
      <c r="AF25" s="122">
        <f t="shared" si="14"/>
        <v>2.5666666666666664</v>
      </c>
      <c r="AG25" s="123">
        <f t="shared" si="14"/>
        <v>2.5333333333333332</v>
      </c>
      <c r="AH25" s="122">
        <f t="shared" si="14"/>
        <v>2.3666666666666667</v>
      </c>
      <c r="AI25" s="123">
        <f t="shared" si="14"/>
        <v>2.6296296296296298</v>
      </c>
      <c r="AJ25" s="122">
        <f t="shared" si="14"/>
        <v>3.0281803542673109</v>
      </c>
      <c r="AK25" s="123">
        <f t="shared" si="14"/>
        <v>3.3913043478260869</v>
      </c>
      <c r="AL25" s="122">
        <f t="shared" si="14"/>
        <v>3.5217391304347823</v>
      </c>
      <c r="AM25" s="123">
        <f t="shared" si="14"/>
        <v>3.3000966183574878</v>
      </c>
      <c r="AN25" s="122">
        <f t="shared" si="14"/>
        <v>2.9377777777777778</v>
      </c>
      <c r="AO25" s="123">
        <f t="shared" si="14"/>
        <v>2.75</v>
      </c>
      <c r="AP25" s="122">
        <f t="shared" si="14"/>
        <v>2.7333333333333334</v>
      </c>
      <c r="AQ25" s="123">
        <f t="shared" si="14"/>
        <v>2.666666666666667</v>
      </c>
      <c r="AR25" s="122">
        <f t="shared" si="14"/>
        <v>2.916666666666667</v>
      </c>
      <c r="AS25" s="123">
        <f t="shared" si="14"/>
        <v>3.05</v>
      </c>
      <c r="AT25" s="122">
        <f t="shared" si="14"/>
        <v>3.1756410256410259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9</v>
      </c>
      <c r="G26" s="49">
        <f>IF((F26+E28+(IF(F16&gt;0,0,F16))&gt;'SDR Patient and Stations'!G8),'SDR Patient and Stations'!G8,(F26+E28+(IF(F16&gt;0,0,F16))))</f>
        <v>9</v>
      </c>
      <c r="H26" s="52">
        <f>IF((G26+F28+(IF(G16&gt;0,0,G16))&gt;'SDR Patient and Stations'!H8),'SDR Patient and Stations'!H8,(G26+F28+(IF(G16&gt;0,0,G16))))</f>
        <v>9</v>
      </c>
      <c r="I26" s="116">
        <f>IF((H26+G28+(IF(H16&gt;0,0,H16))&gt;'SDR Patient and Stations'!I8),'SDR Patient and Stations'!I8,(H26+G28+(IF(H16&gt;0,0,H16))))</f>
        <v>9</v>
      </c>
      <c r="J26" s="117">
        <f>IF((I26+H28+(IF(I16&gt;0,0,I16))&gt;'SDR Patient and Stations'!J8),'SDR Patient and Stations'!J8,(I26+H28+(IF(I16&gt;0,0,I16))))</f>
        <v>15.859962406015038</v>
      </c>
      <c r="K26" s="116">
        <f>IF((J26+I28+(IF(J16&gt;0,0,J16))&gt;'SDR Patient and Stations'!K8),'SDR Patient and Stations'!K8,(J26+I28+(IF(J16&gt;0,0,J16))))</f>
        <v>21.333646616541351</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30</v>
      </c>
      <c r="AI26" s="116">
        <f>IF((AH26+AG28+(IF(AH16&gt;0,0,AH16))&gt;'SDR Patient and Stations'!AI8),'SDR Patient and Stations'!AI8,(AH26+AG28+(IF(AH16&gt;0,0,AH16))))</f>
        <v>27</v>
      </c>
      <c r="AJ26" s="117">
        <f>IF((AI26+AH28+(IF(AI16&gt;0,0,AI16))&gt;'SDR Patient and Stations'!AJ8),'SDR Patient and Stations'!AJ8,(AI26+AH28+(IF(AI16&gt;0,0,AI16))))</f>
        <v>23</v>
      </c>
      <c r="AK26" s="116">
        <f>IF((AJ26+AI28+(IF(AJ16&gt;0,0,AJ16))&gt;'SDR Patient and Stations'!AK8),'SDR Patient and Stations'!AK8,(AJ26+AI28+(IF(AJ16&gt;0,0,AJ16))))</f>
        <v>23</v>
      </c>
      <c r="AL26" s="117">
        <f>IF((AK26+AJ28+(IF(AK16&gt;0,0,AK16))&gt;'SDR Patient and Stations'!AL8),'SDR Patient and Stations'!AL8,(AK26+AJ28+(IF(AK16&gt;0,0,AK16))))</f>
        <v>23</v>
      </c>
      <c r="AM26" s="116">
        <f>IF((AL26+AK28+(IF(AL16&gt;0,0,AL16))&gt;'SDR Patient and Stations'!AM8),'SDR Patient and Stations'!AM8,(AL26+AK28+(IF(AL16&gt;0,0,AL16))))</f>
        <v>23.684210526315788</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26</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6.8599624060150379</v>
      </c>
      <c r="I28" s="116">
        <f t="shared" si="15"/>
        <v>5.473684210526315</v>
      </c>
      <c r="J28" s="117">
        <f t="shared" si="15"/>
        <v>10</v>
      </c>
      <c r="K28" s="116">
        <f t="shared" si="15"/>
        <v>10</v>
      </c>
      <c r="L28" s="117">
        <f t="shared" si="15"/>
        <v>0</v>
      </c>
      <c r="M28" s="116">
        <f t="shared" si="15"/>
        <v>0</v>
      </c>
      <c r="N28" s="117">
        <f t="shared" si="15"/>
        <v>0</v>
      </c>
      <c r="O28" s="116">
        <f t="shared" si="15"/>
        <v>0</v>
      </c>
      <c r="P28" s="117">
        <f t="shared" si="15"/>
        <v>0</v>
      </c>
      <c r="Q28" s="116">
        <f t="shared" si="15"/>
        <v>0</v>
      </c>
      <c r="R28" s="117">
        <f t="shared" si="15"/>
        <v>10</v>
      </c>
      <c r="S28" s="116">
        <f t="shared" si="15"/>
        <v>0</v>
      </c>
      <c r="T28" s="117">
        <f t="shared" si="15"/>
        <v>10</v>
      </c>
      <c r="U28" s="116">
        <f t="shared" si="15"/>
        <v>2.2508398656215007</v>
      </c>
      <c r="V28" s="117">
        <f t="shared" si="15"/>
        <v>10</v>
      </c>
      <c r="W28" s="116">
        <f t="shared" si="15"/>
        <v>7.5274122807017534</v>
      </c>
      <c r="X28" s="117">
        <f t="shared" si="15"/>
        <v>10</v>
      </c>
      <c r="Y28" s="116">
        <f t="shared" si="15"/>
        <v>10</v>
      </c>
      <c r="Z28" s="117">
        <f t="shared" si="15"/>
        <v>0.83214793741109361</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0.6842105263157876</v>
      </c>
      <c r="AL28" s="117">
        <f t="shared" si="15"/>
        <v>10</v>
      </c>
      <c r="AM28" s="116">
        <f t="shared" si="15"/>
        <v>2.3331112591605603</v>
      </c>
      <c r="AN28" s="117">
        <f t="shared" si="15"/>
        <v>2.7046783625731017</v>
      </c>
      <c r="AO28" s="116">
        <f t="shared" si="15"/>
        <v>0</v>
      </c>
      <c r="AP28" s="117">
        <f t="shared" si="15"/>
        <v>0</v>
      </c>
      <c r="AQ28" s="116">
        <f t="shared" si="15"/>
        <v>0</v>
      </c>
      <c r="AR28" s="117">
        <f t="shared" si="15"/>
        <v>0</v>
      </c>
      <c r="AS28" s="116">
        <f t="shared" si="15"/>
        <v>4.1950464396284843</v>
      </c>
      <c r="AT28" s="117">
        <f t="shared" si="15"/>
        <v>0</v>
      </c>
      <c r="AU28" s="116">
        <f t="shared" si="15"/>
        <v>5.4489928525016218</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45</v>
      </c>
      <c r="G30" s="68">
        <f>HLOOKUP(G19,'SDR Patient and Stations'!$B$6:$AT$14,4,FALSE)</f>
        <v>45</v>
      </c>
      <c r="H30" s="60">
        <f>HLOOKUP(H19,'SDR Patient and Stations'!$B$6:$AT$14,4,FALSE)</f>
        <v>44</v>
      </c>
      <c r="I30" s="68">
        <f>HLOOKUP(I19,'SDR Patient and Stations'!$B$6:$AT$14,4,FALSE)</f>
        <v>53</v>
      </c>
      <c r="J30" s="60">
        <f>HLOOKUP(J19,'SDR Patient and Stations'!$B$6:$AT$14,4,FALSE)</f>
        <v>64</v>
      </c>
      <c r="K30" s="68">
        <f>HLOOKUP(K19,'SDR Patient and Stations'!$B$6:$AT$14,4,FALSE)</f>
        <v>63</v>
      </c>
      <c r="L30" s="60">
        <f>HLOOKUP(L19,'SDR Patient and Stations'!$B$6:$AT$14,4,FALSE)</f>
        <v>61</v>
      </c>
      <c r="M30" s="68">
        <f>HLOOKUP(M19,'SDR Patient and Stations'!$B$6:$AT$14,4,FALSE)</f>
        <v>62</v>
      </c>
      <c r="N30" s="60">
        <f>HLOOKUP(N19,'SDR Patient and Stations'!$B$6:$AT$14,4,FALSE)</f>
        <v>68</v>
      </c>
      <c r="O30" s="68">
        <f>HLOOKUP(O19,'SDR Patient and Stations'!$B$6:$AT$14,4,FALSE)</f>
        <v>72</v>
      </c>
      <c r="P30" s="60">
        <f>HLOOKUP(P19,'SDR Patient and Stations'!$B$6:$AT$14,4,FALSE)</f>
        <v>80</v>
      </c>
      <c r="Q30" s="68">
        <f>HLOOKUP(Q19,'SDR Patient and Stations'!$B$6:$AT$14,4,FALSE)</f>
        <v>94</v>
      </c>
      <c r="R30" s="60">
        <f>HLOOKUP(R19,'SDR Patient and Stations'!$B$6:$AT$14,4,FALSE)</f>
        <v>89</v>
      </c>
      <c r="S30" s="68">
        <f>HLOOKUP(S19,'SDR Patient and Stations'!$B$6:$AT$14,4,FALSE)</f>
        <v>108</v>
      </c>
      <c r="T30" s="60">
        <f>HLOOKUP(T19,'SDR Patient and Stations'!$B$6:$AT$14,4,FALSE)</f>
        <v>96</v>
      </c>
      <c r="U30" s="68">
        <f>HLOOKUP(U19,'SDR Patient and Stations'!$B$6:$AT$14,4,FALSE)</f>
        <v>110</v>
      </c>
      <c r="V30" s="60">
        <f>HLOOKUP(V19,'SDR Patient and Stations'!$B$6:$AT$14,4,FALSE)</f>
        <v>111</v>
      </c>
      <c r="W30" s="68">
        <f>HLOOKUP(W19,'SDR Patient and Stations'!$B$6:$AT$14,4,FALSE)</f>
        <v>111</v>
      </c>
      <c r="X30" s="60">
        <f>HLOOKUP(X19,'SDR Patient and Stations'!$B$6:$AT$14,4,FALSE)</f>
        <v>120</v>
      </c>
      <c r="Y30" s="68">
        <f>HLOOKUP(Y19,'SDR Patient and Stations'!$B$6:$AT$14,4,FALSE)</f>
        <v>102</v>
      </c>
      <c r="Z30" s="60">
        <f>HLOOKUP(Z19,'SDR Patient and Stations'!$B$6:$AT$14,4,FALSE)</f>
        <v>85</v>
      </c>
      <c r="AA30" s="68">
        <f>HLOOKUP(AA19,'SDR Patient and Stations'!$B$6:$AT$14,4,FALSE)</f>
        <v>92</v>
      </c>
      <c r="AB30" s="60">
        <f>HLOOKUP(AB19,'SDR Patient and Stations'!$B$6:$AT$14,4,FALSE)</f>
        <v>85</v>
      </c>
      <c r="AC30" s="68">
        <f>HLOOKUP(AC19,'SDR Patient and Stations'!$B$6:$AT$14,4,FALSE)</f>
        <v>76</v>
      </c>
      <c r="AD30" s="60">
        <f>HLOOKUP(AD19,'SDR Patient and Stations'!$B$6:$AT$14,4,FALSE)</f>
        <v>71</v>
      </c>
      <c r="AE30" s="68">
        <f>HLOOKUP(AE19,'SDR Patient and Stations'!$B$6:$AT$14,4,FALSE)</f>
        <v>74</v>
      </c>
      <c r="AF30" s="60">
        <f>HLOOKUP(AF19,'SDR Patient and Stations'!$B$6:$AT$14,4,FALSE)</f>
        <v>80</v>
      </c>
      <c r="AG30" s="68">
        <f>HLOOKUP(AG19,'SDR Patient and Stations'!$B$6:$AT$14,4,FALSE)</f>
        <v>72</v>
      </c>
      <c r="AH30" s="60">
        <f>HLOOKUP(AH19,'SDR Patient and Stations'!$B$6:$AT$14,4,FALSE)</f>
        <v>70</v>
      </c>
      <c r="AI30" s="68">
        <f>HLOOKUP(AI19,'SDR Patient and Stations'!$B$6:$AT$14,4,FALSE)</f>
        <v>79</v>
      </c>
      <c r="AJ30" s="60">
        <f>HLOOKUP(AJ19,'SDR Patient and Stations'!$B$6:$AT$14,4,FALSE)</f>
        <v>72</v>
      </c>
      <c r="AK30" s="68">
        <f>HLOOKUP(AK19,'SDR Patient and Stations'!$B$6:$AT$14,4,FALSE)</f>
        <v>84</v>
      </c>
      <c r="AL30" s="60">
        <f>HLOOKUP(AL19,'SDR Patient and Stations'!$B$6:$AT$14,4,FALSE)</f>
        <v>78</v>
      </c>
      <c r="AM30" s="68">
        <f>HLOOKUP(AM19,'SDR Patient and Stations'!$B$6:$AT$14,4,FALSE)</f>
        <v>76</v>
      </c>
      <c r="AN30" s="60">
        <f>HLOOKUP(AN19,'SDR Patient and Stations'!$B$6:$AT$14,4,FALSE)</f>
        <v>80</v>
      </c>
      <c r="AO30" s="68">
        <f>HLOOKUP(AO19,'SDR Patient and Stations'!$B$6:$AT$14,4,FALSE)</f>
        <v>85</v>
      </c>
      <c r="AP30" s="60">
        <f>HLOOKUP(AP19,'SDR Patient and Stations'!$B$6:$AT$14,4,FALSE)</f>
        <v>79</v>
      </c>
      <c r="AQ30" s="68">
        <f>HLOOKUP(AQ19,'SDR Patient and Stations'!$B$6:$AT$14,4,FALSE)</f>
        <v>81</v>
      </c>
      <c r="AR30" s="60">
        <f>HLOOKUP(AR19,'SDR Patient and Stations'!$B$6:$AT$14,4,FALSE)</f>
        <v>94</v>
      </c>
      <c r="AS30" s="68">
        <f>HLOOKUP(AS19,'SDR Patient and Stations'!$B$6:$AT$14,4,FALSE)</f>
        <v>89</v>
      </c>
      <c r="AT30" s="60">
        <f>HLOOKUP(AT19,'SDR Patient and Stations'!$B$6:$AT$14,4,FALSE)</f>
        <v>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31</v>
      </c>
      <c r="G32" s="68">
        <f>HLOOKUP(G20,'SDR Patient and Stations'!$B$6:$AT$14,4,FALSE)</f>
        <v>42</v>
      </c>
      <c r="H32" s="60">
        <f>HLOOKUP(H20,'SDR Patient and Stations'!$B$6:$AT$14,4,FALSE)</f>
        <v>44</v>
      </c>
      <c r="I32" s="68">
        <f>HLOOKUP(I20,'SDR Patient and Stations'!$B$6:$AT$14,4,FALSE)</f>
        <v>45</v>
      </c>
      <c r="J32" s="60">
        <f>HLOOKUP(J20,'SDR Patient and Stations'!$B$6:$AT$14,4,FALSE)</f>
        <v>45</v>
      </c>
      <c r="K32" s="68">
        <f>HLOOKUP(K20,'SDR Patient and Stations'!$B$6:$AT$14,4,FALSE)</f>
        <v>44</v>
      </c>
      <c r="L32" s="60">
        <f>HLOOKUP(L20,'SDR Patient and Stations'!$B$6:$AT$14,4,FALSE)</f>
        <v>53</v>
      </c>
      <c r="M32" s="68">
        <f>HLOOKUP(M20,'SDR Patient and Stations'!$B$6:$AT$14,4,FALSE)</f>
        <v>64</v>
      </c>
      <c r="N32" s="60">
        <f>HLOOKUP(N20,'SDR Patient and Stations'!$B$6:$AT$14,4,FALSE)</f>
        <v>63</v>
      </c>
      <c r="O32" s="68">
        <f>HLOOKUP(O20,'SDR Patient and Stations'!$B$6:$AT$14,4,FALSE)</f>
        <v>61</v>
      </c>
      <c r="P32" s="60">
        <f>HLOOKUP(P20,'SDR Patient and Stations'!$B$6:$AT$14,4,FALSE)</f>
        <v>62</v>
      </c>
      <c r="Q32" s="68">
        <f>HLOOKUP(Q20,'SDR Patient and Stations'!$B$6:$AT$14,4,FALSE)</f>
        <v>68</v>
      </c>
      <c r="R32" s="60">
        <f>HLOOKUP(R20,'SDR Patient and Stations'!$B$6:$AT$14,4,FALSE)</f>
        <v>72</v>
      </c>
      <c r="S32" s="68">
        <f>HLOOKUP(S20,'SDR Patient and Stations'!$B$6:$AT$14,4,FALSE)</f>
        <v>80</v>
      </c>
      <c r="T32" s="60">
        <f>HLOOKUP(T20,'SDR Patient and Stations'!$B$6:$AT$14,4,FALSE)</f>
        <v>94</v>
      </c>
      <c r="U32" s="68">
        <f>HLOOKUP(U20,'SDR Patient and Stations'!$B$6:$AT$14,4,FALSE)</f>
        <v>89</v>
      </c>
      <c r="V32" s="60">
        <f>HLOOKUP(V20,'SDR Patient and Stations'!$B$6:$AT$14,4,FALSE)</f>
        <v>108</v>
      </c>
      <c r="W32" s="68">
        <f>HLOOKUP(W20,'SDR Patient and Stations'!$B$6:$AT$14,4,FALSE)</f>
        <v>96</v>
      </c>
      <c r="X32" s="60">
        <f>HLOOKUP(X20,'SDR Patient and Stations'!$B$6:$AT$14,4,FALSE)</f>
        <v>110</v>
      </c>
      <c r="Y32" s="68">
        <f>HLOOKUP(Y20,'SDR Patient and Stations'!$B$6:$AT$14,4,FALSE)</f>
        <v>111</v>
      </c>
      <c r="Z32" s="60">
        <f>HLOOKUP(Z20,'SDR Patient and Stations'!$B$6:$AT$14,4,FALSE)</f>
        <v>111</v>
      </c>
      <c r="AA32" s="68">
        <f>HLOOKUP(AA20,'SDR Patient and Stations'!$B$6:$AT$14,4,FALSE)</f>
        <v>120</v>
      </c>
      <c r="AB32" s="60">
        <f>HLOOKUP(AB20,'SDR Patient and Stations'!$B$6:$AT$14,4,FALSE)</f>
        <v>102</v>
      </c>
      <c r="AC32" s="68">
        <f>HLOOKUP(AC20,'SDR Patient and Stations'!$B$6:$AT$14,4,FALSE)</f>
        <v>85</v>
      </c>
      <c r="AD32" s="60">
        <f>HLOOKUP(AD20,'SDR Patient and Stations'!$B$6:$AT$14,4,FALSE)</f>
        <v>92</v>
      </c>
      <c r="AE32" s="68">
        <f>HLOOKUP(AE20,'SDR Patient and Stations'!$B$6:$AT$14,4,FALSE)</f>
        <v>85</v>
      </c>
      <c r="AF32" s="60">
        <f>HLOOKUP(AF20,'SDR Patient and Stations'!$B$6:$AT$14,4,FALSE)</f>
        <v>76</v>
      </c>
      <c r="AG32" s="68">
        <f>HLOOKUP(AG20,'SDR Patient and Stations'!$B$6:$AT$14,4,FALSE)</f>
        <v>71</v>
      </c>
      <c r="AH32" s="60">
        <f>HLOOKUP(AH20,'SDR Patient and Stations'!$B$6:$AT$14,4,FALSE)</f>
        <v>74</v>
      </c>
      <c r="AI32" s="68">
        <f>HLOOKUP(AI20,'SDR Patient and Stations'!$B$6:$AT$14,4,FALSE)</f>
        <v>80</v>
      </c>
      <c r="AJ32" s="60">
        <f>HLOOKUP(AJ20,'SDR Patient and Stations'!$B$6:$AT$14,4,FALSE)</f>
        <v>72</v>
      </c>
      <c r="AK32" s="68">
        <f>HLOOKUP(AK20,'SDR Patient and Stations'!$B$6:$AT$14,4,FALSE)</f>
        <v>70</v>
      </c>
      <c r="AL32" s="60">
        <f>HLOOKUP(AL20,'SDR Patient and Stations'!$B$6:$AT$14,4,FALSE)</f>
        <v>79</v>
      </c>
      <c r="AM32" s="68">
        <f>HLOOKUP(AM20,'SDR Patient and Stations'!$B$6:$AT$14,4,FALSE)</f>
        <v>72</v>
      </c>
      <c r="AN32" s="60">
        <f>HLOOKUP(AN20,'SDR Patient and Stations'!$B$6:$AT$14,4,FALSE)</f>
        <v>84</v>
      </c>
      <c r="AO32" s="68">
        <f>HLOOKUP(AO20,'SDR Patient and Stations'!$B$6:$AT$14,4,FALSE)</f>
        <v>78</v>
      </c>
      <c r="AP32" s="60">
        <f>HLOOKUP(AP20,'SDR Patient and Stations'!$B$6:$AT$14,4,FALSE)</f>
        <v>76</v>
      </c>
      <c r="AQ32" s="68">
        <f>HLOOKUP(AQ20,'SDR Patient and Stations'!$B$6:$AT$14,4,FALSE)</f>
        <v>80</v>
      </c>
      <c r="AR32" s="60">
        <f>HLOOKUP(AR20,'SDR Patient and Stations'!$B$6:$AT$14,4,FALSE)</f>
        <v>85</v>
      </c>
      <c r="AS32" s="68">
        <f>HLOOKUP(AS20,'SDR Patient and Stations'!$B$6:$AT$14,4,FALSE)</f>
        <v>79</v>
      </c>
      <c r="AT32" s="60">
        <f>HLOOKUP(AT20,'SDR Patient and Stations'!$B$6:$AT$14,4,FALSE)</f>
        <v>81</v>
      </c>
      <c r="AU32" s="68">
        <f>HLOOKUP(AU20,'SDR Patient and Stations'!$B$6:$AT$14,4,FALSE)</f>
        <v>94</v>
      </c>
      <c r="AV32" s="60">
        <f>HLOOKUP(AV20,'SDR Patient and Stations'!$B$6:$AT$14,4,FALSE)</f>
        <v>89</v>
      </c>
      <c r="AW32" s="68">
        <f>HLOOKUP(AW20,'SDR Patient and Stations'!$B$6:$AT$14,4,FALSE)</f>
        <v>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14</v>
      </c>
      <c r="G34" s="69">
        <f t="shared" si="16"/>
        <v>3</v>
      </c>
      <c r="H34" s="61">
        <f t="shared" si="16"/>
        <v>0</v>
      </c>
      <c r="I34" s="69">
        <f t="shared" si="16"/>
        <v>8</v>
      </c>
      <c r="J34" s="61">
        <f t="shared" si="16"/>
        <v>19</v>
      </c>
      <c r="K34" s="69">
        <f t="shared" si="16"/>
        <v>19</v>
      </c>
      <c r="L34" s="61">
        <f t="shared" si="16"/>
        <v>8</v>
      </c>
      <c r="M34" s="69">
        <f t="shared" si="16"/>
        <v>-2</v>
      </c>
      <c r="N34" s="61">
        <f t="shared" si="16"/>
        <v>5</v>
      </c>
      <c r="O34" s="69">
        <f t="shared" si="16"/>
        <v>11</v>
      </c>
      <c r="P34" s="61">
        <f t="shared" si="16"/>
        <v>18</v>
      </c>
      <c r="Q34" s="69">
        <f t="shared" si="16"/>
        <v>26</v>
      </c>
      <c r="R34" s="61">
        <f t="shared" si="16"/>
        <v>17</v>
      </c>
      <c r="S34" s="69">
        <f t="shared" si="16"/>
        <v>28</v>
      </c>
      <c r="T34" s="61">
        <f t="shared" si="16"/>
        <v>2</v>
      </c>
      <c r="U34" s="69">
        <f t="shared" si="16"/>
        <v>21</v>
      </c>
      <c r="V34" s="61">
        <f t="shared" si="16"/>
        <v>3</v>
      </c>
      <c r="W34" s="69">
        <f t="shared" si="16"/>
        <v>15</v>
      </c>
      <c r="X34" s="61">
        <f t="shared" si="16"/>
        <v>10</v>
      </c>
      <c r="Y34" s="69">
        <f t="shared" si="16"/>
        <v>-9</v>
      </c>
      <c r="Z34" s="61">
        <f t="shared" si="16"/>
        <v>-26</v>
      </c>
      <c r="AA34" s="69">
        <f t="shared" si="16"/>
        <v>-28</v>
      </c>
      <c r="AB34" s="61">
        <f t="shared" si="16"/>
        <v>-17</v>
      </c>
      <c r="AC34" s="69">
        <f t="shared" si="16"/>
        <v>-9</v>
      </c>
      <c r="AD34" s="61">
        <f t="shared" si="16"/>
        <v>-21</v>
      </c>
      <c r="AE34" s="69">
        <f t="shared" si="16"/>
        <v>-11</v>
      </c>
      <c r="AF34" s="61">
        <f t="shared" si="16"/>
        <v>4</v>
      </c>
      <c r="AG34" s="69">
        <f t="shared" si="16"/>
        <v>1</v>
      </c>
      <c r="AH34" s="61">
        <f t="shared" si="16"/>
        <v>-4</v>
      </c>
      <c r="AI34" s="69">
        <f t="shared" si="16"/>
        <v>-1</v>
      </c>
      <c r="AJ34" s="61">
        <f t="shared" si="16"/>
        <v>0</v>
      </c>
      <c r="AK34" s="69">
        <f t="shared" si="16"/>
        <v>14</v>
      </c>
      <c r="AL34" s="61">
        <f t="shared" si="16"/>
        <v>-1</v>
      </c>
      <c r="AM34" s="69">
        <f t="shared" si="16"/>
        <v>4</v>
      </c>
      <c r="AN34" s="61">
        <f t="shared" si="16"/>
        <v>-4</v>
      </c>
      <c r="AO34" s="69">
        <f t="shared" si="16"/>
        <v>7</v>
      </c>
      <c r="AP34" s="61">
        <f t="shared" si="16"/>
        <v>3</v>
      </c>
      <c r="AQ34" s="69">
        <f t="shared" si="16"/>
        <v>1</v>
      </c>
      <c r="AR34" s="61">
        <f t="shared" si="16"/>
        <v>9</v>
      </c>
      <c r="AS34" s="69">
        <f t="shared" si="16"/>
        <v>10</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0.45161290322580644</v>
      </c>
      <c r="G36" s="107">
        <f t="shared" ref="G36:AZ36" si="18">IFERROR(G34/G32,0)</f>
        <v>7.1428571428571425E-2</v>
      </c>
      <c r="H36" s="108">
        <f t="shared" si="18"/>
        <v>0</v>
      </c>
      <c r="I36" s="107">
        <f t="shared" si="18"/>
        <v>0.17777777777777778</v>
      </c>
      <c r="J36" s="108">
        <f t="shared" si="18"/>
        <v>0.42222222222222222</v>
      </c>
      <c r="K36" s="107">
        <f t="shared" si="18"/>
        <v>0.43181818181818182</v>
      </c>
      <c r="L36" s="108">
        <f t="shared" si="18"/>
        <v>0.15094339622641509</v>
      </c>
      <c r="M36" s="107">
        <f t="shared" si="18"/>
        <v>-3.125E-2</v>
      </c>
      <c r="N36" s="108">
        <f t="shared" si="18"/>
        <v>7.9365079365079361E-2</v>
      </c>
      <c r="O36" s="107">
        <f t="shared" si="18"/>
        <v>0.18032786885245902</v>
      </c>
      <c r="P36" s="108">
        <f t="shared" si="18"/>
        <v>0.29032258064516131</v>
      </c>
      <c r="Q36" s="107">
        <f t="shared" si="18"/>
        <v>0.38235294117647056</v>
      </c>
      <c r="R36" s="108">
        <f t="shared" si="18"/>
        <v>0.2361111111111111</v>
      </c>
      <c r="S36" s="107">
        <f t="shared" si="18"/>
        <v>0.35</v>
      </c>
      <c r="T36" s="108">
        <f t="shared" si="18"/>
        <v>2.1276595744680851E-2</v>
      </c>
      <c r="U36" s="107">
        <f t="shared" si="18"/>
        <v>0.23595505617977527</v>
      </c>
      <c r="V36" s="108">
        <f t="shared" si="18"/>
        <v>2.7777777777777776E-2</v>
      </c>
      <c r="W36" s="107">
        <f t="shared" si="18"/>
        <v>0.15625</v>
      </c>
      <c r="X36" s="108">
        <f t="shared" si="18"/>
        <v>9.0909090909090912E-2</v>
      </c>
      <c r="Y36" s="107">
        <f t="shared" si="18"/>
        <v>-8.1081081081081086E-2</v>
      </c>
      <c r="Z36" s="108">
        <f t="shared" si="18"/>
        <v>-0.23423423423423423</v>
      </c>
      <c r="AA36" s="107">
        <f t="shared" si="18"/>
        <v>-0.23333333333333334</v>
      </c>
      <c r="AB36" s="108">
        <f t="shared" si="18"/>
        <v>-0.16666666666666666</v>
      </c>
      <c r="AC36" s="107">
        <f t="shared" si="18"/>
        <v>-0.10588235294117647</v>
      </c>
      <c r="AD36" s="108">
        <f t="shared" si="18"/>
        <v>-0.22826086956521738</v>
      </c>
      <c r="AE36" s="107">
        <f t="shared" si="18"/>
        <v>-0.12941176470588237</v>
      </c>
      <c r="AF36" s="108">
        <f t="shared" si="18"/>
        <v>5.2631578947368418E-2</v>
      </c>
      <c r="AG36" s="107">
        <f t="shared" si="18"/>
        <v>1.4084507042253521E-2</v>
      </c>
      <c r="AH36" s="108">
        <f t="shared" si="18"/>
        <v>-5.4054054054054057E-2</v>
      </c>
      <c r="AI36" s="107">
        <f t="shared" si="18"/>
        <v>-1.2500000000000001E-2</v>
      </c>
      <c r="AJ36" s="108">
        <f t="shared" si="18"/>
        <v>0</v>
      </c>
      <c r="AK36" s="107">
        <f t="shared" si="18"/>
        <v>0.2</v>
      </c>
      <c r="AL36" s="108">
        <f t="shared" si="18"/>
        <v>-1.2658227848101266E-2</v>
      </c>
      <c r="AM36" s="107">
        <f t="shared" si="18"/>
        <v>5.5555555555555552E-2</v>
      </c>
      <c r="AN36" s="108">
        <f t="shared" si="18"/>
        <v>-4.7619047619047616E-2</v>
      </c>
      <c r="AO36" s="107">
        <f t="shared" si="18"/>
        <v>8.9743589743589744E-2</v>
      </c>
      <c r="AP36" s="108">
        <f t="shared" si="18"/>
        <v>3.9473684210526314E-2</v>
      </c>
      <c r="AQ36" s="107">
        <f t="shared" si="18"/>
        <v>1.2500000000000001E-2</v>
      </c>
      <c r="AR36" s="108">
        <f t="shared" si="18"/>
        <v>0.10588235294117647</v>
      </c>
      <c r="AS36" s="107">
        <f t="shared" si="18"/>
        <v>0.12658227848101267</v>
      </c>
      <c r="AT36" s="108">
        <f t="shared" si="18"/>
        <v>8.6419753086419748E-2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2.5089605734767026E-2</v>
      </c>
      <c r="G38" s="107">
        <f t="shared" ref="G38:BD38" si="20">G36/18</f>
        <v>3.968253968253968E-3</v>
      </c>
      <c r="H38" s="108">
        <f t="shared" si="20"/>
        <v>0</v>
      </c>
      <c r="I38" s="107">
        <f t="shared" si="20"/>
        <v>9.876543209876543E-3</v>
      </c>
      <c r="J38" s="108">
        <f t="shared" si="20"/>
        <v>2.3456790123456792E-2</v>
      </c>
      <c r="K38" s="107">
        <f t="shared" si="20"/>
        <v>2.3989898989898992E-2</v>
      </c>
      <c r="L38" s="108">
        <f t="shared" si="20"/>
        <v>8.385744234800839E-3</v>
      </c>
      <c r="M38" s="107">
        <f t="shared" si="20"/>
        <v>-1.736111111111111E-3</v>
      </c>
      <c r="N38" s="108">
        <f t="shared" si="20"/>
        <v>4.4091710758377423E-3</v>
      </c>
      <c r="O38" s="107">
        <f t="shared" si="20"/>
        <v>1.0018214936247723E-2</v>
      </c>
      <c r="P38" s="108">
        <f t="shared" si="20"/>
        <v>1.6129032258064516E-2</v>
      </c>
      <c r="Q38" s="107">
        <f t="shared" si="20"/>
        <v>2.1241830065359475E-2</v>
      </c>
      <c r="R38" s="108">
        <f t="shared" si="20"/>
        <v>1.3117283950617283E-2</v>
      </c>
      <c r="S38" s="107">
        <f t="shared" si="20"/>
        <v>1.9444444444444445E-2</v>
      </c>
      <c r="T38" s="108">
        <f t="shared" si="20"/>
        <v>1.1820330969267139E-3</v>
      </c>
      <c r="U38" s="107">
        <f t="shared" si="20"/>
        <v>1.3108614232209737E-2</v>
      </c>
      <c r="V38" s="108">
        <f t="shared" si="20"/>
        <v>1.5432098765432098E-3</v>
      </c>
      <c r="W38" s="107">
        <f t="shared" si="20"/>
        <v>8.6805555555555559E-3</v>
      </c>
      <c r="X38" s="108">
        <f t="shared" si="20"/>
        <v>5.0505050505050509E-3</v>
      </c>
      <c r="Y38" s="107">
        <f t="shared" si="20"/>
        <v>-4.5045045045045045E-3</v>
      </c>
      <c r="Z38" s="108">
        <f t="shared" si="20"/>
        <v>-1.3013013013013013E-2</v>
      </c>
      <c r="AA38" s="107">
        <f t="shared" si="20"/>
        <v>-1.2962962962962963E-2</v>
      </c>
      <c r="AB38" s="108">
        <f t="shared" si="20"/>
        <v>-9.2592592592592587E-3</v>
      </c>
      <c r="AC38" s="107">
        <f t="shared" si="20"/>
        <v>-5.8823529411764705E-3</v>
      </c>
      <c r="AD38" s="108">
        <f t="shared" si="20"/>
        <v>-1.2681159420289854E-2</v>
      </c>
      <c r="AE38" s="107">
        <f t="shared" si="20"/>
        <v>-7.1895424836601312E-3</v>
      </c>
      <c r="AF38" s="108">
        <f t="shared" si="20"/>
        <v>2.9239766081871343E-3</v>
      </c>
      <c r="AG38" s="107">
        <f t="shared" si="20"/>
        <v>7.8247261345852897E-4</v>
      </c>
      <c r="AH38" s="108">
        <f t="shared" si="20"/>
        <v>-3.003003003003003E-3</v>
      </c>
      <c r="AI38" s="107">
        <f t="shared" si="20"/>
        <v>-6.9444444444444447E-4</v>
      </c>
      <c r="AJ38" s="108">
        <f t="shared" si="20"/>
        <v>0</v>
      </c>
      <c r="AK38" s="107">
        <f t="shared" si="20"/>
        <v>1.1111111111111112E-2</v>
      </c>
      <c r="AL38" s="108">
        <f t="shared" si="20"/>
        <v>-7.0323488045007034E-4</v>
      </c>
      <c r="AM38" s="107">
        <f t="shared" si="20"/>
        <v>3.0864197530864196E-3</v>
      </c>
      <c r="AN38" s="108">
        <f t="shared" si="20"/>
        <v>-2.6455026455026454E-3</v>
      </c>
      <c r="AO38" s="107">
        <f t="shared" si="20"/>
        <v>4.9857549857549857E-3</v>
      </c>
      <c r="AP38" s="108">
        <f t="shared" si="20"/>
        <v>2.1929824561403508E-3</v>
      </c>
      <c r="AQ38" s="107">
        <f t="shared" si="20"/>
        <v>6.9444444444444447E-4</v>
      </c>
      <c r="AR38" s="108">
        <f t="shared" si="20"/>
        <v>5.8823529411764705E-3</v>
      </c>
      <c r="AS38" s="107">
        <f t="shared" si="20"/>
        <v>7.0323488045007038E-3</v>
      </c>
      <c r="AT38" s="108">
        <f t="shared" si="20"/>
        <v>4.8010973936899858E-3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0.45161290322580649</v>
      </c>
      <c r="G40" s="120">
        <f t="shared" ref="G40:BD40" si="21">G38*G41</f>
        <v>7.1428571428571425E-2</v>
      </c>
      <c r="H40" s="108">
        <f t="shared" si="21"/>
        <v>0</v>
      </c>
      <c r="I40" s="107">
        <f t="shared" si="21"/>
        <v>0.17777777777777778</v>
      </c>
      <c r="J40" s="108">
        <f t="shared" si="21"/>
        <v>0.42222222222222228</v>
      </c>
      <c r="K40" s="107">
        <f t="shared" si="21"/>
        <v>0.43181818181818188</v>
      </c>
      <c r="L40" s="108">
        <f t="shared" si="21"/>
        <v>0.15094339622641512</v>
      </c>
      <c r="M40" s="107">
        <f t="shared" si="21"/>
        <v>-3.125E-2</v>
      </c>
      <c r="N40" s="108">
        <f t="shared" si="21"/>
        <v>7.9365079365079361E-2</v>
      </c>
      <c r="O40" s="107">
        <f t="shared" si="21"/>
        <v>0.18032786885245899</v>
      </c>
      <c r="P40" s="108">
        <f t="shared" si="21"/>
        <v>0.29032258064516125</v>
      </c>
      <c r="Q40" s="107">
        <f t="shared" si="21"/>
        <v>0.38235294117647056</v>
      </c>
      <c r="R40" s="108">
        <f t="shared" si="21"/>
        <v>0.2361111111111111</v>
      </c>
      <c r="S40" s="107">
        <f t="shared" si="21"/>
        <v>0.35</v>
      </c>
      <c r="T40" s="108">
        <f t="shared" si="21"/>
        <v>2.1276595744680851E-2</v>
      </c>
      <c r="U40" s="107">
        <f t="shared" si="21"/>
        <v>0.23595505617977527</v>
      </c>
      <c r="V40" s="108">
        <f t="shared" si="21"/>
        <v>2.7777777777777776E-2</v>
      </c>
      <c r="W40" s="107">
        <f t="shared" si="21"/>
        <v>0.15625</v>
      </c>
      <c r="X40" s="108">
        <f t="shared" si="21"/>
        <v>9.0909090909090912E-2</v>
      </c>
      <c r="Y40" s="107">
        <f t="shared" si="21"/>
        <v>-8.1081081081081086E-2</v>
      </c>
      <c r="Z40" s="108">
        <f t="shared" si="21"/>
        <v>-0.23423423423423423</v>
      </c>
      <c r="AA40" s="107">
        <f t="shared" si="21"/>
        <v>-0.23333333333333334</v>
      </c>
      <c r="AB40" s="108">
        <f t="shared" si="21"/>
        <v>-0.16666666666666666</v>
      </c>
      <c r="AC40" s="107">
        <f t="shared" si="21"/>
        <v>-0.10588235294117647</v>
      </c>
      <c r="AD40" s="108">
        <f t="shared" si="21"/>
        <v>-0.22826086956521738</v>
      </c>
      <c r="AE40" s="107">
        <f t="shared" si="21"/>
        <v>-0.12941176470588237</v>
      </c>
      <c r="AF40" s="108">
        <f t="shared" si="21"/>
        <v>5.2631578947368418E-2</v>
      </c>
      <c r="AG40" s="107">
        <f t="shared" si="21"/>
        <v>1.4084507042253521E-2</v>
      </c>
      <c r="AH40" s="108">
        <f t="shared" si="21"/>
        <v>-5.4054054054054057E-2</v>
      </c>
      <c r="AI40" s="107">
        <f t="shared" si="21"/>
        <v>-1.2500000000000001E-2</v>
      </c>
      <c r="AJ40" s="108">
        <f t="shared" si="21"/>
        <v>0</v>
      </c>
      <c r="AK40" s="107">
        <f t="shared" si="21"/>
        <v>0.2</v>
      </c>
      <c r="AL40" s="108">
        <f t="shared" si="21"/>
        <v>-1.2658227848101266E-2</v>
      </c>
      <c r="AM40" s="107">
        <f t="shared" si="21"/>
        <v>5.5555555555555552E-2</v>
      </c>
      <c r="AN40" s="108">
        <f t="shared" si="21"/>
        <v>-4.7619047619047616E-2</v>
      </c>
      <c r="AO40" s="107">
        <f t="shared" si="21"/>
        <v>8.9743589743589744E-2</v>
      </c>
      <c r="AP40" s="108">
        <f t="shared" si="21"/>
        <v>3.9473684210526314E-2</v>
      </c>
      <c r="AQ40" s="107">
        <f t="shared" si="21"/>
        <v>1.2500000000000001E-2</v>
      </c>
      <c r="AR40" s="108">
        <f t="shared" si="21"/>
        <v>0.10588235294117647</v>
      </c>
      <c r="AS40" s="107">
        <f t="shared" si="21"/>
        <v>0.12658227848101267</v>
      </c>
      <c r="AT40" s="108">
        <f t="shared" si="21"/>
        <v>8.6419753086419748E-2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65.322580645161295</v>
      </c>
      <c r="G43" s="109">
        <f t="shared" ref="G43:BD43" si="22">G30+(G30*G40)</f>
        <v>48.214285714285715</v>
      </c>
      <c r="H43" s="110">
        <f t="shared" si="22"/>
        <v>44</v>
      </c>
      <c r="I43" s="109">
        <f t="shared" si="22"/>
        <v>62.422222222222224</v>
      </c>
      <c r="J43" s="110">
        <f t="shared" si="22"/>
        <v>91.022222222222226</v>
      </c>
      <c r="K43" s="109">
        <f t="shared" si="22"/>
        <v>90.204545454545453</v>
      </c>
      <c r="L43" s="110">
        <f t="shared" si="22"/>
        <v>70.20754716981132</v>
      </c>
      <c r="M43" s="109">
        <f t="shared" si="22"/>
        <v>60.0625</v>
      </c>
      <c r="N43" s="110">
        <f t="shared" si="22"/>
        <v>73.396825396825392</v>
      </c>
      <c r="O43" s="109">
        <f t="shared" si="22"/>
        <v>84.983606557377044</v>
      </c>
      <c r="P43" s="110">
        <f t="shared" si="22"/>
        <v>103.2258064516129</v>
      </c>
      <c r="Q43" s="109">
        <f t="shared" si="22"/>
        <v>129.94117647058823</v>
      </c>
      <c r="R43" s="110">
        <f t="shared" si="22"/>
        <v>110.01388888888889</v>
      </c>
      <c r="S43" s="109">
        <f t="shared" si="22"/>
        <v>145.80000000000001</v>
      </c>
      <c r="T43" s="110">
        <f t="shared" si="22"/>
        <v>98.042553191489361</v>
      </c>
      <c r="U43" s="109">
        <f t="shared" si="22"/>
        <v>135.95505617977528</v>
      </c>
      <c r="V43" s="110">
        <f t="shared" si="22"/>
        <v>114.08333333333333</v>
      </c>
      <c r="W43" s="109">
        <f t="shared" si="22"/>
        <v>128.34375</v>
      </c>
      <c r="X43" s="110">
        <f t="shared" si="22"/>
        <v>130.90909090909091</v>
      </c>
      <c r="Y43" s="109">
        <f t="shared" si="22"/>
        <v>93.729729729729726</v>
      </c>
      <c r="Z43" s="110">
        <f t="shared" si="22"/>
        <v>65.090090090090087</v>
      </c>
      <c r="AA43" s="109">
        <f t="shared" si="22"/>
        <v>70.533333333333331</v>
      </c>
      <c r="AB43" s="110">
        <f t="shared" si="22"/>
        <v>70.833333333333329</v>
      </c>
      <c r="AC43" s="109">
        <f t="shared" si="22"/>
        <v>67.952941176470588</v>
      </c>
      <c r="AD43" s="110">
        <f t="shared" si="22"/>
        <v>54.793478260869563</v>
      </c>
      <c r="AE43" s="109">
        <f t="shared" si="22"/>
        <v>64.423529411764704</v>
      </c>
      <c r="AF43" s="110">
        <f t="shared" si="22"/>
        <v>84.21052631578948</v>
      </c>
      <c r="AG43" s="109">
        <f t="shared" si="22"/>
        <v>73.014084507042256</v>
      </c>
      <c r="AH43" s="110">
        <f t="shared" si="22"/>
        <v>66.21621621621621</v>
      </c>
      <c r="AI43" s="109">
        <f t="shared" si="22"/>
        <v>78.012500000000003</v>
      </c>
      <c r="AJ43" s="110">
        <f t="shared" si="22"/>
        <v>72</v>
      </c>
      <c r="AK43" s="109">
        <f t="shared" si="22"/>
        <v>100.8</v>
      </c>
      <c r="AL43" s="110">
        <f t="shared" si="22"/>
        <v>77.012658227848107</v>
      </c>
      <c r="AM43" s="109">
        <f t="shared" si="22"/>
        <v>80.222222222222229</v>
      </c>
      <c r="AN43" s="110">
        <f t="shared" si="22"/>
        <v>76.19047619047619</v>
      </c>
      <c r="AO43" s="109">
        <f t="shared" si="22"/>
        <v>92.628205128205124</v>
      </c>
      <c r="AP43" s="110">
        <f t="shared" si="22"/>
        <v>82.118421052631575</v>
      </c>
      <c r="AQ43" s="109">
        <f t="shared" si="22"/>
        <v>82.012500000000003</v>
      </c>
      <c r="AR43" s="110">
        <f t="shared" si="22"/>
        <v>103.95294117647059</v>
      </c>
      <c r="AS43" s="109">
        <f t="shared" si="22"/>
        <v>100.26582278481013</v>
      </c>
      <c r="AT43" s="110">
        <f t="shared" si="22"/>
        <v>95.604938271604937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21.487691001697794</v>
      </c>
      <c r="G45" s="69">
        <f t="shared" ref="G45:AZ45" si="23">G43/$F$1</f>
        <v>15.859962406015038</v>
      </c>
      <c r="H45" s="61">
        <f t="shared" si="23"/>
        <v>14.473684210526315</v>
      </c>
      <c r="I45" s="69">
        <f t="shared" si="23"/>
        <v>20.533625730994153</v>
      </c>
      <c r="J45" s="61">
        <f t="shared" si="23"/>
        <v>29.941520467836259</v>
      </c>
      <c r="K45" s="69">
        <f t="shared" si="23"/>
        <v>29.672547846889952</v>
      </c>
      <c r="L45" s="61">
        <f t="shared" si="23"/>
        <v>23.094587884806355</v>
      </c>
      <c r="M45" s="69">
        <f t="shared" si="23"/>
        <v>19.757401315789473</v>
      </c>
      <c r="N45" s="61">
        <f t="shared" si="23"/>
        <v>24.143692564745194</v>
      </c>
      <c r="O45" s="69">
        <f t="shared" si="23"/>
        <v>27.955133735979292</v>
      </c>
      <c r="P45" s="61">
        <f t="shared" si="23"/>
        <v>33.955857385398978</v>
      </c>
      <c r="Q45" s="69">
        <f t="shared" si="23"/>
        <v>42.743808049535602</v>
      </c>
      <c r="R45" s="61">
        <f t="shared" si="23"/>
        <v>36.188779239766077</v>
      </c>
      <c r="S45" s="69">
        <f t="shared" si="23"/>
        <v>47.96052631578948</v>
      </c>
      <c r="T45" s="61">
        <f t="shared" si="23"/>
        <v>32.250839865621501</v>
      </c>
      <c r="U45" s="69">
        <f t="shared" si="23"/>
        <v>44.722057953873446</v>
      </c>
      <c r="V45" s="61">
        <f t="shared" si="23"/>
        <v>37.527412280701753</v>
      </c>
      <c r="W45" s="69">
        <f t="shared" si="23"/>
        <v>42.218338815789473</v>
      </c>
      <c r="X45" s="61">
        <f t="shared" si="23"/>
        <v>43.062200956937801</v>
      </c>
      <c r="Y45" s="69">
        <f t="shared" si="23"/>
        <v>30.832147937411094</v>
      </c>
      <c r="Z45" s="61">
        <f t="shared" si="23"/>
        <v>21.411213845424371</v>
      </c>
      <c r="AA45" s="69">
        <f t="shared" si="23"/>
        <v>23.201754385964911</v>
      </c>
      <c r="AB45" s="61">
        <f t="shared" si="23"/>
        <v>23.300438596491226</v>
      </c>
      <c r="AC45" s="69">
        <f t="shared" si="23"/>
        <v>22.352941176470587</v>
      </c>
      <c r="AD45" s="61">
        <f t="shared" si="23"/>
        <v>18.024170480549198</v>
      </c>
      <c r="AE45" s="69">
        <f t="shared" si="23"/>
        <v>21.191950464396285</v>
      </c>
      <c r="AF45" s="61">
        <f t="shared" si="23"/>
        <v>27.70083102493075</v>
      </c>
      <c r="AG45" s="69">
        <f t="shared" si="23"/>
        <v>24.017790956263898</v>
      </c>
      <c r="AH45" s="61">
        <f t="shared" si="23"/>
        <v>21.781650071123753</v>
      </c>
      <c r="AI45" s="69">
        <f t="shared" si="23"/>
        <v>25.66200657894737</v>
      </c>
      <c r="AJ45" s="61">
        <f t="shared" si="23"/>
        <v>23.684210526315788</v>
      </c>
      <c r="AK45" s="69">
        <f t="shared" si="23"/>
        <v>33.157894736842103</v>
      </c>
      <c r="AL45" s="61">
        <f t="shared" si="23"/>
        <v>25.33311125916056</v>
      </c>
      <c r="AM45" s="69">
        <f t="shared" si="23"/>
        <v>26.388888888888889</v>
      </c>
      <c r="AN45" s="61">
        <f t="shared" si="23"/>
        <v>25.062656641604008</v>
      </c>
      <c r="AO45" s="69">
        <f t="shared" si="23"/>
        <v>30.469804318488528</v>
      </c>
      <c r="AP45" s="61">
        <f t="shared" si="23"/>
        <v>27.012638504155124</v>
      </c>
      <c r="AQ45" s="69">
        <f t="shared" si="23"/>
        <v>26.977796052631579</v>
      </c>
      <c r="AR45" s="61">
        <f t="shared" si="23"/>
        <v>34.195046439628484</v>
      </c>
      <c r="AS45" s="69">
        <f t="shared" si="23"/>
        <v>32.982178547634909</v>
      </c>
      <c r="AT45" s="61">
        <f t="shared" si="23"/>
        <v>31.448992852501622</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9</v>
      </c>
      <c r="G47" s="167">
        <f>G45-G26</f>
        <v>6.8599624060150379</v>
      </c>
      <c r="H47" s="118">
        <f>H45-H26</f>
        <v>5.473684210526315</v>
      </c>
      <c r="I47" s="119">
        <f t="shared" ref="I47:AZ47" si="24">I45-I26</f>
        <v>11.533625730994153</v>
      </c>
      <c r="J47" s="118">
        <f t="shared" si="24"/>
        <v>14.081558061821221</v>
      </c>
      <c r="K47" s="119">
        <f t="shared" si="24"/>
        <v>8.3389012303486005</v>
      </c>
      <c r="L47" s="118">
        <f t="shared" si="24"/>
        <v>-6.905412115193645</v>
      </c>
      <c r="M47" s="119">
        <f t="shared" si="24"/>
        <v>-10.242598684210527</v>
      </c>
      <c r="N47" s="118">
        <f t="shared" si="24"/>
        <v>-5.8563074352548057</v>
      </c>
      <c r="O47" s="119">
        <f t="shared" si="24"/>
        <v>-2.0448662640207083</v>
      </c>
      <c r="P47" s="118">
        <f t="shared" si="24"/>
        <v>3.9558573853989785</v>
      </c>
      <c r="Q47" s="119">
        <f t="shared" si="24"/>
        <v>12.743808049535602</v>
      </c>
      <c r="R47" s="118">
        <f t="shared" si="24"/>
        <v>6.1887792397660775</v>
      </c>
      <c r="S47" s="119">
        <f t="shared" si="24"/>
        <v>17.96052631578948</v>
      </c>
      <c r="T47" s="118">
        <f t="shared" si="24"/>
        <v>2.2508398656215007</v>
      </c>
      <c r="U47" s="119">
        <f t="shared" si="24"/>
        <v>14.722057953873446</v>
      </c>
      <c r="V47" s="118">
        <f t="shared" si="24"/>
        <v>7.5274122807017534</v>
      </c>
      <c r="W47" s="119">
        <f t="shared" si="24"/>
        <v>12.218338815789473</v>
      </c>
      <c r="X47" s="118">
        <f t="shared" si="24"/>
        <v>13.062200956937801</v>
      </c>
      <c r="Y47" s="119">
        <f t="shared" si="24"/>
        <v>0.83214793741109361</v>
      </c>
      <c r="Z47" s="118">
        <f t="shared" si="24"/>
        <v>-8.5887861545756294</v>
      </c>
      <c r="AA47" s="119">
        <f t="shared" si="24"/>
        <v>-6.7982456140350891</v>
      </c>
      <c r="AB47" s="118">
        <f t="shared" si="24"/>
        <v>-6.699561403508774</v>
      </c>
      <c r="AC47" s="119">
        <f t="shared" si="24"/>
        <v>-7.647058823529413</v>
      </c>
      <c r="AD47" s="118">
        <f t="shared" si="24"/>
        <v>-11.975829519450802</v>
      </c>
      <c r="AE47" s="119">
        <f t="shared" si="24"/>
        <v>-8.8080495356037147</v>
      </c>
      <c r="AF47" s="118">
        <f t="shared" si="24"/>
        <v>-2.2991689750692501</v>
      </c>
      <c r="AG47" s="119">
        <f t="shared" si="24"/>
        <v>-5.982209043736102</v>
      </c>
      <c r="AH47" s="118">
        <f t="shared" si="24"/>
        <v>-8.2183499288762469</v>
      </c>
      <c r="AI47" s="119">
        <f t="shared" si="24"/>
        <v>-1.3379934210526301</v>
      </c>
      <c r="AJ47" s="118">
        <f t="shared" si="24"/>
        <v>0.6842105263157876</v>
      </c>
      <c r="AK47" s="119">
        <f t="shared" si="24"/>
        <v>10.157894736842103</v>
      </c>
      <c r="AL47" s="118">
        <f t="shared" si="24"/>
        <v>2.3331112591605603</v>
      </c>
      <c r="AM47" s="119">
        <f t="shared" si="24"/>
        <v>2.7046783625731017</v>
      </c>
      <c r="AN47" s="118">
        <f t="shared" si="24"/>
        <v>-4.9373433583959923</v>
      </c>
      <c r="AO47" s="119">
        <f t="shared" si="24"/>
        <v>0.46980431848852788</v>
      </c>
      <c r="AP47" s="118">
        <f t="shared" si="24"/>
        <v>-2.9873614958448762</v>
      </c>
      <c r="AQ47" s="119">
        <f t="shared" si="24"/>
        <v>-3.0222039473684212</v>
      </c>
      <c r="AR47" s="118">
        <f t="shared" si="24"/>
        <v>4.1950464396284843</v>
      </c>
      <c r="AS47" s="119">
        <f t="shared" si="24"/>
        <v>2.9821785476349092</v>
      </c>
      <c r="AT47" s="118">
        <f t="shared" si="24"/>
        <v>5.4489928525016218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6.8599624060150379</v>
      </c>
      <c r="H49" s="63">
        <f>IF((((IF(AND(H24&gt;($F$1-0.00001),((H45-H26)&gt;0)),(H45-H26),0)))&gt;=10),10,(IF(AND(H24&gt;($F$1-0.00001),((H45-H26)&gt;0)),(H45-H26),0)))</f>
        <v>5.473684210526315</v>
      </c>
      <c r="I49" s="71">
        <f t="shared" ref="I49:AZ49" si="25">IF((((IF(AND(I24&gt;($F$1-0.00001),((I45-I26)&gt;0)),(I45-I26),0)))&gt;=10),10,(IF(AND(I24&gt;($F$1-0.00001),((I45-I26)&gt;0)),(I45-I26),0)))</f>
        <v>10</v>
      </c>
      <c r="J49" s="63">
        <f t="shared" si="25"/>
        <v>10</v>
      </c>
      <c r="K49" s="71">
        <f t="shared" si="25"/>
        <v>0</v>
      </c>
      <c r="L49" s="63">
        <f t="shared" si="25"/>
        <v>0</v>
      </c>
      <c r="M49" s="71">
        <f t="shared" si="25"/>
        <v>0</v>
      </c>
      <c r="N49" s="63">
        <f t="shared" si="25"/>
        <v>0</v>
      </c>
      <c r="O49" s="71">
        <f t="shared" si="25"/>
        <v>0</v>
      </c>
      <c r="P49" s="63">
        <f t="shared" si="25"/>
        <v>0</v>
      </c>
      <c r="Q49" s="71">
        <f t="shared" si="25"/>
        <v>10</v>
      </c>
      <c r="R49" s="63">
        <f t="shared" si="25"/>
        <v>0</v>
      </c>
      <c r="S49" s="71">
        <f t="shared" si="25"/>
        <v>10</v>
      </c>
      <c r="T49" s="63">
        <f t="shared" si="25"/>
        <v>2.2508398656215007</v>
      </c>
      <c r="U49" s="71">
        <f t="shared" si="25"/>
        <v>10</v>
      </c>
      <c r="V49" s="63">
        <f t="shared" si="25"/>
        <v>7.5274122807017534</v>
      </c>
      <c r="W49" s="71">
        <f t="shared" si="25"/>
        <v>10</v>
      </c>
      <c r="X49" s="63">
        <f t="shared" si="25"/>
        <v>10</v>
      </c>
      <c r="Y49" s="71">
        <f t="shared" si="25"/>
        <v>0.83214793741109361</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0.6842105263157876</v>
      </c>
      <c r="AK49" s="71">
        <f t="shared" si="25"/>
        <v>10</v>
      </c>
      <c r="AL49" s="63">
        <f t="shared" si="25"/>
        <v>2.3331112591605603</v>
      </c>
      <c r="AM49" s="71">
        <f t="shared" si="25"/>
        <v>2.7046783625731017</v>
      </c>
      <c r="AN49" s="63">
        <f t="shared" si="25"/>
        <v>0</v>
      </c>
      <c r="AO49" s="71">
        <f t="shared" si="25"/>
        <v>0</v>
      </c>
      <c r="AP49" s="63">
        <f t="shared" si="25"/>
        <v>0</v>
      </c>
      <c r="AQ49" s="71">
        <f t="shared" si="25"/>
        <v>0</v>
      </c>
      <c r="AR49" s="63">
        <f t="shared" si="25"/>
        <v>4.1950464396284843</v>
      </c>
      <c r="AS49" s="71">
        <f t="shared" si="25"/>
        <v>0</v>
      </c>
      <c r="AT49" s="63">
        <f t="shared" si="25"/>
        <v>5.4489928525016218</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BMA Cary</dc:title>
  <dc:creator>N.C. State Health Coordinating Council</dc:creator>
  <cp:lastModifiedBy>Glendening, Erin</cp:lastModifiedBy>
  <dcterms:created xsi:type="dcterms:W3CDTF">2018-12-19T17:30:34Z</dcterms:created>
  <dcterms:modified xsi:type="dcterms:W3CDTF">2019-01-28T21:10:55Z</dcterms:modified>
</cp:coreProperties>
</file>