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F34" i="25" s="1"/>
  <c r="F36" i="25" s="1"/>
  <c r="F38" i="25" s="1"/>
  <c r="F40" i="25" s="1"/>
  <c r="F43" i="25" s="1"/>
  <c r="F45" i="25" s="1"/>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H32" i="27"/>
  <c r="F30" i="24"/>
  <c r="H30" i="14"/>
  <c r="F30" i="14"/>
  <c r="F34" i="14" s="1"/>
  <c r="F30" i="27"/>
  <c r="F34" i="27" s="1"/>
  <c r="F36" i="27" s="1"/>
  <c r="F38" i="27" s="1"/>
  <c r="F40" i="27" s="1"/>
  <c r="F43" i="27" s="1"/>
  <c r="F45" i="27" s="1"/>
  <c r="I32" i="25"/>
  <c r="F30" i="22"/>
  <c r="F34" i="22" s="1"/>
  <c r="F36" i="22" s="1"/>
  <c r="F38" i="22" s="1"/>
  <c r="F40" i="22" s="1"/>
  <c r="F43" i="22" s="1"/>
  <c r="F45" i="22" s="1"/>
  <c r="F30" i="18"/>
  <c r="F34" i="18" s="1"/>
  <c r="F36" i="18" s="1"/>
  <c r="F38" i="18" s="1"/>
  <c r="F40" i="18" s="1"/>
  <c r="F43" i="18" s="1"/>
  <c r="F45" i="18" s="1"/>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0"/>
  <c r="F36" i="20" s="1"/>
  <c r="F38" i="20" s="1"/>
  <c r="F40" i="20" s="1"/>
  <c r="F43" i="20" s="1"/>
  <c r="F45" i="20" s="1"/>
  <c r="F34" i="24"/>
  <c r="F36" i="24" s="1"/>
  <c r="F38" i="24" s="1"/>
  <c r="F40" i="24" s="1"/>
  <c r="F43" i="24" s="1"/>
  <c r="F45" i="24"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E25" i="24" s="1"/>
  <c r="D24" i="23"/>
  <c r="D24" i="19"/>
  <c r="D24" i="18"/>
  <c r="E9" i="13" s="1"/>
  <c r="D24" i="17"/>
  <c r="E25" i="17" s="1"/>
  <c r="D24" i="20"/>
  <c r="D24" i="2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D25" i="22" s="1"/>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E12" i="13"/>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F8"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N35" i="1" s="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Q35" i="1" s="1"/>
  <c r="Y9" i="1"/>
  <c r="Y35" i="1" s="1"/>
  <c r="AG9" i="1"/>
  <c r="AG35" i="1" s="1"/>
  <c r="AO9" i="1"/>
  <c r="AR9" i="1"/>
  <c r="AJ9" i="1"/>
  <c r="AB9" i="1"/>
  <c r="T9" i="1"/>
  <c r="L9" i="1"/>
  <c r="AP9" i="1"/>
  <c r="AH9" i="1"/>
  <c r="AH35" i="1" s="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E25" i="20" l="1"/>
  <c r="K32" i="18"/>
  <c r="J30" i="23"/>
  <c r="K32" i="19"/>
  <c r="J32" i="17"/>
  <c r="G24" i="17" s="1"/>
  <c r="G25" i="17" s="1"/>
  <c r="G30" i="21"/>
  <c r="G34" i="21" s="1"/>
  <c r="G36" i="21" s="1"/>
  <c r="G38" i="21" s="1"/>
  <c r="G40" i="21" s="1"/>
  <c r="G43" i="21" s="1"/>
  <c r="G45" i="21" s="1"/>
  <c r="J32" i="21"/>
  <c r="G24" i="21" s="1"/>
  <c r="G25" i="21" s="1"/>
  <c r="K32" i="14"/>
  <c r="H24" i="14" s="1"/>
  <c r="J32" i="23"/>
  <c r="G24" i="23" s="1"/>
  <c r="J32" i="18"/>
  <c r="L32" i="21"/>
  <c r="K32" i="17"/>
  <c r="H24" i="17" s="1"/>
  <c r="G30" i="18"/>
  <c r="H30" i="25"/>
  <c r="H34" i="25" s="1"/>
  <c r="H36" i="25" s="1"/>
  <c r="H38" i="25" s="1"/>
  <c r="H40" i="25" s="1"/>
  <c r="H43" i="25" s="1"/>
  <c r="H45" i="25" s="1"/>
  <c r="H47" i="25" s="1"/>
  <c r="H30" i="19"/>
  <c r="H34" i="19" s="1"/>
  <c r="H36" i="19" s="1"/>
  <c r="H38" i="19" s="1"/>
  <c r="H40" i="19" s="1"/>
  <c r="H43" i="19" s="1"/>
  <c r="H45" i="19" s="1"/>
  <c r="H47" i="19" s="1"/>
  <c r="H30" i="21"/>
  <c r="H34" i="21" s="1"/>
  <c r="H36" i="21" s="1"/>
  <c r="H38" i="21" s="1"/>
  <c r="H40" i="21" s="1"/>
  <c r="H43" i="21" s="1"/>
  <c r="H45" i="21" s="1"/>
  <c r="H47" i="21" s="1"/>
  <c r="G30" i="23"/>
  <c r="G30" i="22"/>
  <c r="G34" i="22" s="1"/>
  <c r="G36" i="22" s="1"/>
  <c r="G38" i="22" s="1"/>
  <c r="G40" i="22" s="1"/>
  <c r="G43" i="22" s="1"/>
  <c r="G45" i="22" s="1"/>
  <c r="G47" i="22" s="1"/>
  <c r="K32" i="25"/>
  <c r="H24" i="25" s="1"/>
  <c r="H30" i="17"/>
  <c r="H34" i="17" s="1"/>
  <c r="H36" i="17" s="1"/>
  <c r="H38" i="17" s="1"/>
  <c r="H40" i="17" s="1"/>
  <c r="H43" i="17" s="1"/>
  <c r="H45" i="17" s="1"/>
  <c r="H47" i="17" s="1"/>
  <c r="G30" i="14"/>
  <c r="G34" i="14" s="1"/>
  <c r="L32" i="14"/>
  <c r="G30" i="20"/>
  <c r="G34" i="20" s="1"/>
  <c r="G36" i="20" s="1"/>
  <c r="G38" i="20" s="1"/>
  <c r="G40" i="20" s="1"/>
  <c r="G43" i="20" s="1"/>
  <c r="G45" i="20" s="1"/>
  <c r="G47" i="20" s="1"/>
  <c r="K32" i="27"/>
  <c r="H24" i="27" s="1"/>
  <c r="J32" i="14"/>
  <c r="J32" i="24"/>
  <c r="G24" i="24" s="1"/>
  <c r="G30" i="17"/>
  <c r="G34" i="17" s="1"/>
  <c r="G36" i="17" s="1"/>
  <c r="G38" i="17" s="1"/>
  <c r="G40" i="17" s="1"/>
  <c r="G43" i="17" s="1"/>
  <c r="G45" i="17" s="1"/>
  <c r="G47" i="17" s="1"/>
  <c r="H30" i="18"/>
  <c r="H34" i="18" s="1"/>
  <c r="H36" i="18" s="1"/>
  <c r="H38" i="18" s="1"/>
  <c r="H40" i="18" s="1"/>
  <c r="H43" i="18" s="1"/>
  <c r="H45" i="18" s="1"/>
  <c r="H47" i="18" s="1"/>
  <c r="H30" i="24"/>
  <c r="H34" i="24" s="1"/>
  <c r="H36" i="24" s="1"/>
  <c r="H38" i="24" s="1"/>
  <c r="H40" i="24" s="1"/>
  <c r="H43" i="24" s="1"/>
  <c r="H45" i="24" s="1"/>
  <c r="H47" i="24" s="1"/>
  <c r="J32" i="22"/>
  <c r="G24" i="22" s="1"/>
  <c r="K32" i="24"/>
  <c r="H24" i="24" s="1"/>
  <c r="G30" i="25"/>
  <c r="G34" i="25" s="1"/>
  <c r="G36" i="25" s="1"/>
  <c r="G38" i="25" s="1"/>
  <c r="G40" i="25" s="1"/>
  <c r="G43" i="25" s="1"/>
  <c r="G45" i="25" s="1"/>
  <c r="G47" i="25" s="1"/>
  <c r="J32" i="27"/>
  <c r="G24" i="27" s="1"/>
  <c r="G25" i="27" s="1"/>
  <c r="J32" i="20"/>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K32" i="23"/>
  <c r="H24" i="23" s="1"/>
  <c r="G30" i="24"/>
  <c r="G34" i="24" s="1"/>
  <c r="G36" i="24" s="1"/>
  <c r="G38" i="24" s="1"/>
  <c r="G40" i="24" s="1"/>
  <c r="G43" i="24" s="1"/>
  <c r="G45" i="24" s="1"/>
  <c r="G47" i="24" s="1"/>
  <c r="H30" i="22"/>
  <c r="H30" i="27"/>
  <c r="H34" i="27" s="1"/>
  <c r="H36" i="27" s="1"/>
  <c r="H38" i="27" s="1"/>
  <c r="H40" i="27" s="1"/>
  <c r="H43" i="27" s="1"/>
  <c r="H45" i="27" s="1"/>
  <c r="H47" i="27" s="1"/>
  <c r="J30" i="14"/>
  <c r="M32" i="14"/>
  <c r="J32" i="25"/>
  <c r="G24" i="25" s="1"/>
  <c r="G25" i="25" s="1"/>
  <c r="K32" i="21"/>
  <c r="H24" i="21" s="1"/>
  <c r="E8" i="13"/>
  <c r="E15" i="13"/>
  <c r="D9" i="13"/>
  <c r="E25" i="19"/>
  <c r="G47" i="21"/>
  <c r="G24" i="20"/>
  <c r="H24" i="19"/>
  <c r="F25" i="23"/>
  <c r="F25" i="20"/>
  <c r="F11" i="13"/>
  <c r="D25" i="27"/>
  <c r="D6" i="13"/>
  <c r="F25" i="21"/>
  <c r="F12" i="13"/>
  <c r="D25" i="21"/>
  <c r="D12" i="13"/>
  <c r="E25" i="23"/>
  <c r="D25" i="20"/>
  <c r="G24" i="19"/>
  <c r="G25" i="19" s="1"/>
  <c r="G24" i="18"/>
  <c r="H24" i="22"/>
  <c r="G34" i="18"/>
  <c r="G36" i="18" s="1"/>
  <c r="G38" i="18" s="1"/>
  <c r="G40" i="18" s="1"/>
  <c r="G43" i="18" s="1"/>
  <c r="G45" i="18" s="1"/>
  <c r="G47" i="18" s="1"/>
  <c r="G34" i="23"/>
  <c r="G36" i="23" s="1"/>
  <c r="G38" i="23" s="1"/>
  <c r="G40" i="23" s="1"/>
  <c r="G43" i="23" s="1"/>
  <c r="G45" i="23" s="1"/>
  <c r="G47" i="23" s="1"/>
  <c r="H24" i="18"/>
  <c r="E25" i="18"/>
  <c r="F25" i="18"/>
  <c r="G12" i="13"/>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15" i="13"/>
  <c r="AI35" i="1"/>
  <c r="G10" i="13"/>
  <c r="F16" i="13"/>
  <c r="T35" i="1"/>
  <c r="AE35" i="1"/>
  <c r="AU13" i="14"/>
  <c r="W35" i="1"/>
  <c r="X35" i="1"/>
  <c r="AS35" i="1"/>
  <c r="AR35" i="1"/>
  <c r="AQ35" i="1"/>
  <c r="AP35" i="1"/>
  <c r="AN35" i="1"/>
  <c r="AD35" i="1"/>
  <c r="AC35" i="1"/>
  <c r="AB35" i="1"/>
  <c r="V35" i="1"/>
  <c r="E35" i="1"/>
  <c r="Z35" i="1"/>
  <c r="U35" i="1"/>
  <c r="P35" i="1"/>
  <c r="H35" i="1"/>
  <c r="H6" i="2"/>
  <c r="G24" i="14"/>
  <c r="L28" i="1"/>
  <c r="L31" i="1" s="1"/>
  <c r="L33" i="1" s="1"/>
  <c r="L35" i="1" s="1"/>
  <c r="G35" i="1"/>
  <c r="M35" i="1"/>
  <c r="AK35" i="1"/>
  <c r="I35" i="1"/>
  <c r="J35" i="1"/>
  <c r="AT22" i="14"/>
  <c r="AJ35" i="1"/>
  <c r="AL35" i="1"/>
  <c r="AO35" i="1"/>
  <c r="F35" i="1"/>
  <c r="AT33" i="1"/>
  <c r="AT35" i="1" s="1"/>
  <c r="AM35" i="1"/>
  <c r="P20" i="14"/>
  <c r="K19" i="14"/>
  <c r="O20" i="14"/>
  <c r="J19" i="14"/>
  <c r="AT9" i="1"/>
  <c r="G49" i="20" l="1"/>
  <c r="H28" i="20" s="1"/>
  <c r="J26" i="20" s="1"/>
  <c r="L32" i="17"/>
  <c r="I24" i="17" s="1"/>
  <c r="M32" i="22"/>
  <c r="M32" i="20"/>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L32" i="23"/>
  <c r="I24" i="23" s="1"/>
  <c r="I25" i="23" s="1"/>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J34" i="18" s="1"/>
  <c r="J36" i="18" s="1"/>
  <c r="J38" i="18" s="1"/>
  <c r="J40" i="18" s="1"/>
  <c r="J43" i="18" s="1"/>
  <c r="J45" i="18" s="1"/>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4" i="20" s="1"/>
  <c r="I36" i="20" s="1"/>
  <c r="I38" i="20" s="1"/>
  <c r="I40" i="20" s="1"/>
  <c r="I43" i="20" s="1"/>
  <c r="I45" i="20" s="1"/>
  <c r="I47" i="20" s="1"/>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G49" i="24"/>
  <c r="H28" i="24" s="1"/>
  <c r="J26" i="24" s="1"/>
  <c r="G25" i="24"/>
  <c r="H49" i="25"/>
  <c r="I28" i="25" s="1"/>
  <c r="G25" i="18"/>
  <c r="H49" i="17"/>
  <c r="I28" i="17" s="1"/>
  <c r="I25" i="17"/>
  <c r="G49" i="25"/>
  <c r="H28" i="25" s="1"/>
  <c r="J26" i="25" s="1"/>
  <c r="H25" i="25"/>
  <c r="J34" i="20"/>
  <c r="J36" i="20" s="1"/>
  <c r="J38" i="20" s="1"/>
  <c r="J40" i="20" s="1"/>
  <c r="J43" i="20" s="1"/>
  <c r="J45" i="20" s="1"/>
  <c r="J47" i="20" s="1"/>
  <c r="I24" i="21"/>
  <c r="I25" i="21" s="1"/>
  <c r="J24" i="20"/>
  <c r="I24" i="25"/>
  <c r="I25" i="25" s="1"/>
  <c r="I24" i="24"/>
  <c r="I25" i="24"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K26" i="23" s="1"/>
  <c r="G25" i="23"/>
  <c r="I6" i="13"/>
  <c r="H49" i="27"/>
  <c r="I28" i="27" s="1"/>
  <c r="H49" i="18"/>
  <c r="I28" i="18" s="1"/>
  <c r="H6" i="13"/>
  <c r="G49" i="27"/>
  <c r="H28" i="27" s="1"/>
  <c r="J26" i="27" s="1"/>
  <c r="H25" i="27"/>
  <c r="H49" i="20"/>
  <c r="I28" i="20" s="1"/>
  <c r="K26"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24" i="24" l="1"/>
  <c r="L30" i="21"/>
  <c r="K30" i="20"/>
  <c r="K34" i="20" s="1"/>
  <c r="K36" i="20" s="1"/>
  <c r="K38" i="20" s="1"/>
  <c r="K40" i="20" s="1"/>
  <c r="K43" i="20" s="1"/>
  <c r="K45" i="20" s="1"/>
  <c r="K47" i="20" s="1"/>
  <c r="K30" i="25"/>
  <c r="K34" i="25" s="1"/>
  <c r="K36" i="25" s="1"/>
  <c r="K38" i="25" s="1"/>
  <c r="K40" i="25" s="1"/>
  <c r="K43" i="25" s="1"/>
  <c r="K45" i="25" s="1"/>
  <c r="K30" i="23"/>
  <c r="K34" i="23" s="1"/>
  <c r="K36" i="23" s="1"/>
  <c r="K38" i="23" s="1"/>
  <c r="K40" i="23" s="1"/>
  <c r="K43" i="23" s="1"/>
  <c r="K45" i="23" s="1"/>
  <c r="K47" i="23" s="1"/>
  <c r="N32" i="24"/>
  <c r="Q32" i="14"/>
  <c r="N32" i="20"/>
  <c r="K24" i="20" s="1"/>
  <c r="K25" i="20" s="1"/>
  <c r="L30" i="24"/>
  <c r="L34" i="24" s="1"/>
  <c r="L36" i="24" s="1"/>
  <c r="L38" i="24" s="1"/>
  <c r="L40" i="24" s="1"/>
  <c r="L43" i="24" s="1"/>
  <c r="L45" i="24" s="1"/>
  <c r="O32" i="14"/>
  <c r="P32" i="20"/>
  <c r="M30" i="27"/>
  <c r="K30" i="24"/>
  <c r="K34" i="24" s="1"/>
  <c r="K36" i="24" s="1"/>
  <c r="K38" i="24" s="1"/>
  <c r="K40" i="24" s="1"/>
  <c r="K43" i="24" s="1"/>
  <c r="K45" i="24" s="1"/>
  <c r="Q32" i="27"/>
  <c r="P32" i="22"/>
  <c r="Q32" i="22"/>
  <c r="P32" i="27"/>
  <c r="N32" i="25"/>
  <c r="N30" i="17"/>
  <c r="N34" i="17" s="1"/>
  <c r="N36" i="17" s="1"/>
  <c r="N38" i="17" s="1"/>
  <c r="N40" i="17" s="1"/>
  <c r="N43" i="17" s="1"/>
  <c r="N45" i="17" s="1"/>
  <c r="P32" i="18"/>
  <c r="N30" i="22"/>
  <c r="Q32" i="17"/>
  <c r="O32" i="21"/>
  <c r="P32" i="25"/>
  <c r="L30" i="20"/>
  <c r="L34" i="20" s="1"/>
  <c r="L36" i="20" s="1"/>
  <c r="L38" i="20" s="1"/>
  <c r="L40" i="20" s="1"/>
  <c r="L43" i="20" s="1"/>
  <c r="L45" i="20" s="1"/>
  <c r="M30" i="21"/>
  <c r="Q32" i="21"/>
  <c r="M30" i="25"/>
  <c r="O32" i="20"/>
  <c r="Q32" i="18"/>
  <c r="O32" i="24"/>
  <c r="N32" i="19"/>
  <c r="K24" i="19" s="1"/>
  <c r="L30" i="25"/>
  <c r="L34" i="25" s="1"/>
  <c r="L36" i="25" s="1"/>
  <c r="L38" i="25" s="1"/>
  <c r="L40" i="25" s="1"/>
  <c r="L43" i="25" s="1"/>
  <c r="L45" i="25" s="1"/>
  <c r="O32" i="19"/>
  <c r="Q32" i="19"/>
  <c r="N32" i="23"/>
  <c r="K24" i="23" s="1"/>
  <c r="K30" i="27"/>
  <c r="K34" i="27" s="1"/>
  <c r="K36" i="27" s="1"/>
  <c r="K38" i="27" s="1"/>
  <c r="K40" i="27" s="1"/>
  <c r="K43" i="27" s="1"/>
  <c r="K45" i="27" s="1"/>
  <c r="L30" i="27"/>
  <c r="L34" i="27" s="1"/>
  <c r="L36" i="27" s="1"/>
  <c r="L38" i="27" s="1"/>
  <c r="L40" i="27" s="1"/>
  <c r="L43" i="27" s="1"/>
  <c r="L45" i="27" s="1"/>
  <c r="N30" i="21"/>
  <c r="N34" i="21" s="1"/>
  <c r="N36" i="21" s="1"/>
  <c r="N38" i="21" s="1"/>
  <c r="N40" i="21" s="1"/>
  <c r="N43" i="21" s="1"/>
  <c r="N45" i="21" s="1"/>
  <c r="K30" i="22"/>
  <c r="K34" i="22" s="1"/>
  <c r="K36" i="22" s="1"/>
  <c r="K38" i="22" s="1"/>
  <c r="K40" i="22" s="1"/>
  <c r="K43" i="22" s="1"/>
  <c r="K45" i="22" s="1"/>
  <c r="N32" i="22"/>
  <c r="N32" i="17"/>
  <c r="L30" i="14"/>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34" i="19" s="1"/>
  <c r="K36" i="19" s="1"/>
  <c r="K38" i="19" s="1"/>
  <c r="K40" i="19" s="1"/>
  <c r="K43" i="19" s="1"/>
  <c r="K45" i="19" s="1"/>
  <c r="K26" i="19"/>
  <c r="O32" i="25"/>
  <c r="N30" i="19"/>
  <c r="J49" i="24"/>
  <c r="K28" i="24" s="1"/>
  <c r="K26" i="17"/>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L34" i="21"/>
  <c r="L36" i="21" s="1"/>
  <c r="L38" i="21" s="1"/>
  <c r="L40" i="21" s="1"/>
  <c r="L43" i="21" s="1"/>
  <c r="L45" i="21" s="1"/>
  <c r="I49" i="19"/>
  <c r="J28" i="19" s="1"/>
  <c r="J24" i="23"/>
  <c r="J25" i="23" s="1"/>
  <c r="J47" i="24"/>
  <c r="I49" i="20"/>
  <c r="J28" i="20" s="1"/>
  <c r="L26" i="20" s="1"/>
  <c r="J25" i="20"/>
  <c r="I49" i="18"/>
  <c r="J28" i="18" s="1"/>
  <c r="J49" i="20"/>
  <c r="K28" i="20" s="1"/>
  <c r="L34" i="23"/>
  <c r="L36" i="23" s="1"/>
  <c r="L38" i="23" s="1"/>
  <c r="L40" i="23" s="1"/>
  <c r="L43" i="23" s="1"/>
  <c r="L45" i="23" s="1"/>
  <c r="I49" i="23"/>
  <c r="J28" i="23" s="1"/>
  <c r="L26" i="23" s="1"/>
  <c r="J47" i="27"/>
  <c r="K34" i="21"/>
  <c r="K36" i="21" s="1"/>
  <c r="K38" i="21" s="1"/>
  <c r="K40" i="21" s="1"/>
  <c r="K43" i="21" s="1"/>
  <c r="K45" i="21" s="1"/>
  <c r="J47" i="23"/>
  <c r="I49" i="24"/>
  <c r="J28" i="24" s="1"/>
  <c r="J25" i="24"/>
  <c r="J24" i="19"/>
  <c r="J25" i="19" s="1"/>
  <c r="J47" i="19"/>
  <c r="J47" i="17"/>
  <c r="G49" i="14"/>
  <c r="H28" i="14" s="1"/>
  <c r="J26" i="14" s="1"/>
  <c r="H47" i="14"/>
  <c r="H49" i="14"/>
  <c r="H9" i="13"/>
  <c r="K34" i="14"/>
  <c r="I8" i="13"/>
  <c r="L34" i="14"/>
  <c r="I12" i="13"/>
  <c r="I9" i="13"/>
  <c r="I15" i="13"/>
  <c r="I25" i="14"/>
  <c r="H7" i="13"/>
  <c r="J34" i="14"/>
  <c r="H11" i="13"/>
  <c r="H13" i="13"/>
  <c r="H10" i="13"/>
  <c r="I34" i="14"/>
  <c r="I11" i="13"/>
  <c r="L6" i="2"/>
  <c r="H14" i="13"/>
  <c r="J8" i="13"/>
  <c r="H8" i="13"/>
  <c r="H12" i="13"/>
  <c r="N19" i="14"/>
  <c r="S20" i="14"/>
  <c r="O19" i="14"/>
  <c r="T20" i="14"/>
  <c r="K24" i="17" l="1"/>
  <c r="L26" i="25"/>
  <c r="L47" i="25" s="1"/>
  <c r="K47" i="19"/>
  <c r="L26" i="24"/>
  <c r="M26" i="24" s="1"/>
  <c r="S32" i="14"/>
  <c r="P30" i="27"/>
  <c r="Q32" i="23"/>
  <c r="Q32" i="24"/>
  <c r="N30" i="27"/>
  <c r="N34" i="27" s="1"/>
  <c r="N36" i="27" s="1"/>
  <c r="N38" i="27" s="1"/>
  <c r="N40" i="27" s="1"/>
  <c r="N43" i="27" s="1"/>
  <c r="N45" i="27" s="1"/>
  <c r="M30" i="23"/>
  <c r="S32" i="17"/>
  <c r="N30" i="18"/>
  <c r="N34" i="18" s="1"/>
  <c r="N36" i="18" s="1"/>
  <c r="N38" i="18" s="1"/>
  <c r="N40" i="18" s="1"/>
  <c r="N43" i="18" s="1"/>
  <c r="N45" i="18" s="1"/>
  <c r="P32" i="19"/>
  <c r="P32" i="23"/>
  <c r="P32" i="14"/>
  <c r="N30" i="25"/>
  <c r="N30" i="14"/>
  <c r="N34" i="14" s="1"/>
  <c r="J24" i="22"/>
  <c r="J49" i="22" s="1"/>
  <c r="K28" i="22" s="1"/>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L26" i="17"/>
  <c r="L24" i="17" s="1"/>
  <c r="K47" i="24"/>
  <c r="K47" i="27"/>
  <c r="J24" i="21"/>
  <c r="J49" i="21" s="1"/>
  <c r="K28" i="21" s="1"/>
  <c r="L26" i="27"/>
  <c r="M26" i="20"/>
  <c r="M24" i="20" s="1"/>
  <c r="L47" i="20"/>
  <c r="J24" i="18"/>
  <c r="L26" i="19"/>
  <c r="L24" i="19" s="1"/>
  <c r="L49" i="19" s="1"/>
  <c r="M28" i="19" s="1"/>
  <c r="M26" i="25"/>
  <c r="M24" i="25" s="1"/>
  <c r="J25" i="25"/>
  <c r="K26" i="22"/>
  <c r="L26" i="22" s="1"/>
  <c r="K24" i="24"/>
  <c r="K25" i="24" s="1"/>
  <c r="L24" i="23"/>
  <c r="L49" i="23" s="1"/>
  <c r="M28" i="23" s="1"/>
  <c r="L26" i="21"/>
  <c r="L47" i="21" s="1"/>
  <c r="L26" i="18"/>
  <c r="L24" i="18" s="1"/>
  <c r="K24" i="18"/>
  <c r="J47" i="18"/>
  <c r="J49" i="17"/>
  <c r="K28" i="17" s="1"/>
  <c r="J25" i="17"/>
  <c r="J47" i="21"/>
  <c r="K47" i="21"/>
  <c r="M24" i="24"/>
  <c r="L47" i="23"/>
  <c r="K49" i="23"/>
  <c r="L28" i="23" s="1"/>
  <c r="L24" i="25"/>
  <c r="K24" i="25"/>
  <c r="K6" i="13"/>
  <c r="J49" i="27"/>
  <c r="K28" i="27" s="1"/>
  <c r="K24" i="27"/>
  <c r="K25" i="27" s="1"/>
  <c r="M34" i="19"/>
  <c r="M36" i="19" s="1"/>
  <c r="M38" i="19" s="1"/>
  <c r="M40" i="19" s="1"/>
  <c r="M43" i="19" s="1"/>
  <c r="M45" i="19" s="1"/>
  <c r="N34" i="19"/>
  <c r="N36" i="19" s="1"/>
  <c r="N38" i="19" s="1"/>
  <c r="N40" i="19" s="1"/>
  <c r="N43" i="19" s="1"/>
  <c r="N45" i="19" s="1"/>
  <c r="M34" i="23"/>
  <c r="M36" i="23" s="1"/>
  <c r="M38" i="23" s="1"/>
  <c r="M40" i="23" s="1"/>
  <c r="M43" i="23" s="1"/>
  <c r="M45" i="23" s="1"/>
  <c r="M34" i="21"/>
  <c r="M36" i="21" s="1"/>
  <c r="M38" i="21" s="1"/>
  <c r="M40" i="21" s="1"/>
  <c r="M43" i="21" s="1"/>
  <c r="M45" i="21" s="1"/>
  <c r="N34" i="22"/>
  <c r="N36" i="22" s="1"/>
  <c r="N38" i="22" s="1"/>
  <c r="N40" i="22" s="1"/>
  <c r="N43" i="22" s="1"/>
  <c r="N45" i="22" s="1"/>
  <c r="M34" i="27"/>
  <c r="M36" i="27" s="1"/>
  <c r="M38" i="27" s="1"/>
  <c r="M40" i="27" s="1"/>
  <c r="M43" i="27" s="1"/>
  <c r="M45" i="27" s="1"/>
  <c r="K25" i="17"/>
  <c r="K49" i="17"/>
  <c r="L28" i="17" s="1"/>
  <c r="K47" i="25"/>
  <c r="K47" i="17"/>
  <c r="M34" i="25"/>
  <c r="M36" i="25" s="1"/>
  <c r="M38" i="25" s="1"/>
  <c r="M40" i="25" s="1"/>
  <c r="M43" i="25" s="1"/>
  <c r="M45" i="25" s="1"/>
  <c r="N34" i="23"/>
  <c r="N36" i="23" s="1"/>
  <c r="N38" i="23" s="1"/>
  <c r="N40" i="23" s="1"/>
  <c r="N43" i="23" s="1"/>
  <c r="N45" i="23" s="1"/>
  <c r="J49" i="19"/>
  <c r="K28" i="19" s="1"/>
  <c r="K25" i="19"/>
  <c r="J25" i="22"/>
  <c r="K49" i="19"/>
  <c r="L28" i="19" s="1"/>
  <c r="J49" i="23"/>
  <c r="K28" i="23" s="1"/>
  <c r="M26" i="23" s="1"/>
  <c r="K25" i="23"/>
  <c r="L24" i="20"/>
  <c r="L25" i="20" s="1"/>
  <c r="M34" i="22"/>
  <c r="M36" i="22" s="1"/>
  <c r="M38" i="22" s="1"/>
  <c r="M40" i="22" s="1"/>
  <c r="M43" i="22" s="1"/>
  <c r="M45" i="22" s="1"/>
  <c r="K49" i="20"/>
  <c r="L28" i="20" s="1"/>
  <c r="K24" i="21"/>
  <c r="K25" i="21" s="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L47" i="24" l="1"/>
  <c r="L24" i="24"/>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4" i="24" s="1"/>
  <c r="O36" i="24" s="1"/>
  <c r="O38" i="24" s="1"/>
  <c r="O40" i="24" s="1"/>
  <c r="O43" i="24" s="1"/>
  <c r="O45" i="24" s="1"/>
  <c r="O30" i="21"/>
  <c r="O30" i="18"/>
  <c r="O34" i="18" s="1"/>
  <c r="O36" i="18" s="1"/>
  <c r="O38" i="18" s="1"/>
  <c r="O40" i="18" s="1"/>
  <c r="O43" i="18" s="1"/>
  <c r="O45" i="18" s="1"/>
  <c r="S32" i="27"/>
  <c r="R32" i="22"/>
  <c r="O30" i="22"/>
  <c r="O34" i="22" s="1"/>
  <c r="O36" i="22" s="1"/>
  <c r="O38" i="22" s="1"/>
  <c r="O40" i="22" s="1"/>
  <c r="O43" i="22" s="1"/>
  <c r="O45" i="22" s="1"/>
  <c r="O30" i="27"/>
  <c r="P30" i="21"/>
  <c r="R32" i="20"/>
  <c r="M26" i="17"/>
  <c r="M24" i="17" s="1"/>
  <c r="M25" i="17" s="1"/>
  <c r="R32" i="18"/>
  <c r="J25" i="21"/>
  <c r="L25" i="23"/>
  <c r="M26" i="27"/>
  <c r="M24" i="27" s="1"/>
  <c r="K49" i="24"/>
  <c r="L28" i="24" s="1"/>
  <c r="N26" i="24" s="1"/>
  <c r="N24" i="24" s="1"/>
  <c r="M47" i="25"/>
  <c r="L25" i="24"/>
  <c r="M47" i="17"/>
  <c r="J25" i="18"/>
  <c r="J49" i="18"/>
  <c r="K28" i="18" s="1"/>
  <c r="M26" i="18" s="1"/>
  <c r="K25" i="18"/>
  <c r="N26" i="23"/>
  <c r="O26" i="23" s="1"/>
  <c r="M26" i="22"/>
  <c r="M47" i="22" s="1"/>
  <c r="K49" i="18"/>
  <c r="L28" i="18" s="1"/>
  <c r="L25" i="18"/>
  <c r="K47" i="22"/>
  <c r="L24" i="22"/>
  <c r="L49" i="22" s="1"/>
  <c r="M28" i="22" s="1"/>
  <c r="L25" i="19"/>
  <c r="N26" i="20"/>
  <c r="M24" i="23"/>
  <c r="K24" i="22"/>
  <c r="L47" i="18"/>
  <c r="M26" i="21"/>
  <c r="L24" i="21"/>
  <c r="M26" i="19"/>
  <c r="N26" i="19" s="1"/>
  <c r="O26" i="19" s="1"/>
  <c r="M47" i="20"/>
  <c r="L47" i="22"/>
  <c r="L24" i="27"/>
  <c r="L25" i="27" s="1"/>
  <c r="L6" i="13"/>
  <c r="K49" i="27"/>
  <c r="L28" i="27" s="1"/>
  <c r="P34" i="27"/>
  <c r="P36" i="27" s="1"/>
  <c r="P38" i="27" s="1"/>
  <c r="P40" i="27" s="1"/>
  <c r="P43" i="27" s="1"/>
  <c r="P45" i="27" s="1"/>
  <c r="L25" i="25"/>
  <c r="L49" i="25"/>
  <c r="M28" i="25" s="1"/>
  <c r="M25" i="25"/>
  <c r="L49" i="20"/>
  <c r="M28" i="20" s="1"/>
  <c r="M25" i="20"/>
  <c r="L49" i="18"/>
  <c r="M28" i="18" s="1"/>
  <c r="M47" i="23"/>
  <c r="M49" i="25"/>
  <c r="N28" i="25" s="1"/>
  <c r="K49" i="21"/>
  <c r="L28" i="21" s="1"/>
  <c r="L49" i="24"/>
  <c r="M28" i="24" s="1"/>
  <c r="O26" i="24" s="1"/>
  <c r="M25" i="24"/>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L25" i="22" l="1"/>
  <c r="N26" i="27"/>
  <c r="O26" i="25"/>
  <c r="P26" i="25" s="1"/>
  <c r="N26" i="17"/>
  <c r="N24" i="17" s="1"/>
  <c r="N49" i="17" s="1"/>
  <c r="O28" i="17" s="1"/>
  <c r="V32" i="19"/>
  <c r="U32" i="14"/>
  <c r="W32" i="25"/>
  <c r="V32" i="21"/>
  <c r="V32" i="27"/>
  <c r="R30" i="25"/>
  <c r="R30" i="14"/>
  <c r="T32" i="19"/>
  <c r="T30" i="19"/>
  <c r="Q30" i="19"/>
  <c r="Q34" i="19" s="1"/>
  <c r="Q36" i="19" s="1"/>
  <c r="Q38" i="19" s="1"/>
  <c r="Q40" i="19" s="1"/>
  <c r="Q43" i="19" s="1"/>
  <c r="Q45" i="19" s="1"/>
  <c r="Q30" i="25"/>
  <c r="N26" i="21"/>
  <c r="N24" i="21" s="1"/>
  <c r="N49" i="21" s="1"/>
  <c r="O28" i="21" s="1"/>
  <c r="M24" i="22"/>
  <c r="M49" i="22" s="1"/>
  <c r="N28" i="22" s="1"/>
  <c r="N24" i="19"/>
  <c r="N49" i="19" s="1"/>
  <c r="O28" i="19" s="1"/>
  <c r="N47" i="19"/>
  <c r="M24" i="19"/>
  <c r="M25" i="19" s="1"/>
  <c r="M47" i="19"/>
  <c r="N26" i="18"/>
  <c r="M47" i="18"/>
  <c r="M24" i="18"/>
  <c r="M25" i="18" s="1"/>
  <c r="L49" i="21"/>
  <c r="M28" i="21" s="1"/>
  <c r="L25" i="21"/>
  <c r="K49" i="22"/>
  <c r="L28" i="22" s="1"/>
  <c r="N26" i="22" s="1"/>
  <c r="N47" i="22" s="1"/>
  <c r="K25" i="22"/>
  <c r="M49" i="17"/>
  <c r="N28" i="17" s="1"/>
  <c r="M24" i="21"/>
  <c r="M49" i="21" s="1"/>
  <c r="N28" i="21" s="1"/>
  <c r="M49" i="23"/>
  <c r="N28" i="23" s="1"/>
  <c r="P26" i="23" s="1"/>
  <c r="M25" i="23"/>
  <c r="N24" i="25"/>
  <c r="N25" i="25" s="1"/>
  <c r="M47" i="21"/>
  <c r="O26" i="20"/>
  <c r="P26" i="20" s="1"/>
  <c r="N47" i="17"/>
  <c r="N47" i="20"/>
  <c r="M47" i="27"/>
  <c r="N24" i="23"/>
  <c r="P24" i="25"/>
  <c r="O47" i="24"/>
  <c r="N47" i="23"/>
  <c r="N6" i="13"/>
  <c r="M49" i="27"/>
  <c r="N28" i="27" s="1"/>
  <c r="O24" i="24"/>
  <c r="N24" i="20"/>
  <c r="M6" i="13"/>
  <c r="L49" i="27"/>
  <c r="M28" i="27" s="1"/>
  <c r="O26" i="27" s="1"/>
  <c r="M25" i="27"/>
  <c r="N25" i="24"/>
  <c r="P36" i="14"/>
  <c r="P38" i="14" s="1"/>
  <c r="P40" i="14" s="1"/>
  <c r="P43" i="14" s="1"/>
  <c r="P45" i="14" s="1"/>
  <c r="K15" i="13"/>
  <c r="K14" i="13"/>
  <c r="O36" i="14"/>
  <c r="O38" i="14" s="1"/>
  <c r="O40" i="14" s="1"/>
  <c r="O43" i="14" s="1"/>
  <c r="O45" i="14" s="1"/>
  <c r="K9" i="13"/>
  <c r="K16" i="13"/>
  <c r="J28" i="14"/>
  <c r="L26" i="14" s="1"/>
  <c r="M26" i="14" s="1"/>
  <c r="R6" i="2"/>
  <c r="K11" i="13"/>
  <c r="R34" i="14"/>
  <c r="K10" i="13"/>
  <c r="K13" i="13"/>
  <c r="L14" i="13"/>
  <c r="Z20" i="14"/>
  <c r="U19" i="14"/>
  <c r="Y20" i="14"/>
  <c r="T19" i="14"/>
  <c r="O26" i="21" l="1"/>
  <c r="N47" i="21"/>
  <c r="O26" i="17"/>
  <c r="P26" i="17" s="1"/>
  <c r="Q26" i="17" s="1"/>
  <c r="P26" i="27"/>
  <c r="N25" i="17"/>
  <c r="N25" i="21"/>
  <c r="M25" i="22"/>
  <c r="M49" i="18"/>
  <c r="N28" i="18" s="1"/>
  <c r="N25" i="19"/>
  <c r="M49" i="19"/>
  <c r="N28" i="19" s="1"/>
  <c r="P26" i="19" s="1"/>
  <c r="Q26" i="19" s="1"/>
  <c r="Q24" i="19" s="1"/>
  <c r="Q49" i="19" s="1"/>
  <c r="R28" i="19" s="1"/>
  <c r="P24" i="23"/>
  <c r="O24" i="20"/>
  <c r="O26" i="18"/>
  <c r="N24" i="18"/>
  <c r="N49" i="18" s="1"/>
  <c r="O28" i="18" s="1"/>
  <c r="N47" i="18"/>
  <c r="O26" i="22"/>
  <c r="N24" i="22"/>
  <c r="P26" i="21"/>
  <c r="Q26" i="21" s="1"/>
  <c r="P24" i="20"/>
  <c r="P49" i="20" s="1"/>
  <c r="Q28" i="20" s="1"/>
  <c r="M25" i="21"/>
  <c r="O47" i="20"/>
  <c r="O24" i="21"/>
  <c r="O25" i="21" s="1"/>
  <c r="N49" i="20"/>
  <c r="O28" i="20" s="1"/>
  <c r="Q26" i="20" s="1"/>
  <c r="N25" i="20"/>
  <c r="P47" i="20"/>
  <c r="N25" i="23"/>
  <c r="N49" i="23"/>
  <c r="O28" i="23" s="1"/>
  <c r="Q26"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O24" i="17" l="1"/>
  <c r="Q47" i="19"/>
  <c r="N25" i="18"/>
  <c r="P24" i="19"/>
  <c r="Q25" i="19" s="1"/>
  <c r="O49" i="20"/>
  <c r="P28" i="20" s="1"/>
  <c r="R26" i="20" s="1"/>
  <c r="S26" i="20" s="1"/>
  <c r="P25" i="20"/>
  <c r="N25" i="22"/>
  <c r="N49" i="22"/>
  <c r="O28" i="22" s="1"/>
  <c r="P26" i="22"/>
  <c r="O47" i="22"/>
  <c r="O24" i="22"/>
  <c r="O25" i="17"/>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Y30" i="27"/>
  <c r="AD32" i="17"/>
  <c r="AW30" i="27"/>
  <c r="S32" i="21"/>
  <c r="P24" i="21" s="1"/>
  <c r="AE30" i="21"/>
  <c r="AJ32" i="24"/>
  <c r="AK30" i="27"/>
  <c r="Y32" i="19"/>
  <c r="AL32" i="20"/>
  <c r="AE32" i="18"/>
  <c r="AA30" i="14"/>
  <c r="T30" i="14"/>
  <c r="AT32" i="21"/>
  <c r="AS32" i="24"/>
  <c r="AU32" i="25"/>
  <c r="AA32" i="17"/>
  <c r="AZ30" i="19"/>
  <c r="AZ34" i="19" s="1"/>
  <c r="AZ36" i="19" s="1"/>
  <c r="AZ38" i="19" s="1"/>
  <c r="AZ40" i="19" s="1"/>
  <c r="AZ43" i="19" s="1"/>
  <c r="AZ45" i="19" s="1"/>
  <c r="AG30" i="23"/>
  <c r="AG34" i="23" s="1"/>
  <c r="AG36" i="23" s="1"/>
  <c r="AG38" i="23" s="1"/>
  <c r="AG40" i="23" s="1"/>
  <c r="AG43" i="23" s="1"/>
  <c r="AG45" i="23" s="1"/>
  <c r="AM32" i="25"/>
  <c r="AV32" i="18"/>
  <c r="AX32" i="24"/>
  <c r="AH32" i="27"/>
  <c r="AU30" i="27"/>
  <c r="AL30" i="24"/>
  <c r="AZ32" i="21"/>
  <c r="AE30" i="14"/>
  <c r="AE30" i="22"/>
  <c r="AJ32" i="14"/>
  <c r="AJ30" i="23"/>
  <c r="Y30" i="20"/>
  <c r="AM30" i="17"/>
  <c r="AF30" i="21"/>
  <c r="AP30" i="21"/>
  <c r="S30" i="24"/>
  <c r="S34" i="24" s="1"/>
  <c r="S36" i="24" s="1"/>
  <c r="S38" i="24" s="1"/>
  <c r="S40" i="24" s="1"/>
  <c r="S43" i="24" s="1"/>
  <c r="S45" i="24" s="1"/>
  <c r="Y32" i="25"/>
  <c r="AJ30" i="22"/>
  <c r="AT32" i="22"/>
  <c r="AU32" i="17"/>
  <c r="AG32" i="17"/>
  <c r="AW30" i="22"/>
  <c r="V30" i="22"/>
  <c r="U32" i="24"/>
  <c r="AM30" i="20"/>
  <c r="AI30" i="25"/>
  <c r="Z30" i="21"/>
  <c r="AT32" i="14"/>
  <c r="S30" i="18"/>
  <c r="S34" i="18" s="1"/>
  <c r="S36" i="18" s="1"/>
  <c r="S38" i="18" s="1"/>
  <c r="S40" i="18" s="1"/>
  <c r="S43" i="18" s="1"/>
  <c r="S45" i="18" s="1"/>
  <c r="AM32" i="23"/>
  <c r="AC30" i="14"/>
  <c r="T30" i="23"/>
  <c r="T34" i="23" s="1"/>
  <c r="T36" i="23" s="1"/>
  <c r="T38" i="23" s="1"/>
  <c r="T40" i="23" s="1"/>
  <c r="T43" i="23" s="1"/>
  <c r="T45" i="23" s="1"/>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AI32" i="21"/>
  <c r="AS32" i="25"/>
  <c r="AS32" i="20"/>
  <c r="AV30" i="18"/>
  <c r="AC30" i="23"/>
  <c r="AJ30" i="25"/>
  <c r="R30" i="24"/>
  <c r="R34" i="24" s="1"/>
  <c r="R36" i="24" s="1"/>
  <c r="R38" i="24" s="1"/>
  <c r="R40" i="24" s="1"/>
  <c r="R43" i="24" s="1"/>
  <c r="R45" i="24" s="1"/>
  <c r="AZ32" i="24"/>
  <c r="AY30" i="14"/>
  <c r="T30" i="25"/>
  <c r="AM32" i="17"/>
  <c r="R32" i="19"/>
  <c r="O24" i="19" s="1"/>
  <c r="AX32" i="27"/>
  <c r="AJ32" i="25"/>
  <c r="W30" i="22"/>
  <c r="AX32" i="17"/>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Q34" i="21" s="1"/>
  <c r="Q36" i="21" s="1"/>
  <c r="Q38" i="21" s="1"/>
  <c r="Q40" i="21" s="1"/>
  <c r="Q43" i="21" s="1"/>
  <c r="Q45" i="21" s="1"/>
  <c r="T30" i="20"/>
  <c r="Z30" i="14"/>
  <c r="Z30" i="19"/>
  <c r="Y30" i="21"/>
  <c r="AW30" i="20"/>
  <c r="AW34" i="20" s="1"/>
  <c r="AW36" i="20" s="1"/>
  <c r="AW38" i="20" s="1"/>
  <c r="AW40" i="20" s="1"/>
  <c r="AW43" i="20" s="1"/>
  <c r="AW45" i="20" s="1"/>
  <c r="R30" i="22"/>
  <c r="R34" i="22" s="1"/>
  <c r="R36" i="22" s="1"/>
  <c r="R38" i="22" s="1"/>
  <c r="R40" i="22" s="1"/>
  <c r="R43" i="22" s="1"/>
  <c r="R45" i="22" s="1"/>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AW32" i="27"/>
  <c r="AP32" i="17"/>
  <c r="AA30" i="25"/>
  <c r="AU30" i="18"/>
  <c r="AN32" i="23"/>
  <c r="AN32" i="25"/>
  <c r="AZ30" i="27"/>
  <c r="AI30" i="27"/>
  <c r="AV30" i="23"/>
  <c r="AU32" i="20"/>
  <c r="Q30" i="22"/>
  <c r="Q34" i="22" s="1"/>
  <c r="Q36" i="22" s="1"/>
  <c r="Q38" i="22" s="1"/>
  <c r="Q40" i="22" s="1"/>
  <c r="Q43" i="22" s="1"/>
  <c r="Q45" i="22" s="1"/>
  <c r="Q47" i="22" s="1"/>
  <c r="S30" i="19"/>
  <c r="S34" i="19" s="1"/>
  <c r="S36" i="19" s="1"/>
  <c r="S38" i="19" s="1"/>
  <c r="S40" i="19" s="1"/>
  <c r="S43" i="19" s="1"/>
  <c r="S45" i="19" s="1"/>
  <c r="V30" i="24"/>
  <c r="T32" i="25"/>
  <c r="AJ30" i="21"/>
  <c r="AH30" i="18"/>
  <c r="Y32" i="17"/>
  <c r="AO30" i="24"/>
  <c r="AA30" i="24"/>
  <c r="AA34" i="24" s="1"/>
  <c r="AA36" i="24" s="1"/>
  <c r="AA38" i="24" s="1"/>
  <c r="AA40" i="24" s="1"/>
  <c r="AA43" i="24" s="1"/>
  <c r="AA45" i="24" s="1"/>
  <c r="T30" i="27"/>
  <c r="AK32" i="22"/>
  <c r="AW30" i="21"/>
  <c r="AB32" i="25"/>
  <c r="AK30" i="14"/>
  <c r="AB30" i="17"/>
  <c r="AM32" i="24"/>
  <c r="AZ32" i="22"/>
  <c r="AF30" i="17"/>
  <c r="AQ30" i="14"/>
  <c r="AJ30" i="20"/>
  <c r="Y32" i="21"/>
  <c r="AH30" i="14"/>
  <c r="AS32" i="23"/>
  <c r="AW30" i="23"/>
  <c r="AS30" i="14"/>
  <c r="Z32" i="17"/>
  <c r="AZ30" i="23"/>
  <c r="AY32" i="14"/>
  <c r="AJ32" i="18"/>
  <c r="U30" i="20"/>
  <c r="AZ32" i="19"/>
  <c r="AC32" i="23"/>
  <c r="AC34" i="23" s="1"/>
  <c r="AC36" i="23" s="1"/>
  <c r="AC38" i="23" s="1"/>
  <c r="AC40" i="23" s="1"/>
  <c r="AC43" i="23" s="1"/>
  <c r="AC45" i="23" s="1"/>
  <c r="AR30" i="18"/>
  <c r="AQ30" i="22"/>
  <c r="AD32" i="24"/>
  <c r="AS32" i="17"/>
  <c r="AO30" i="14"/>
  <c r="AE32" i="20"/>
  <c r="AW32" i="18"/>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AI30" i="24"/>
  <c r="U32" i="25"/>
  <c r="X30" i="20"/>
  <c r="X34" i="20" s="1"/>
  <c r="X36" i="20" s="1"/>
  <c r="X38" i="20" s="1"/>
  <c r="X40" i="20" s="1"/>
  <c r="X43" i="20" s="1"/>
  <c r="X45" i="20" s="1"/>
  <c r="AS32" i="14"/>
  <c r="AS30" i="24"/>
  <c r="AN30" i="22"/>
  <c r="U30" i="14"/>
  <c r="U34" i="14" s="1"/>
  <c r="U36" i="14" s="1"/>
  <c r="U38" i="14" s="1"/>
  <c r="U40" i="14" s="1"/>
  <c r="U43" i="14" s="1"/>
  <c r="U45" i="14" s="1"/>
  <c r="AN30" i="27"/>
  <c r="AK30" i="17"/>
  <c r="AU32" i="18"/>
  <c r="Q30" i="18"/>
  <c r="Q34" i="18" s="1"/>
  <c r="Q36" i="18" s="1"/>
  <c r="Q38" i="18" s="1"/>
  <c r="Q40" i="18" s="1"/>
  <c r="Q43" i="18" s="1"/>
  <c r="Q45" i="18" s="1"/>
  <c r="Q47" i="18" s="1"/>
  <c r="AD32" i="22"/>
  <c r="X32" i="18"/>
  <c r="X32" i="19"/>
  <c r="AH32" i="22"/>
  <c r="AD30" i="23"/>
  <c r="AI30" i="21"/>
  <c r="AI34" i="21" s="1"/>
  <c r="AI36" i="21" s="1"/>
  <c r="AI38" i="21" s="1"/>
  <c r="AI40" i="21" s="1"/>
  <c r="AI43" i="21" s="1"/>
  <c r="AI45" i="21" s="1"/>
  <c r="AA32" i="23"/>
  <c r="AD30" i="21"/>
  <c r="AL32" i="14"/>
  <c r="AG32" i="27"/>
  <c r="AA30" i="22"/>
  <c r="AA34" i="22" s="1"/>
  <c r="AA36" i="22" s="1"/>
  <c r="AA38" i="22" s="1"/>
  <c r="AA40" i="22" s="1"/>
  <c r="AA43" i="22" s="1"/>
  <c r="AA45" i="22" s="1"/>
  <c r="AS32" i="18"/>
  <c r="AP30" i="25"/>
  <c r="Z32" i="20"/>
  <c r="X32" i="14"/>
  <c r="S30" i="25"/>
  <c r="S34" i="25" s="1"/>
  <c r="S36" i="25" s="1"/>
  <c r="S38" i="25" s="1"/>
  <c r="S40" i="25" s="1"/>
  <c r="S43" i="25" s="1"/>
  <c r="S45" i="25" s="1"/>
  <c r="U30" i="21"/>
  <c r="AR32" i="22"/>
  <c r="AT32" i="23"/>
  <c r="AA32" i="14"/>
  <c r="AD30" i="22"/>
  <c r="AT30" i="23"/>
  <c r="Y32" i="22"/>
  <c r="X32" i="22"/>
  <c r="AU30" i="19"/>
  <c r="AG32" i="14"/>
  <c r="AO32" i="17"/>
  <c r="AX30" i="18"/>
  <c r="AV32" i="17"/>
  <c r="AX32" i="19"/>
  <c r="AS30" i="20"/>
  <c r="AN30" i="14"/>
  <c r="Y30" i="23"/>
  <c r="AA30" i="17"/>
  <c r="AN30" i="18"/>
  <c r="W30" i="14"/>
  <c r="AF32" i="18"/>
  <c r="AO32" i="14"/>
  <c r="Q30" i="27"/>
  <c r="Q34" i="27" s="1"/>
  <c r="Q36" i="27" s="1"/>
  <c r="Q38" i="27" s="1"/>
  <c r="Q40" i="27" s="1"/>
  <c r="Q43" i="27" s="1"/>
  <c r="Q45" i="27" s="1"/>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C32" i="14"/>
  <c r="AX32" i="23"/>
  <c r="U32" i="17"/>
  <c r="AU30" i="14"/>
  <c r="AW30" i="17"/>
  <c r="AC30" i="27"/>
  <c r="X32" i="21"/>
  <c r="AG30" i="21"/>
  <c r="AE32" i="17"/>
  <c r="X32" i="23"/>
  <c r="R30" i="19"/>
  <c r="AM30" i="23"/>
  <c r="AY30" i="18"/>
  <c r="X30" i="17"/>
  <c r="AG30" i="25"/>
  <c r="T30" i="22"/>
  <c r="AD32" i="23"/>
  <c r="V32" i="17"/>
  <c r="V34" i="17" s="1"/>
  <c r="V36" i="17" s="1"/>
  <c r="V38" i="17" s="1"/>
  <c r="V40" i="17" s="1"/>
  <c r="V43" i="17" s="1"/>
  <c r="V45" i="17" s="1"/>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Q34" i="27" s="1"/>
  <c r="AQ36" i="27" s="1"/>
  <c r="AQ38" i="27" s="1"/>
  <c r="AQ40" i="27" s="1"/>
  <c r="AQ43" i="27" s="1"/>
  <c r="AQ45" i="27" s="1"/>
  <c r="AM30" i="14"/>
  <c r="AS30" i="18"/>
  <c r="AN32" i="17"/>
  <c r="Q30" i="23"/>
  <c r="Q34" i="23" s="1"/>
  <c r="Q36" i="23" s="1"/>
  <c r="Q38" i="23" s="1"/>
  <c r="Q40" i="23" s="1"/>
  <c r="Q43" i="23" s="1"/>
  <c r="Q45" i="23" s="1"/>
  <c r="Q47" i="23" s="1"/>
  <c r="T30" i="17"/>
  <c r="U32" i="22"/>
  <c r="R24" i="22" s="1"/>
  <c r="AD30" i="19"/>
  <c r="U32" i="27"/>
  <c r="U34" i="27" s="1"/>
  <c r="U36" i="27" s="1"/>
  <c r="U38" i="27" s="1"/>
  <c r="U40" i="27" s="1"/>
  <c r="U43" i="27" s="1"/>
  <c r="U45" i="27" s="1"/>
  <c r="W32" i="22"/>
  <c r="AL30" i="23"/>
  <c r="AL30" i="14"/>
  <c r="AO30" i="18"/>
  <c r="Y30" i="19"/>
  <c r="U30" i="23"/>
  <c r="AO30" i="21"/>
  <c r="AW30" i="14"/>
  <c r="AK32" i="21"/>
  <c r="AL30" i="27"/>
  <c r="AL34" i="27" s="1"/>
  <c r="AL36" i="27" s="1"/>
  <c r="AL38" i="27" s="1"/>
  <c r="AL40" i="27" s="1"/>
  <c r="AL43" i="27" s="1"/>
  <c r="AL45" i="27" s="1"/>
  <c r="Y30" i="18"/>
  <c r="Y34" i="18" s="1"/>
  <c r="Y36" i="18" s="1"/>
  <c r="Y38" i="18" s="1"/>
  <c r="Y40" i="18" s="1"/>
  <c r="Y43" i="18" s="1"/>
  <c r="Y45" i="18" s="1"/>
  <c r="AC30" i="21"/>
  <c r="W32" i="17"/>
  <c r="AB30" i="24"/>
  <c r="AO32" i="23"/>
  <c r="AG32" i="18"/>
  <c r="AR32" i="21"/>
  <c r="R30" i="27"/>
  <c r="U30" i="18"/>
  <c r="T32" i="14"/>
  <c r="Q24" i="14" s="1"/>
  <c r="AN30" i="20"/>
  <c r="X30" i="19"/>
  <c r="AT32" i="17"/>
  <c r="AM32" i="20"/>
  <c r="AX32" i="25"/>
  <c r="AJ30" i="18"/>
  <c r="AB32" i="21"/>
  <c r="AL30" i="19"/>
  <c r="AP30" i="19"/>
  <c r="AL30" i="25"/>
  <c r="AN32" i="19"/>
  <c r="AA30" i="21"/>
  <c r="AA34" i="21" s="1"/>
  <c r="AA36" i="21" s="1"/>
  <c r="AA38" i="21" s="1"/>
  <c r="AA40" i="21" s="1"/>
  <c r="AA43" i="21" s="1"/>
  <c r="AA45" i="21" s="1"/>
  <c r="AU30" i="22"/>
  <c r="AY32" i="25"/>
  <c r="U32" i="20"/>
  <c r="R24" i="20" s="1"/>
  <c r="AR32" i="18"/>
  <c r="W30" i="23"/>
  <c r="W34" i="23" s="1"/>
  <c r="W36" i="23" s="1"/>
  <c r="W38" i="23" s="1"/>
  <c r="W40" i="23" s="1"/>
  <c r="W43" i="23" s="1"/>
  <c r="W45" i="23" s="1"/>
  <c r="AU30" i="25"/>
  <c r="AJ32" i="19"/>
  <c r="AV30" i="24"/>
  <c r="AY32" i="20"/>
  <c r="T32" i="22"/>
  <c r="Q24" i="22" s="1"/>
  <c r="AJ32" i="22"/>
  <c r="T32" i="23"/>
  <c r="Q24" i="23" s="1"/>
  <c r="V32" i="14"/>
  <c r="AQ32" i="14"/>
  <c r="AJ32" i="17"/>
  <c r="AF30" i="27"/>
  <c r="AK32" i="18"/>
  <c r="AY30" i="19"/>
  <c r="AM32" i="27"/>
  <c r="AV32" i="20"/>
  <c r="AG30" i="24"/>
  <c r="AH30" i="25"/>
  <c r="AD32" i="20"/>
  <c r="AE30" i="23"/>
  <c r="AP30" i="18"/>
  <c r="AB30" i="25"/>
  <c r="AT30" i="25"/>
  <c r="AC30" i="20"/>
  <c r="AZ30" i="25"/>
  <c r="AY32" i="18"/>
  <c r="AA30" i="20"/>
  <c r="AT32" i="19"/>
  <c r="AI32" i="23"/>
  <c r="AL30" i="18"/>
  <c r="AW30" i="18"/>
  <c r="AJ32" i="21"/>
  <c r="AH30" i="23"/>
  <c r="V32" i="23"/>
  <c r="AO30" i="25"/>
  <c r="AF32" i="19"/>
  <c r="AK32" i="23"/>
  <c r="R30" i="18"/>
  <c r="R34" i="18" s="1"/>
  <c r="R36" i="18" s="1"/>
  <c r="R38" i="18" s="1"/>
  <c r="R40" i="18" s="1"/>
  <c r="R43" i="18" s="1"/>
  <c r="R45" i="18" s="1"/>
  <c r="AS30" i="27"/>
  <c r="AD32" i="27"/>
  <c r="V32" i="20"/>
  <c r="S24" i="20" s="1"/>
  <c r="AD30" i="18"/>
  <c r="AD30" i="25"/>
  <c r="Q30" i="20"/>
  <c r="Q34" i="20" s="1"/>
  <c r="Q36" i="20" s="1"/>
  <c r="Q38" i="20" s="1"/>
  <c r="Q40" i="20" s="1"/>
  <c r="Q43" i="20" s="1"/>
  <c r="Q45" i="20" s="1"/>
  <c r="Q47" i="20" s="1"/>
  <c r="AO32" i="20"/>
  <c r="AZ30" i="17"/>
  <c r="V30" i="19"/>
  <c r="AX32" i="22"/>
  <c r="AB32" i="24"/>
  <c r="AB32" i="22"/>
  <c r="AB34" i="22" s="1"/>
  <c r="AB36" i="22" s="1"/>
  <c r="AB38" i="22" s="1"/>
  <c r="AB40" i="22" s="1"/>
  <c r="AB43" i="22" s="1"/>
  <c r="AB45" i="22" s="1"/>
  <c r="AR30" i="22"/>
  <c r="AR34" i="22" s="1"/>
  <c r="AR36" i="22" s="1"/>
  <c r="AR38" i="22" s="1"/>
  <c r="AR40" i="22" s="1"/>
  <c r="AR43" i="22" s="1"/>
  <c r="AR45" i="22" s="1"/>
  <c r="AE32" i="25"/>
  <c r="Z32" i="19"/>
  <c r="AX32" i="18"/>
  <c r="X30" i="22"/>
  <c r="AH30" i="19"/>
  <c r="AT30" i="24"/>
  <c r="AH30" i="21"/>
  <c r="AC30" i="25"/>
  <c r="Y30" i="24"/>
  <c r="AI32" i="27"/>
  <c r="AE30" i="17"/>
  <c r="AQ30" i="18"/>
  <c r="W30" i="19"/>
  <c r="AQ32" i="21"/>
  <c r="AU32" i="22"/>
  <c r="AZ30" i="20"/>
  <c r="AQ32" i="22"/>
  <c r="AG32" i="24"/>
  <c r="AZ32" i="18"/>
  <c r="AH30" i="27"/>
  <c r="AA32" i="25"/>
  <c r="AW30" i="25"/>
  <c r="Z32" i="18"/>
  <c r="U32" i="21"/>
  <c r="U34" i="21" s="1"/>
  <c r="U36" i="21" s="1"/>
  <c r="U38" i="21" s="1"/>
  <c r="U40" i="21" s="1"/>
  <c r="U43" i="21" s="1"/>
  <c r="U45" i="21" s="1"/>
  <c r="AN32" i="20"/>
  <c r="AG30" i="22"/>
  <c r="AO32" i="22"/>
  <c r="AP32" i="20"/>
  <c r="W32" i="14"/>
  <c r="Z32" i="14"/>
  <c r="AK32" i="19"/>
  <c r="AM32" i="14"/>
  <c r="Y30" i="14"/>
  <c r="Q30" i="14"/>
  <c r="Q34" i="14" s="1"/>
  <c r="Q36" i="14" s="1"/>
  <c r="Q38" i="14" s="1"/>
  <c r="Q40" i="14" s="1"/>
  <c r="Q43" i="14" s="1"/>
  <c r="Q45" i="14" s="1"/>
  <c r="Q47" i="14" s="1"/>
  <c r="AB32" i="23"/>
  <c r="AV32" i="24"/>
  <c r="AS32" i="27"/>
  <c r="AC30" i="22"/>
  <c r="AM30" i="27"/>
  <c r="AU30" i="20"/>
  <c r="AU30" i="23"/>
  <c r="AU34" i="23" s="1"/>
  <c r="AU36" i="23" s="1"/>
  <c r="AU38" i="23" s="1"/>
  <c r="AU40" i="23" s="1"/>
  <c r="AU43" i="23" s="1"/>
  <c r="AU45" i="23" s="1"/>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0" i="21"/>
  <c r="AT34" i="21" s="1"/>
  <c r="AT36" i="21" s="1"/>
  <c r="AT38" i="21" s="1"/>
  <c r="AT40" i="21" s="1"/>
  <c r="AT43" i="21" s="1"/>
  <c r="AT45" i="21" s="1"/>
  <c r="W30" i="21"/>
  <c r="U32" i="18"/>
  <c r="R24" i="18" s="1"/>
  <c r="AF30" i="14"/>
  <c r="AA30" i="18"/>
  <c r="AC32" i="24"/>
  <c r="AM30" i="18"/>
  <c r="AK30" i="23"/>
  <c r="AM30" i="21"/>
  <c r="AQ32" i="24"/>
  <c r="AR30" i="24"/>
  <c r="AC30" i="18"/>
  <c r="AC34" i="18" s="1"/>
  <c r="AC36" i="18" s="1"/>
  <c r="AC38" i="18" s="1"/>
  <c r="AC40" i="18" s="1"/>
  <c r="AC43" i="18" s="1"/>
  <c r="AC45" i="18" s="1"/>
  <c r="AX30" i="21"/>
  <c r="AV32" i="22"/>
  <c r="AH32" i="17"/>
  <c r="AR32" i="19"/>
  <c r="AF30" i="22"/>
  <c r="AG30" i="19"/>
  <c r="AV30" i="27"/>
  <c r="AB30" i="23"/>
  <c r="AV32" i="21"/>
  <c r="S30" i="27"/>
  <c r="S34" i="27" s="1"/>
  <c r="S36" i="27" s="1"/>
  <c r="S38" i="27" s="1"/>
  <c r="S40" i="27" s="1"/>
  <c r="S43" i="27" s="1"/>
  <c r="S45" i="27" s="1"/>
  <c r="AE32" i="27"/>
  <c r="AY30" i="23"/>
  <c r="AD30" i="27"/>
  <c r="AD34" i="27" s="1"/>
  <c r="AD36" i="27" s="1"/>
  <c r="AD38" i="27" s="1"/>
  <c r="AD40" i="27" s="1"/>
  <c r="AD43" i="27" s="1"/>
  <c r="AD45" i="27" s="1"/>
  <c r="AH32" i="14"/>
  <c r="X30" i="14"/>
  <c r="X34" i="14" s="1"/>
  <c r="X36" i="14" s="1"/>
  <c r="X38" i="14" s="1"/>
  <c r="X40" i="14" s="1"/>
  <c r="X43" i="14" s="1"/>
  <c r="X45" i="14" s="1"/>
  <c r="AG32" i="23"/>
  <c r="T32" i="18"/>
  <c r="Q24" i="18" s="1"/>
  <c r="Q25" i="18" s="1"/>
  <c r="AJ30" i="19"/>
  <c r="AE30" i="27"/>
  <c r="AE34" i="27" s="1"/>
  <c r="AE36" i="27" s="1"/>
  <c r="AE38" i="27" s="1"/>
  <c r="AE40" i="27" s="1"/>
  <c r="AE43" i="27" s="1"/>
  <c r="AE45" i="27" s="1"/>
  <c r="AV32" i="23"/>
  <c r="AO32" i="27"/>
  <c r="AJ30" i="24"/>
  <c r="AE32" i="21"/>
  <c r="AH32" i="25"/>
  <c r="V30" i="14"/>
  <c r="AP32" i="21"/>
  <c r="AB30" i="20"/>
  <c r="Z30" i="27"/>
  <c r="AG32" i="22"/>
  <c r="AG30" i="18"/>
  <c r="T32" i="21"/>
  <c r="Q24" i="21" s="1"/>
  <c r="AP32" i="19"/>
  <c r="Z30" i="17"/>
  <c r="Y32" i="14"/>
  <c r="Y30" i="22"/>
  <c r="AY32" i="22"/>
  <c r="S30" i="14"/>
  <c r="S34" i="14" s="1"/>
  <c r="S36" i="14" s="1"/>
  <c r="S38" i="14" s="1"/>
  <c r="S40" i="14" s="1"/>
  <c r="S43" i="14" s="1"/>
  <c r="S45" i="14" s="1"/>
  <c r="AN32" i="18"/>
  <c r="AL32" i="18"/>
  <c r="AD32" i="21"/>
  <c r="AF32" i="24"/>
  <c r="AY30" i="17"/>
  <c r="U32" i="19"/>
  <c r="AW30" i="19"/>
  <c r="AR32" i="24"/>
  <c r="AR34" i="24" s="1"/>
  <c r="AR36" i="24" s="1"/>
  <c r="AR38" i="24" s="1"/>
  <c r="AR40" i="24" s="1"/>
  <c r="AR43" i="24" s="1"/>
  <c r="AR45" i="24" s="1"/>
  <c r="AI32" i="25"/>
  <c r="AI34" i="25" s="1"/>
  <c r="AI36" i="25" s="1"/>
  <c r="AI38" i="25" s="1"/>
  <c r="AI40" i="25" s="1"/>
  <c r="AI43" i="25" s="1"/>
  <c r="AI45" i="25" s="1"/>
  <c r="AI30" i="22"/>
  <c r="AH32" i="19"/>
  <c r="Y32" i="24"/>
  <c r="AQ30" i="24"/>
  <c r="W32" i="27"/>
  <c r="U30" i="22"/>
  <c r="U34" i="22" s="1"/>
  <c r="U36" i="22" s="1"/>
  <c r="U38" i="22" s="1"/>
  <c r="U40" i="22" s="1"/>
  <c r="U43" i="22" s="1"/>
  <c r="U45" i="22" s="1"/>
  <c r="V32" i="18"/>
  <c r="AK32" i="25"/>
  <c r="AL32" i="24"/>
  <c r="AN32" i="24"/>
  <c r="AQ32" i="19"/>
  <c r="AK30" i="19"/>
  <c r="AH32" i="24"/>
  <c r="AB30" i="14"/>
  <c r="Z32" i="22"/>
  <c r="AX30" i="19"/>
  <c r="AX34" i="19" s="1"/>
  <c r="AX36" i="19" s="1"/>
  <c r="AX38" i="19" s="1"/>
  <c r="AX40" i="19" s="1"/>
  <c r="AX43" i="19" s="1"/>
  <c r="AX45" i="19" s="1"/>
  <c r="AF32" i="27"/>
  <c r="W30" i="20"/>
  <c r="W34" i="20" s="1"/>
  <c r="W36" i="20" s="1"/>
  <c r="W38" i="20" s="1"/>
  <c r="W40" i="20" s="1"/>
  <c r="W43" i="20" s="1"/>
  <c r="W45" i="20" s="1"/>
  <c r="AG30" i="20"/>
  <c r="AY30" i="22"/>
  <c r="S30" i="2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U34" i="25" s="1"/>
  <c r="U36" i="25" s="1"/>
  <c r="U38" i="25" s="1"/>
  <c r="U40" i="25" s="1"/>
  <c r="U43" i="25" s="1"/>
  <c r="U45" i="25" s="1"/>
  <c r="AK30" i="18"/>
  <c r="AK34" i="18" s="1"/>
  <c r="AK36" i="18" s="1"/>
  <c r="AK38" i="18" s="1"/>
  <c r="AK40" i="18" s="1"/>
  <c r="AK43" i="18" s="1"/>
  <c r="AK45" i="18" s="1"/>
  <c r="AX30" i="17"/>
  <c r="AN30" i="21"/>
  <c r="AC32" i="22"/>
  <c r="AT30" i="14"/>
  <c r="AA30" i="23"/>
  <c r="AV30" i="20"/>
  <c r="AV34" i="20" s="1"/>
  <c r="AV36" i="20" s="1"/>
  <c r="AV38" i="20" s="1"/>
  <c r="AV40" i="20" s="1"/>
  <c r="AV43" i="20" s="1"/>
  <c r="AV45" i="20" s="1"/>
  <c r="Z32" i="25"/>
  <c r="AR30" i="23"/>
  <c r="AK32" i="27"/>
  <c r="AF32" i="22"/>
  <c r="AI32" i="22"/>
  <c r="AE32" i="14"/>
  <c r="AU30" i="24"/>
  <c r="AK30" i="21"/>
  <c r="AW32" i="21"/>
  <c r="AY32" i="21"/>
  <c r="V30" i="27"/>
  <c r="V34" i="27" s="1"/>
  <c r="V36" i="27" s="1"/>
  <c r="V38" i="27" s="1"/>
  <c r="V40" i="27" s="1"/>
  <c r="V43" i="27" s="1"/>
  <c r="V45" i="27" s="1"/>
  <c r="AP30" i="20"/>
  <c r="AC30" i="24"/>
  <c r="AX30" i="14"/>
  <c r="U30" i="17"/>
  <c r="AM30" i="19"/>
  <c r="AF32" i="14"/>
  <c r="AP30" i="24"/>
  <c r="AX32" i="14"/>
  <c r="AU32" i="24"/>
  <c r="AO30" i="20"/>
  <c r="AJ30" i="27"/>
  <c r="AN32" i="22"/>
  <c r="AQ30" i="21"/>
  <c r="AU32" i="23"/>
  <c r="AL32" i="17"/>
  <c r="AH32" i="20"/>
  <c r="AA30" i="27"/>
  <c r="AA32" i="19"/>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R34" i="21" s="1"/>
  <c r="AR36" i="21" s="1"/>
  <c r="AR38" i="21" s="1"/>
  <c r="AR40" i="21" s="1"/>
  <c r="AR43" i="21" s="1"/>
  <c r="AR45" i="21" s="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D30" i="20"/>
  <c r="AE30" i="19"/>
  <c r="AZ30" i="24"/>
  <c r="X30" i="21"/>
  <c r="AM30" i="24"/>
  <c r="AM32" i="18"/>
  <c r="AS32" i="19"/>
  <c r="AM32" i="19"/>
  <c r="AK32" i="20"/>
  <c r="AJ32" i="23"/>
  <c r="AQ30" i="25"/>
  <c r="AO30" i="27"/>
  <c r="AA32" i="20"/>
  <c r="AD32" i="19"/>
  <c r="AJ30" i="14"/>
  <c r="AB32" i="19"/>
  <c r="AC32" i="27"/>
  <c r="Z30" i="22"/>
  <c r="AV32" i="27"/>
  <c r="W30" i="18"/>
  <c r="AT32" i="24"/>
  <c r="AF30" i="25"/>
  <c r="Y30" i="17"/>
  <c r="AW30" i="24"/>
  <c r="Y32" i="27"/>
  <c r="AM30" i="22"/>
  <c r="AM34" i="22" s="1"/>
  <c r="AM36" i="22" s="1"/>
  <c r="AM38" i="22" s="1"/>
  <c r="AM40" i="22" s="1"/>
  <c r="AM43" i="22" s="1"/>
  <c r="AM45" i="22" s="1"/>
  <c r="S30" i="22"/>
  <c r="S34" i="22" s="1"/>
  <c r="S36" i="22" s="1"/>
  <c r="S38" i="22" s="1"/>
  <c r="S40" i="22" s="1"/>
  <c r="S43" i="22" s="1"/>
  <c r="S45" i="22" s="1"/>
  <c r="AJ32" i="27"/>
  <c r="Y30" i="25"/>
  <c r="AQ30" i="19"/>
  <c r="W32" i="19"/>
  <c r="AP32" i="22"/>
  <c r="AV30" i="17"/>
  <c r="AY32" i="19"/>
  <c r="U30" i="27"/>
  <c r="AR30" i="27"/>
  <c r="AC32" i="25"/>
  <c r="AK30" i="25"/>
  <c r="AQ30" i="20"/>
  <c r="AP32" i="23"/>
  <c r="AG32" i="20"/>
  <c r="AH30" i="17"/>
  <c r="AU32" i="14"/>
  <c r="AO32" i="19"/>
  <c r="AI30" i="18"/>
  <c r="AK32" i="14"/>
  <c r="AE32" i="22"/>
  <c r="AK32" i="17"/>
  <c r="AB32" i="18"/>
  <c r="AP30" i="22"/>
  <c r="AX30" i="20"/>
  <c r="AG30" i="17"/>
  <c r="AI32" i="14"/>
  <c r="AF30" i="19"/>
  <c r="AD32" i="18"/>
  <c r="AO32" i="24"/>
  <c r="AI30" i="19"/>
  <c r="AS30" i="22"/>
  <c r="AS34" i="22" s="1"/>
  <c r="AS36" i="22" s="1"/>
  <c r="AS38" i="22" s="1"/>
  <c r="AS40" i="22" s="1"/>
  <c r="AS43" i="22" s="1"/>
  <c r="AS45" i="22" s="1"/>
  <c r="AV30" i="19"/>
  <c r="O34" i="23"/>
  <c r="O36" i="23" s="1"/>
  <c r="O38" i="23" s="1"/>
  <c r="O40" i="23" s="1"/>
  <c r="O43" i="23" s="1"/>
  <c r="O45" i="23" s="1"/>
  <c r="O47" i="23" s="1"/>
  <c r="N34" i="25"/>
  <c r="N36" i="25" s="1"/>
  <c r="N38" i="25" s="1"/>
  <c r="N40" i="25" s="1"/>
  <c r="N43" i="25" s="1"/>
  <c r="N45" i="25" s="1"/>
  <c r="BB30" i="25"/>
  <c r="BC30" i="23"/>
  <c r="W34" i="22"/>
  <c r="W36" i="22" s="1"/>
  <c r="W38" i="22" s="1"/>
  <c r="W40" i="22" s="1"/>
  <c r="W43" i="22" s="1"/>
  <c r="W45" i="22" s="1"/>
  <c r="P34" i="17"/>
  <c r="P36" i="17" s="1"/>
  <c r="P38" i="17" s="1"/>
  <c r="P40" i="17" s="1"/>
  <c r="P43" i="17" s="1"/>
  <c r="P45" i="17" s="1"/>
  <c r="T34" i="19"/>
  <c r="T36" i="19" s="1"/>
  <c r="T38" i="19" s="1"/>
  <c r="T40" i="19" s="1"/>
  <c r="T43" i="19" s="1"/>
  <c r="T45" i="19" s="1"/>
  <c r="BE26" i="27"/>
  <c r="N34" i="24"/>
  <c r="N36" i="24" s="1"/>
  <c r="N38" i="24" s="1"/>
  <c r="N40" i="24" s="1"/>
  <c r="N43" i="24" s="1"/>
  <c r="N45" i="24" s="1"/>
  <c r="O34" i="21"/>
  <c r="O36" i="21" s="1"/>
  <c r="O38" i="21" s="1"/>
  <c r="O40" i="21" s="1"/>
  <c r="O43" i="21" s="1"/>
  <c r="O45" i="21"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V34" i="19"/>
  <c r="V36" i="19" s="1"/>
  <c r="V38" i="19" s="1"/>
  <c r="V40" i="19" s="1"/>
  <c r="V43" i="19" s="1"/>
  <c r="V45" i="19" s="1"/>
  <c r="BE26" i="24"/>
  <c r="BD30" i="23"/>
  <c r="BD26" i="22"/>
  <c r="O24" i="23"/>
  <c r="BD26" i="19"/>
  <c r="P34" i="24"/>
  <c r="P36" i="24" s="1"/>
  <c r="P38" i="24" s="1"/>
  <c r="P40" i="24" s="1"/>
  <c r="P43" i="24" s="1"/>
  <c r="P45" i="24" s="1"/>
  <c r="BE26" i="19"/>
  <c r="BC26" i="23"/>
  <c r="BD30" i="19"/>
  <c r="O34" i="25"/>
  <c r="O36" i="25" s="1"/>
  <c r="O38" i="25" s="1"/>
  <c r="O40" i="25" s="1"/>
  <c r="O43" i="25" s="1"/>
  <c r="O45" i="25" s="1"/>
  <c r="O47" i="25" s="1"/>
  <c r="BD26" i="27"/>
  <c r="O34" i="19"/>
  <c r="O36" i="19" s="1"/>
  <c r="O38" i="19" s="1"/>
  <c r="O40" i="19" s="1"/>
  <c r="O43" i="19" s="1"/>
  <c r="O45" i="19" s="1"/>
  <c r="O47" i="19"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BC30" i="17"/>
  <c r="BB30" i="27"/>
  <c r="BD30" i="17"/>
  <c r="BD30" i="24"/>
  <c r="BB30" i="18"/>
  <c r="BD30" i="27"/>
  <c r="BC32" i="24"/>
  <c r="BE26" i="23"/>
  <c r="BD32" i="20"/>
  <c r="BE26" i="25"/>
  <c r="BB26" i="22"/>
  <c r="P34" i="21"/>
  <c r="P36" i="21" s="1"/>
  <c r="P38" i="21" s="1"/>
  <c r="P40" i="21" s="1"/>
  <c r="P43" i="21" s="1"/>
  <c r="P45" i="21" s="1"/>
  <c r="BE26" i="17"/>
  <c r="BE26" i="18"/>
  <c r="BC26" i="25"/>
  <c r="O34" i="17"/>
  <c r="O36" i="17" s="1"/>
  <c r="O38" i="17" s="1"/>
  <c r="O40" i="17" s="1"/>
  <c r="O43" i="17" s="1"/>
  <c r="O45" i="17" s="1"/>
  <c r="BB30" i="22"/>
  <c r="O24" i="25"/>
  <c r="O25" i="25" s="1"/>
  <c r="BC32" i="27"/>
  <c r="BB30" i="24"/>
  <c r="P34" i="25"/>
  <c r="P36" i="25" s="1"/>
  <c r="P38" i="25" s="1"/>
  <c r="P40" i="25" s="1"/>
  <c r="P43" i="25" s="1"/>
  <c r="P45" i="25" s="1"/>
  <c r="BC32" i="23"/>
  <c r="BB30" i="21"/>
  <c r="BD26" i="18"/>
  <c r="AJ34" i="18"/>
  <c r="AJ36" i="18" s="1"/>
  <c r="AJ38" i="18" s="1"/>
  <c r="AJ40" i="18" s="1"/>
  <c r="AJ43" i="18" s="1"/>
  <c r="AJ45" i="18" s="1"/>
  <c r="BD26" i="20"/>
  <c r="BD32" i="27"/>
  <c r="BC26" i="21"/>
  <c r="BC32" i="17"/>
  <c r="BD32" i="23"/>
  <c r="BB32" i="22"/>
  <c r="BC30" i="27"/>
  <c r="BB26" i="20"/>
  <c r="BE26" i="22"/>
  <c r="BB32" i="18"/>
  <c r="BC30" i="25"/>
  <c r="BB26" i="24"/>
  <c r="BC26" i="19"/>
  <c r="BD32" i="18"/>
  <c r="BC32" i="22"/>
  <c r="BC26" i="22"/>
  <c r="BC30" i="22"/>
  <c r="BD26" i="24"/>
  <c r="BC32" i="20"/>
  <c r="BC26" i="24"/>
  <c r="BB32" i="17"/>
  <c r="BB30" i="17"/>
  <c r="BB26" i="21"/>
  <c r="BB32" i="21"/>
  <c r="BB26" i="25"/>
  <c r="BB26" i="23"/>
  <c r="BB32" i="25"/>
  <c r="BC30" i="18"/>
  <c r="BC32" i="21"/>
  <c r="BB30" i="19"/>
  <c r="BD30" i="18"/>
  <c r="BC26" i="17"/>
  <c r="BC26" i="27"/>
  <c r="BB32" i="24"/>
  <c r="BD26" i="21"/>
  <c r="BC30" i="20"/>
  <c r="BD32" i="25"/>
  <c r="BC30" i="24"/>
  <c r="BE26" i="21"/>
  <c r="BD26" i="17"/>
  <c r="BB26" i="17"/>
  <c r="BB32" i="20"/>
  <c r="BC32" i="18"/>
  <c r="BD30" i="22"/>
  <c r="BC26" i="18"/>
  <c r="BD30" i="20"/>
  <c r="BB30" i="23"/>
  <c r="BD26" i="23"/>
  <c r="BC32" i="25"/>
  <c r="BC30" i="19"/>
  <c r="BB32" i="19"/>
  <c r="BB30" i="20"/>
  <c r="BD32" i="17"/>
  <c r="BC30" i="21"/>
  <c r="BD32" i="19"/>
  <c r="BD32" i="22"/>
  <c r="BD32" i="21"/>
  <c r="BB26" i="27"/>
  <c r="BB32" i="23"/>
  <c r="BD26" i="25"/>
  <c r="BB32" i="27"/>
  <c r="BB26" i="19"/>
  <c r="BC26" i="20"/>
  <c r="BC26" i="14"/>
  <c r="BB26" i="14"/>
  <c r="BD26" i="14"/>
  <c r="BE26" i="14"/>
  <c r="P25" i="14"/>
  <c r="Q7" i="13"/>
  <c r="P28" i="14"/>
  <c r="R26" i="14" s="1"/>
  <c r="AU6" i="2"/>
  <c r="AW6" i="2" s="1"/>
  <c r="AY6" i="2" s="1"/>
  <c r="BD30" i="14"/>
  <c r="BC30" i="14"/>
  <c r="BB30" i="14"/>
  <c r="AH19" i="14"/>
  <c r="AM20" i="14"/>
  <c r="AN20" i="14"/>
  <c r="AI19" i="14"/>
  <c r="AD34" i="17" l="1"/>
  <c r="AD36" i="17" s="1"/>
  <c r="AD38" i="17" s="1"/>
  <c r="AD40" i="17" s="1"/>
  <c r="AD43" i="17" s="1"/>
  <c r="AD45" i="17" s="1"/>
  <c r="AD34" i="19"/>
  <c r="AD36" i="19" s="1"/>
  <c r="AD38" i="19" s="1"/>
  <c r="AD40" i="19" s="1"/>
  <c r="AD43" i="19" s="1"/>
  <c r="AD45" i="19" s="1"/>
  <c r="AE34" i="17"/>
  <c r="AE36" i="17" s="1"/>
  <c r="AE38" i="17" s="1"/>
  <c r="AE40" i="17" s="1"/>
  <c r="AE43" i="17" s="1"/>
  <c r="AE45" i="17" s="1"/>
  <c r="AF34" i="18"/>
  <c r="AF36" i="18" s="1"/>
  <c r="AF38" i="18" s="1"/>
  <c r="AF40" i="18" s="1"/>
  <c r="AF43" i="18" s="1"/>
  <c r="AF45" i="18" s="1"/>
  <c r="V34" i="22"/>
  <c r="V36" i="22" s="1"/>
  <c r="V38" i="22" s="1"/>
  <c r="V40" i="22" s="1"/>
  <c r="V43" i="22" s="1"/>
  <c r="V45" i="22" s="1"/>
  <c r="BD34" i="19"/>
  <c r="BD36" i="19" s="1"/>
  <c r="BD38" i="19" s="1"/>
  <c r="BD40" i="19" s="1"/>
  <c r="BD43" i="19" s="1"/>
  <c r="BD45" i="19" s="1"/>
  <c r="BD49" i="19" s="1"/>
  <c r="AT34" i="18"/>
  <c r="AT36" i="18" s="1"/>
  <c r="AT38" i="18" s="1"/>
  <c r="AT40" i="18" s="1"/>
  <c r="AT43" i="18" s="1"/>
  <c r="AT45" i="18" s="1"/>
  <c r="AK34" i="19"/>
  <c r="AK36" i="19" s="1"/>
  <c r="AK38" i="19" s="1"/>
  <c r="AK40" i="19" s="1"/>
  <c r="AK43" i="19" s="1"/>
  <c r="AK45" i="19" s="1"/>
  <c r="AB34" i="24"/>
  <c r="AB36" i="24" s="1"/>
  <c r="AB38" i="24" s="1"/>
  <c r="AB40" i="24" s="1"/>
  <c r="AB43" i="24" s="1"/>
  <c r="AB45" i="24" s="1"/>
  <c r="AG34" i="21"/>
  <c r="AG36" i="21" s="1"/>
  <c r="AG38" i="21" s="1"/>
  <c r="AG40" i="21" s="1"/>
  <c r="AG43" i="21" s="1"/>
  <c r="AG45" i="21" s="1"/>
  <c r="W34" i="14"/>
  <c r="W36" i="14" s="1"/>
  <c r="W38" i="14" s="1"/>
  <c r="W40" i="14" s="1"/>
  <c r="W43" i="14" s="1"/>
  <c r="W45" i="14" s="1"/>
  <c r="AF34" i="21"/>
  <c r="AF36" i="21" s="1"/>
  <c r="AF38" i="21" s="1"/>
  <c r="AF40" i="21" s="1"/>
  <c r="AF43" i="21" s="1"/>
  <c r="AF45" i="21" s="1"/>
  <c r="AU34" i="17"/>
  <c r="AU36" i="17" s="1"/>
  <c r="AU38" i="17" s="1"/>
  <c r="AU40" i="17" s="1"/>
  <c r="AU43" i="17" s="1"/>
  <c r="AU45" i="17" s="1"/>
  <c r="BD34" i="25"/>
  <c r="BD36" i="25" s="1"/>
  <c r="BD38" i="25" s="1"/>
  <c r="BD40" i="25" s="1"/>
  <c r="BD43" i="25" s="1"/>
  <c r="BD45" i="25" s="1"/>
  <c r="BD49" i="25" s="1"/>
  <c r="AG34" i="14"/>
  <c r="Z34" i="21"/>
  <c r="Z36" i="21" s="1"/>
  <c r="Z38" i="21" s="1"/>
  <c r="Z40" i="21" s="1"/>
  <c r="Z43" i="21" s="1"/>
  <c r="Z45" i="21" s="1"/>
  <c r="AN34" i="24"/>
  <c r="AN36" i="24" s="1"/>
  <c r="AN38" i="24" s="1"/>
  <c r="AN40" i="24" s="1"/>
  <c r="AN43" i="24" s="1"/>
  <c r="AN45" i="24" s="1"/>
  <c r="AP34" i="19"/>
  <c r="AP36" i="19" s="1"/>
  <c r="AP38" i="19" s="1"/>
  <c r="AP40" i="19" s="1"/>
  <c r="AP43" i="19" s="1"/>
  <c r="AP45" i="19" s="1"/>
  <c r="AF34" i="14"/>
  <c r="AF36" i="14" s="1"/>
  <c r="AF38" i="14" s="1"/>
  <c r="AF40" i="14" s="1"/>
  <c r="AF43" i="14" s="1"/>
  <c r="AF45" i="14" s="1"/>
  <c r="Z34" i="25"/>
  <c r="Z36" i="25" s="1"/>
  <c r="Z38" i="25" s="1"/>
  <c r="Z40" i="25" s="1"/>
  <c r="Z43" i="25" s="1"/>
  <c r="Z45" i="25" s="1"/>
  <c r="AC34" i="20"/>
  <c r="AC36" i="20" s="1"/>
  <c r="AC38" i="20" s="1"/>
  <c r="AC40" i="20" s="1"/>
  <c r="AC43" i="20" s="1"/>
  <c r="AC45" i="20" s="1"/>
  <c r="AG34" i="24"/>
  <c r="AG36" i="24" s="1"/>
  <c r="AG38" i="24" s="1"/>
  <c r="AG40" i="24" s="1"/>
  <c r="AG43" i="24" s="1"/>
  <c r="AG45" i="24" s="1"/>
  <c r="AI34" i="27"/>
  <c r="AI36" i="27" s="1"/>
  <c r="AI38" i="27" s="1"/>
  <c r="AI40" i="27" s="1"/>
  <c r="AI43" i="27" s="1"/>
  <c r="AI45" i="27" s="1"/>
  <c r="AG34" i="20"/>
  <c r="AG36" i="20" s="1"/>
  <c r="AG38" i="20" s="1"/>
  <c r="AG40" i="20" s="1"/>
  <c r="AG43" i="20" s="1"/>
  <c r="AG45" i="20" s="1"/>
  <c r="AC34" i="25"/>
  <c r="AC36" i="25" s="1"/>
  <c r="AC38" i="25" s="1"/>
  <c r="AC40" i="25" s="1"/>
  <c r="AC43" i="25" s="1"/>
  <c r="AC45" i="25" s="1"/>
  <c r="AJ34" i="17"/>
  <c r="AJ36" i="17" s="1"/>
  <c r="AJ38" i="17" s="1"/>
  <c r="AJ40" i="17" s="1"/>
  <c r="AJ43" i="17" s="1"/>
  <c r="AJ45" i="17" s="1"/>
  <c r="AX34" i="17"/>
  <c r="AX36" i="17" s="1"/>
  <c r="AX38" i="17" s="1"/>
  <c r="AX40" i="17" s="1"/>
  <c r="AX43" i="17" s="1"/>
  <c r="AX45" i="17" s="1"/>
  <c r="Y34" i="23"/>
  <c r="Y36" i="23" s="1"/>
  <c r="Y38" i="23" s="1"/>
  <c r="Y40" i="23" s="1"/>
  <c r="Y43" i="23" s="1"/>
  <c r="Y45" i="23" s="1"/>
  <c r="AX34" i="21"/>
  <c r="AX36" i="21" s="1"/>
  <c r="AX38" i="21" s="1"/>
  <c r="AX40" i="21" s="1"/>
  <c r="AX43" i="21" s="1"/>
  <c r="AX45" i="21" s="1"/>
  <c r="S25" i="20"/>
  <c r="AD34" i="22"/>
  <c r="AD36" i="22" s="1"/>
  <c r="AD38" i="22" s="1"/>
  <c r="AD40" i="22" s="1"/>
  <c r="AD43" i="22" s="1"/>
  <c r="AD45" i="22" s="1"/>
  <c r="AY34" i="27"/>
  <c r="AY36" i="27" s="1"/>
  <c r="AY38" i="27" s="1"/>
  <c r="AY40" i="27" s="1"/>
  <c r="AY43" i="27" s="1"/>
  <c r="AY45" i="27" s="1"/>
  <c r="AW34" i="18"/>
  <c r="AW36" i="18" s="1"/>
  <c r="AW38" i="18" s="1"/>
  <c r="AW40" i="18" s="1"/>
  <c r="AW43" i="18" s="1"/>
  <c r="AW45" i="18" s="1"/>
  <c r="AS34" i="23"/>
  <c r="AS36" i="23" s="1"/>
  <c r="AS38" i="23" s="1"/>
  <c r="AS40" i="23" s="1"/>
  <c r="AS43" i="23" s="1"/>
  <c r="AS45" i="23" s="1"/>
  <c r="AP34" i="20"/>
  <c r="AP36" i="20" s="1"/>
  <c r="AP38" i="20" s="1"/>
  <c r="AP40" i="20" s="1"/>
  <c r="AP43" i="20" s="1"/>
  <c r="AP45" i="20" s="1"/>
  <c r="AB34" i="21"/>
  <c r="AB36" i="21" s="1"/>
  <c r="AB38" i="21" s="1"/>
  <c r="AB40" i="21" s="1"/>
  <c r="AB43" i="21" s="1"/>
  <c r="AB45" i="21" s="1"/>
  <c r="AL34" i="25"/>
  <c r="AL36" i="25" s="1"/>
  <c r="AL38" i="25" s="1"/>
  <c r="AL40" i="25" s="1"/>
  <c r="AL43" i="25" s="1"/>
  <c r="AL45" i="25" s="1"/>
  <c r="AD34" i="21"/>
  <c r="AD36" i="21" s="1"/>
  <c r="AD38" i="21" s="1"/>
  <c r="AD40" i="21" s="1"/>
  <c r="AD43" i="21" s="1"/>
  <c r="AD45" i="21" s="1"/>
  <c r="AT34" i="22"/>
  <c r="AT36" i="22" s="1"/>
  <c r="AT38" i="22" s="1"/>
  <c r="AT40" i="22" s="1"/>
  <c r="AT43" i="22" s="1"/>
  <c r="AT45" i="22" s="1"/>
  <c r="U34" i="24"/>
  <c r="U36" i="24" s="1"/>
  <c r="U38" i="24" s="1"/>
  <c r="U40" i="24" s="1"/>
  <c r="U43" i="24" s="1"/>
  <c r="U45" i="24" s="1"/>
  <c r="AK34" i="22"/>
  <c r="AK36" i="22" s="1"/>
  <c r="AK38" i="22" s="1"/>
  <c r="AK40" i="22" s="1"/>
  <c r="AK43" i="22" s="1"/>
  <c r="AK45" i="22" s="1"/>
  <c r="AW34" i="21"/>
  <c r="AW36" i="21" s="1"/>
  <c r="AW38" i="21" s="1"/>
  <c r="AW40" i="21" s="1"/>
  <c r="AW43" i="21" s="1"/>
  <c r="AW45" i="21" s="1"/>
  <c r="AE34" i="21"/>
  <c r="AE36" i="21" s="1"/>
  <c r="AE38" i="21" s="1"/>
  <c r="AE40" i="21" s="1"/>
  <c r="AE43" i="21" s="1"/>
  <c r="AE45" i="21" s="1"/>
  <c r="AG34" i="22"/>
  <c r="AG36" i="22" s="1"/>
  <c r="AG38" i="22" s="1"/>
  <c r="AG40" i="22" s="1"/>
  <c r="AG43" i="22" s="1"/>
  <c r="AG45" i="22" s="1"/>
  <c r="AO34" i="20"/>
  <c r="AO36" i="20" s="1"/>
  <c r="AO38" i="20" s="1"/>
  <c r="AO40" i="20" s="1"/>
  <c r="AO43" i="20" s="1"/>
  <c r="AO45" i="20" s="1"/>
  <c r="R34" i="19"/>
  <c r="R36" i="19" s="1"/>
  <c r="R38" i="19" s="1"/>
  <c r="R40" i="19" s="1"/>
  <c r="R43" i="19" s="1"/>
  <c r="R45" i="19" s="1"/>
  <c r="AQ34" i="18"/>
  <c r="AQ36" i="18" s="1"/>
  <c r="AQ38" i="18" s="1"/>
  <c r="AQ40" i="18" s="1"/>
  <c r="AQ43" i="18" s="1"/>
  <c r="AQ45" i="18" s="1"/>
  <c r="AQ34" i="22"/>
  <c r="AQ36" i="22" s="1"/>
  <c r="AQ38" i="22" s="1"/>
  <c r="AQ40" i="22" s="1"/>
  <c r="AQ43" i="22" s="1"/>
  <c r="AQ45" i="22" s="1"/>
  <c r="Z34" i="17"/>
  <c r="Z36" i="17" s="1"/>
  <c r="Z38" i="17" s="1"/>
  <c r="Z40" i="17" s="1"/>
  <c r="Z43" i="17" s="1"/>
  <c r="Z45" i="17" s="1"/>
  <c r="AU34" i="18"/>
  <c r="AU36" i="18" s="1"/>
  <c r="AU38" i="18" s="1"/>
  <c r="AU40" i="18" s="1"/>
  <c r="AU43" i="18" s="1"/>
  <c r="AU45" i="18" s="1"/>
  <c r="X34" i="23"/>
  <c r="X36" i="23" s="1"/>
  <c r="X38" i="23" s="1"/>
  <c r="X40" i="23" s="1"/>
  <c r="X43" i="23" s="1"/>
  <c r="X45" i="23" s="1"/>
  <c r="AJ34" i="20"/>
  <c r="AJ36" i="20" s="1"/>
  <c r="AJ38" i="20" s="1"/>
  <c r="AJ40" i="20" s="1"/>
  <c r="AJ43" i="20" s="1"/>
  <c r="AJ45" i="20" s="1"/>
  <c r="T34" i="25"/>
  <c r="T36" i="25" s="1"/>
  <c r="T38" i="25" s="1"/>
  <c r="T40" i="25" s="1"/>
  <c r="T43" i="25" s="1"/>
  <c r="T45" i="25" s="1"/>
  <c r="BC34" i="21"/>
  <c r="BC36" i="21" s="1"/>
  <c r="BC38" i="21" s="1"/>
  <c r="BC40" i="21" s="1"/>
  <c r="BC43" i="21" s="1"/>
  <c r="BC45" i="21" s="1"/>
  <c r="BC49" i="21" s="1"/>
  <c r="U34" i="17"/>
  <c r="U36" i="17" s="1"/>
  <c r="U38" i="17" s="1"/>
  <c r="U40" i="17" s="1"/>
  <c r="U43" i="17" s="1"/>
  <c r="U45" i="17" s="1"/>
  <c r="AP34" i="17"/>
  <c r="AP36" i="17" s="1"/>
  <c r="AP38" i="17" s="1"/>
  <c r="AP40" i="17" s="1"/>
  <c r="AP43" i="17" s="1"/>
  <c r="AP45" i="17" s="1"/>
  <c r="AK34" i="17"/>
  <c r="AK36" i="17" s="1"/>
  <c r="AK38" i="17" s="1"/>
  <c r="AK40" i="17" s="1"/>
  <c r="AK43" i="17" s="1"/>
  <c r="AK45" i="17" s="1"/>
  <c r="Y34" i="22"/>
  <c r="Y36" i="22" s="1"/>
  <c r="Y38" i="22" s="1"/>
  <c r="Y40" i="22" s="1"/>
  <c r="Y43" i="22" s="1"/>
  <c r="Y45" i="22" s="1"/>
  <c r="AH34" i="17"/>
  <c r="AH36" i="17" s="1"/>
  <c r="AH38" i="17" s="1"/>
  <c r="AH40" i="17" s="1"/>
  <c r="AH43" i="17" s="1"/>
  <c r="AH45" i="17" s="1"/>
  <c r="AM34" i="18"/>
  <c r="AM36" i="18" s="1"/>
  <c r="AM38" i="18" s="1"/>
  <c r="AM40" i="18" s="1"/>
  <c r="AM43" i="18" s="1"/>
  <c r="AM45" i="18" s="1"/>
  <c r="AC34" i="22"/>
  <c r="AC36" i="22" s="1"/>
  <c r="AC38" i="22" s="1"/>
  <c r="AC40" i="22" s="1"/>
  <c r="AC43" i="22" s="1"/>
  <c r="AC45" i="22" s="1"/>
  <c r="AW34" i="25"/>
  <c r="AW36" i="25" s="1"/>
  <c r="AW38" i="25" s="1"/>
  <c r="AW40" i="25" s="1"/>
  <c r="AW43" i="25" s="1"/>
  <c r="AW45" i="25" s="1"/>
  <c r="AN34" i="20"/>
  <c r="AN36" i="20" s="1"/>
  <c r="AN38" i="20" s="1"/>
  <c r="AN40" i="20" s="1"/>
  <c r="AN43" i="20" s="1"/>
  <c r="AN45" i="20" s="1"/>
  <c r="Y34" i="19"/>
  <c r="Y36" i="19" s="1"/>
  <c r="Y38" i="19" s="1"/>
  <c r="Y40" i="19" s="1"/>
  <c r="Y43" i="19" s="1"/>
  <c r="Y45" i="19" s="1"/>
  <c r="T34" i="17"/>
  <c r="T36" i="17" s="1"/>
  <c r="T38" i="17" s="1"/>
  <c r="T40" i="17" s="1"/>
  <c r="T43" i="17" s="1"/>
  <c r="T45" i="17" s="1"/>
  <c r="X34" i="21"/>
  <c r="X36" i="21" s="1"/>
  <c r="X38" i="21" s="1"/>
  <c r="X40" i="21" s="1"/>
  <c r="X43" i="21" s="1"/>
  <c r="X45" i="21" s="1"/>
  <c r="AN34" i="18"/>
  <c r="AN36" i="18" s="1"/>
  <c r="AN38" i="18" s="1"/>
  <c r="AN40" i="18" s="1"/>
  <c r="AN43" i="18" s="1"/>
  <c r="AN45" i="18" s="1"/>
  <c r="U34" i="20"/>
  <c r="U36" i="20" s="1"/>
  <c r="U38" i="20" s="1"/>
  <c r="U40" i="20" s="1"/>
  <c r="U43" i="20" s="1"/>
  <c r="U45" i="20" s="1"/>
  <c r="AR34" i="19"/>
  <c r="AR36" i="19" s="1"/>
  <c r="AR38" i="19" s="1"/>
  <c r="AR40" i="19" s="1"/>
  <c r="AR43" i="19" s="1"/>
  <c r="AR45" i="19" s="1"/>
  <c r="X34" i="24"/>
  <c r="X36" i="24" s="1"/>
  <c r="X38" i="24" s="1"/>
  <c r="X40" i="24" s="1"/>
  <c r="X43" i="24" s="1"/>
  <c r="X45" i="24" s="1"/>
  <c r="AG34" i="17"/>
  <c r="AG36" i="17" s="1"/>
  <c r="AG38" i="17" s="1"/>
  <c r="AG40" i="17" s="1"/>
  <c r="AG43" i="17" s="1"/>
  <c r="AG45" i="17" s="1"/>
  <c r="AM34" i="17"/>
  <c r="AM36" i="17" s="1"/>
  <c r="AM38" i="17" s="1"/>
  <c r="AM40" i="17" s="1"/>
  <c r="AM43" i="17" s="1"/>
  <c r="AM45" i="17" s="1"/>
  <c r="U34" i="19"/>
  <c r="U36" i="19" s="1"/>
  <c r="U38" i="19" s="1"/>
  <c r="U40" i="19" s="1"/>
  <c r="U43" i="19" s="1"/>
  <c r="U45" i="19" s="1"/>
  <c r="AA34" i="23"/>
  <c r="AA36" i="23" s="1"/>
  <c r="AA38" i="23" s="1"/>
  <c r="AA40" i="23" s="1"/>
  <c r="AA43" i="23" s="1"/>
  <c r="AA45" i="23" s="1"/>
  <c r="V34" i="18"/>
  <c r="V36" i="18" s="1"/>
  <c r="V38" i="18" s="1"/>
  <c r="V40" i="18" s="1"/>
  <c r="V43" i="18" s="1"/>
  <c r="V45" i="18" s="1"/>
  <c r="AN34" i="27"/>
  <c r="AN36" i="27" s="1"/>
  <c r="AN38" i="27" s="1"/>
  <c r="AN40" i="27" s="1"/>
  <c r="AN43" i="27" s="1"/>
  <c r="AN45" i="27" s="1"/>
  <c r="AY34" i="24"/>
  <c r="AY36" i="24" s="1"/>
  <c r="AY38" i="24" s="1"/>
  <c r="AY40" i="24" s="1"/>
  <c r="AY43" i="24" s="1"/>
  <c r="AY45" i="24" s="1"/>
  <c r="AL34" i="20"/>
  <c r="AL36" i="20" s="1"/>
  <c r="AL38" i="20" s="1"/>
  <c r="AL40" i="20" s="1"/>
  <c r="AL43" i="20" s="1"/>
  <c r="AL45" i="20" s="1"/>
  <c r="AP34" i="23"/>
  <c r="AP36" i="23" s="1"/>
  <c r="AP38" i="23" s="1"/>
  <c r="AP40" i="23" s="1"/>
  <c r="AP43" i="23" s="1"/>
  <c r="AP45" i="23" s="1"/>
  <c r="AX34" i="20"/>
  <c r="AX36" i="20" s="1"/>
  <c r="AX38" i="20" s="1"/>
  <c r="AX40" i="20" s="1"/>
  <c r="AX43" i="20" s="1"/>
  <c r="AX45" i="20" s="1"/>
  <c r="AB34" i="14"/>
  <c r="AB36" i="14" s="1"/>
  <c r="AB38" i="14" s="1"/>
  <c r="AB40" i="14" s="1"/>
  <c r="AB43" i="14" s="1"/>
  <c r="AB45" i="14" s="1"/>
  <c r="AY34" i="23"/>
  <c r="AY36" i="23" s="1"/>
  <c r="AY38" i="23" s="1"/>
  <c r="AY40" i="23" s="1"/>
  <c r="AY43" i="23" s="1"/>
  <c r="AY45" i="23" s="1"/>
  <c r="AI34" i="23"/>
  <c r="AI36" i="23" s="1"/>
  <c r="AI38" i="23" s="1"/>
  <c r="AI40" i="23" s="1"/>
  <c r="AI43" i="23" s="1"/>
  <c r="AI45" i="23" s="1"/>
  <c r="AV34" i="19"/>
  <c r="AV36" i="19" s="1"/>
  <c r="AV38" i="19" s="1"/>
  <c r="AV40" i="19" s="1"/>
  <c r="AV43" i="19" s="1"/>
  <c r="AV45" i="19" s="1"/>
  <c r="AA34" i="19"/>
  <c r="AA36" i="19" s="1"/>
  <c r="AA38" i="19" s="1"/>
  <c r="AA40" i="19" s="1"/>
  <c r="AA43" i="19" s="1"/>
  <c r="AA45" i="19" s="1"/>
  <c r="AF34" i="25"/>
  <c r="AF36" i="25" s="1"/>
  <c r="AF38" i="25" s="1"/>
  <c r="AF40" i="25" s="1"/>
  <c r="AF43" i="25" s="1"/>
  <c r="AF45" i="25" s="1"/>
  <c r="Q49" i="14"/>
  <c r="AH34" i="20"/>
  <c r="AH36" i="20" s="1"/>
  <c r="AH38" i="20" s="1"/>
  <c r="AH40" i="20" s="1"/>
  <c r="AH43" i="20" s="1"/>
  <c r="AH45" i="20" s="1"/>
  <c r="X34" i="17"/>
  <c r="X36" i="17" s="1"/>
  <c r="X38" i="17" s="1"/>
  <c r="X40" i="17" s="1"/>
  <c r="X43" i="17" s="1"/>
  <c r="X45" i="17" s="1"/>
  <c r="AA34" i="17"/>
  <c r="AA36" i="17" s="1"/>
  <c r="AA38" i="17" s="1"/>
  <c r="AA40" i="17" s="1"/>
  <c r="AA43" i="17" s="1"/>
  <c r="AA45" i="17" s="1"/>
  <c r="AC34" i="19"/>
  <c r="AC36" i="19" s="1"/>
  <c r="AC38" i="19" s="1"/>
  <c r="AC40" i="19" s="1"/>
  <c r="AC43" i="19" s="1"/>
  <c r="AC45" i="19" s="1"/>
  <c r="AJ34" i="21"/>
  <c r="AJ36" i="21" s="1"/>
  <c r="AJ38" i="21" s="1"/>
  <c r="AJ40" i="21" s="1"/>
  <c r="AJ43" i="21" s="1"/>
  <c r="AJ45" i="21" s="1"/>
  <c r="AZ34" i="27"/>
  <c r="AZ36" i="27" s="1"/>
  <c r="AZ38" i="27" s="1"/>
  <c r="AZ40" i="27" s="1"/>
  <c r="AZ43" i="27" s="1"/>
  <c r="AZ45" i="27" s="1"/>
  <c r="AY34" i="25"/>
  <c r="AY36" i="25" s="1"/>
  <c r="AY38" i="25" s="1"/>
  <c r="AY40" i="25" s="1"/>
  <c r="AY43" i="25" s="1"/>
  <c r="AY45" i="25" s="1"/>
  <c r="T34" i="20"/>
  <c r="T36" i="20" s="1"/>
  <c r="T38" i="20" s="1"/>
  <c r="T40" i="20" s="1"/>
  <c r="T43" i="20" s="1"/>
  <c r="T45" i="20" s="1"/>
  <c r="AX34" i="25"/>
  <c r="AX36" i="25" s="1"/>
  <c r="AX38" i="25" s="1"/>
  <c r="AX40" i="25" s="1"/>
  <c r="AX43" i="25" s="1"/>
  <c r="AX45" i="25" s="1"/>
  <c r="AX34" i="27"/>
  <c r="AX36" i="27" s="1"/>
  <c r="AX38" i="27" s="1"/>
  <c r="AX40" i="27" s="1"/>
  <c r="AX43" i="27" s="1"/>
  <c r="AX45" i="27" s="1"/>
  <c r="BD24" i="19"/>
  <c r="AK34" i="24"/>
  <c r="AK36" i="24" s="1"/>
  <c r="AK38" i="24" s="1"/>
  <c r="AK40" i="24" s="1"/>
  <c r="AK43" i="24" s="1"/>
  <c r="AK45" i="24" s="1"/>
  <c r="AD34" i="23"/>
  <c r="AD36" i="23" s="1"/>
  <c r="AD38" i="23" s="1"/>
  <c r="AD40" i="23" s="1"/>
  <c r="AD43" i="23" s="1"/>
  <c r="AD45" i="23" s="1"/>
  <c r="T34" i="21"/>
  <c r="T36" i="21" s="1"/>
  <c r="T38" i="21" s="1"/>
  <c r="T40" i="21" s="1"/>
  <c r="T43" i="21" s="1"/>
  <c r="T45" i="21" s="1"/>
  <c r="AZ34" i="24"/>
  <c r="AZ36" i="24" s="1"/>
  <c r="AZ38" i="24" s="1"/>
  <c r="AZ40" i="24" s="1"/>
  <c r="AZ43" i="24" s="1"/>
  <c r="AZ45" i="24" s="1"/>
  <c r="AZ34" i="21"/>
  <c r="AZ36" i="21" s="1"/>
  <c r="AZ38" i="21" s="1"/>
  <c r="AZ40" i="21" s="1"/>
  <c r="AZ43" i="21" s="1"/>
  <c r="AZ45" i="21" s="1"/>
  <c r="Y34" i="27"/>
  <c r="Y36" i="27" s="1"/>
  <c r="Y38" i="27" s="1"/>
  <c r="Y40" i="27" s="1"/>
  <c r="Y43" i="27" s="1"/>
  <c r="Y45" i="27" s="1"/>
  <c r="AB34" i="19"/>
  <c r="AB36" i="19" s="1"/>
  <c r="AB38" i="19" s="1"/>
  <c r="AB40" i="19" s="1"/>
  <c r="AB43" i="19" s="1"/>
  <c r="AB45" i="19" s="1"/>
  <c r="AM34" i="19"/>
  <c r="AM36" i="19" s="1"/>
  <c r="AM38" i="19" s="1"/>
  <c r="AM40" i="19" s="1"/>
  <c r="AM43" i="19" s="1"/>
  <c r="AM45" i="19" s="1"/>
  <c r="AE34" i="14"/>
  <c r="AE36" i="14" s="1"/>
  <c r="AE38" i="14" s="1"/>
  <c r="AE40" i="14" s="1"/>
  <c r="AE43" i="14" s="1"/>
  <c r="AE45" i="14" s="1"/>
  <c r="AB34" i="18"/>
  <c r="AB36" i="18" s="1"/>
  <c r="AB38" i="18" s="1"/>
  <c r="AB40" i="18" s="1"/>
  <c r="AB43" i="18" s="1"/>
  <c r="AB45" i="18" s="1"/>
  <c r="S34" i="21"/>
  <c r="S36" i="21" s="1"/>
  <c r="S38" i="21" s="1"/>
  <c r="S40" i="21" s="1"/>
  <c r="S43" i="21" s="1"/>
  <c r="S45" i="21" s="1"/>
  <c r="BD24" i="18"/>
  <c r="BD34" i="23"/>
  <c r="BD36" i="23" s="1"/>
  <c r="BD38" i="23" s="1"/>
  <c r="BD40" i="23" s="1"/>
  <c r="BD43" i="23" s="1"/>
  <c r="BD45" i="23" s="1"/>
  <c r="BD49" i="23" s="1"/>
  <c r="U34" i="18"/>
  <c r="U36" i="18" s="1"/>
  <c r="U38" i="18" s="1"/>
  <c r="U40" i="18" s="1"/>
  <c r="U43" i="18" s="1"/>
  <c r="U45" i="18"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Q28" i="14"/>
  <c r="S26" i="14" s="1"/>
  <c r="BD24" i="14"/>
  <c r="AI34" i="14"/>
  <c r="AP20" i="14"/>
  <c r="AK19" i="14"/>
  <c r="AO20" i="14"/>
  <c r="AJ19" i="14"/>
  <c r="AH34" i="14"/>
  <c r="U26" i="20" l="1"/>
  <c r="V26" i="20" s="1"/>
  <c r="R47" i="17"/>
  <c r="T47" i="20"/>
  <c r="S26" i="18"/>
  <c r="T26" i="18" s="1"/>
  <c r="U26" i="18" s="1"/>
  <c r="P26" i="24"/>
  <c r="Q26" i="24" s="1"/>
  <c r="R26" i="24" s="1"/>
  <c r="R26" i="19"/>
  <c r="S26" i="19" s="1"/>
  <c r="T26" i="19" s="1"/>
  <c r="Q26" i="25"/>
  <c r="R26" i="25" s="1"/>
  <c r="S26" i="25" s="1"/>
  <c r="S26" i="17"/>
  <c r="T26" i="17" s="1"/>
  <c r="R26" i="21"/>
  <c r="S26" i="21" s="1"/>
  <c r="T26" i="21" s="1"/>
  <c r="S26" i="22"/>
  <c r="T26" i="22" s="1"/>
  <c r="U26" i="22" s="1"/>
  <c r="T24" i="20"/>
  <c r="T25" i="20" s="1"/>
  <c r="R26" i="23"/>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U24" i="20" l="1"/>
  <c r="U25" i="20" s="1"/>
  <c r="S47" i="18"/>
  <c r="R47" i="21"/>
  <c r="S24" i="17"/>
  <c r="S25" i="17" s="1"/>
  <c r="T47" i="18"/>
  <c r="T47" i="22"/>
  <c r="Q24" i="25"/>
  <c r="Q25" i="25" s="1"/>
  <c r="Q47" i="25"/>
  <c r="S24" i="18"/>
  <c r="R47" i="19"/>
  <c r="S24" i="22"/>
  <c r="S47" i="22"/>
  <c r="P24" i="24"/>
  <c r="R24" i="21"/>
  <c r="R24" i="19"/>
  <c r="T49" i="20"/>
  <c r="U28" i="20" s="1"/>
  <c r="W26" i="20" s="1"/>
  <c r="S26" i="23"/>
  <c r="T26" i="23" s="1"/>
  <c r="T47" i="23" s="1"/>
  <c r="R24" i="23"/>
  <c r="U26" i="17"/>
  <c r="P47" i="24"/>
  <c r="R47" i="23"/>
  <c r="S47" i="17"/>
  <c r="U47" i="20"/>
  <c r="R24" i="27"/>
  <c r="R25" i="27" s="1"/>
  <c r="R47" i="27"/>
  <c r="T47" i="21"/>
  <c r="T24" i="21"/>
  <c r="Q47" i="24"/>
  <c r="Q24" i="24"/>
  <c r="R24" i="25"/>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U49" i="20" l="1"/>
  <c r="V28" i="20" s="1"/>
  <c r="X26" i="20" s="1"/>
  <c r="T25" i="17"/>
  <c r="S24" i="23"/>
  <c r="S25" i="23" s="1"/>
  <c r="S49" i="17"/>
  <c r="T28" i="17" s="1"/>
  <c r="V26" i="17" s="1"/>
  <c r="T24" i="23"/>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T49" i="17"/>
  <c r="U28" i="17" s="1"/>
  <c r="S25" i="21"/>
  <c r="S49" i="21"/>
  <c r="T28" i="21" s="1"/>
  <c r="S24" i="25"/>
  <c r="S25" i="25" s="1"/>
  <c r="S47" i="25"/>
  <c r="U47" i="17"/>
  <c r="U24" i="17"/>
  <c r="U25" i="17" s="1"/>
  <c r="Q25" i="24"/>
  <c r="Q49" i="24"/>
  <c r="R28" i="24" s="1"/>
  <c r="T49" i="18"/>
  <c r="U28" i="18" s="1"/>
  <c r="U24" i="18"/>
  <c r="U25" i="18" s="1"/>
  <c r="U47" i="18"/>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X24" i="20" l="1"/>
  <c r="X25" i="20" s="1"/>
  <c r="X47" i="20"/>
  <c r="S49" i="23"/>
  <c r="T28" i="23" s="1"/>
  <c r="V26" i="23" s="1"/>
  <c r="T25" i="23"/>
  <c r="W26" i="17"/>
  <c r="T49" i="23"/>
  <c r="U28" i="23" s="1"/>
  <c r="U26" i="25"/>
  <c r="T26" i="24"/>
  <c r="T24" i="24" s="1"/>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S49" i="24"/>
  <c r="T28" i="24"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X26" i="17" s="1"/>
  <c r="U49" i="22"/>
  <c r="V28" i="22"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X49" i="20" l="1"/>
  <c r="Y28" i="20" s="1"/>
  <c r="T47" i="24"/>
  <c r="V47" i="21"/>
  <c r="V24" i="21"/>
  <c r="V25" i="21" s="1"/>
  <c r="W26" i="23"/>
  <c r="W47" i="23" s="1"/>
  <c r="V26" i="25"/>
  <c r="V24" i="23"/>
  <c r="V25" i="23" s="1"/>
  <c r="X26" i="18"/>
  <c r="V47" i="23"/>
  <c r="T25" i="24"/>
  <c r="U26" i="24"/>
  <c r="U24" i="24" s="1"/>
  <c r="U25" i="24" s="1"/>
  <c r="X26" i="22"/>
  <c r="U49" i="21"/>
  <c r="V28" i="21" s="1"/>
  <c r="X26" i="21" s="1"/>
  <c r="U49" i="23"/>
  <c r="V28" i="23" s="1"/>
  <c r="Y26" i="20"/>
  <c r="Y24" i="20" s="1"/>
  <c r="W26" i="27"/>
  <c r="W24" i="17"/>
  <c r="W25" i="17" s="1"/>
  <c r="W47" i="17"/>
  <c r="T49" i="25"/>
  <c r="U28" i="25" s="1"/>
  <c r="V49" i="18"/>
  <c r="W28" i="18" s="1"/>
  <c r="W24" i="18"/>
  <c r="W25" i="18" s="1"/>
  <c r="W47" i="18"/>
  <c r="V49" i="22"/>
  <c r="W28" i="22" s="1"/>
  <c r="Y26" i="22" s="1"/>
  <c r="U49" i="27"/>
  <c r="V28" i="27" s="1"/>
  <c r="V6" i="13"/>
  <c r="V24" i="27"/>
  <c r="V25" i="27" s="1"/>
  <c r="V47" i="27"/>
  <c r="U47" i="25"/>
  <c r="U24" i="25"/>
  <c r="U25" i="25" s="1"/>
  <c r="T49" i="24"/>
  <c r="U28" i="24" s="1"/>
  <c r="V49" i="21"/>
  <c r="W28" i="21" s="1"/>
  <c r="V47" i="19"/>
  <c r="V24" i="19"/>
  <c r="V25" i="19" s="1"/>
  <c r="W47" i="22"/>
  <c r="W24" i="22"/>
  <c r="W25" i="22" s="1"/>
  <c r="W24" i="21"/>
  <c r="W47" i="21"/>
  <c r="U49" i="19"/>
  <c r="V28" i="19" s="1"/>
  <c r="X26" i="19" s="1"/>
  <c r="V49" i="17"/>
  <c r="W28" i="17" s="1"/>
  <c r="Y26" i="17" s="1"/>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W26" i="25" l="1"/>
  <c r="W25" i="21"/>
  <c r="W24" i="23"/>
  <c r="X26" i="23"/>
  <c r="X24" i="23" s="1"/>
  <c r="X25" i="23" s="1"/>
  <c r="Y26" i="21"/>
  <c r="V49" i="23"/>
  <c r="W28" i="23" s="1"/>
  <c r="W25" i="23"/>
  <c r="X26" i="27"/>
  <c r="U47" i="24"/>
  <c r="V26" i="24"/>
  <c r="W26" i="24" s="1"/>
  <c r="Y26" i="18"/>
  <c r="Y25" i="20"/>
  <c r="Y49" i="20"/>
  <c r="Z28" i="20" s="1"/>
  <c r="Z26" i="20"/>
  <c r="Y47" i="20"/>
  <c r="Y24" i="21"/>
  <c r="Y47" i="21"/>
  <c r="V24" i="25"/>
  <c r="V25" i="25" s="1"/>
  <c r="V47" i="25"/>
  <c r="W49" i="17"/>
  <c r="X28" i="17" s="1"/>
  <c r="Z26" i="17" s="1"/>
  <c r="U49" i="25"/>
  <c r="V28" i="25" s="1"/>
  <c r="X24" i="22"/>
  <c r="X25" i="22" s="1"/>
  <c r="X47" i="22"/>
  <c r="V49" i="19"/>
  <c r="W28" i="19" s="1"/>
  <c r="Y26" i="19" s="1"/>
  <c r="W6" i="13"/>
  <c r="V49" i="27"/>
  <c r="W28" i="27" s="1"/>
  <c r="W49" i="18"/>
  <c r="X28" i="18" s="1"/>
  <c r="X24" i="17"/>
  <c r="X25" i="17" s="1"/>
  <c r="X47" i="17"/>
  <c r="W49" i="22"/>
  <c r="X28" i="22" s="1"/>
  <c r="Z26" i="22" s="1"/>
  <c r="W49" i="23"/>
  <c r="X28" i="23" s="1"/>
  <c r="W49" i="21"/>
  <c r="X28" i="21" s="1"/>
  <c r="Z26" i="21" s="1"/>
  <c r="W24" i="27"/>
  <c r="W25" i="27" s="1"/>
  <c r="W47" i="27"/>
  <c r="X24" i="18"/>
  <c r="X25" i="18" s="1"/>
  <c r="X47" i="18"/>
  <c r="X24" i="21"/>
  <c r="X25" i="21" s="1"/>
  <c r="X47" i="21"/>
  <c r="W24" i="19"/>
  <c r="W25" i="19" s="1"/>
  <c r="W47" i="19"/>
  <c r="U49" i="24"/>
  <c r="V28" i="24" s="1"/>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X26" i="25" l="1"/>
  <c r="X47" i="23"/>
  <c r="Y26" i="23"/>
  <c r="Y47" i="23" s="1"/>
  <c r="V47" i="24"/>
  <c r="V24" i="24"/>
  <c r="V25" i="24" s="1"/>
  <c r="Z26" i="18"/>
  <c r="Y26" i="27"/>
  <c r="X26" i="24"/>
  <c r="AA26" i="20"/>
  <c r="Z47" i="20"/>
  <c r="Z24" i="20"/>
  <c r="X49" i="21"/>
  <c r="Y28" i="21" s="1"/>
  <c r="AA26" i="21" s="1"/>
  <c r="Y25" i="21"/>
  <c r="X49" i="17"/>
  <c r="Y28" i="17" s="1"/>
  <c r="AA26" i="17" s="1"/>
  <c r="X24" i="19"/>
  <c r="X25" i="19" s="1"/>
  <c r="X47" i="19"/>
  <c r="Z24" i="21"/>
  <c r="Z25" i="21" s="1"/>
  <c r="Z47" i="21"/>
  <c r="Y24" i="18"/>
  <c r="Y25" i="18" s="1"/>
  <c r="Y47" i="18"/>
  <c r="Y24" i="17"/>
  <c r="Y25" i="17" s="1"/>
  <c r="Y47" i="17"/>
  <c r="V49" i="25"/>
  <c r="W28" i="25" s="1"/>
  <c r="X49" i="18"/>
  <c r="Y28" i="18" s="1"/>
  <c r="AA26" i="18" s="1"/>
  <c r="Y47" i="22"/>
  <c r="Y24" i="22"/>
  <c r="Y25" i="22" s="1"/>
  <c r="W24" i="25"/>
  <c r="W25" i="25" s="1"/>
  <c r="W47" i="25"/>
  <c r="W24" i="24"/>
  <c r="W25" i="24" s="1"/>
  <c r="W47" i="24"/>
  <c r="X49" i="22"/>
  <c r="Y28" i="22" s="1"/>
  <c r="AA26" i="22" s="1"/>
  <c r="X24" i="27"/>
  <c r="X25" i="27" s="1"/>
  <c r="X47" i="27"/>
  <c r="W49" i="19"/>
  <c r="X28" i="19" s="1"/>
  <c r="Z26" i="19" s="1"/>
  <c r="X6" i="13"/>
  <c r="W49" i="27"/>
  <c r="X28"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Z26" i="23" l="1"/>
  <c r="Y26" i="25"/>
  <c r="Z26" i="27"/>
  <c r="Y24" i="23"/>
  <c r="Y25" i="23" s="1"/>
  <c r="W15" i="13"/>
  <c r="V49" i="24"/>
  <c r="W28" i="24" s="1"/>
  <c r="Y26" i="24" s="1"/>
  <c r="AA26" i="23"/>
  <c r="AB26" i="21"/>
  <c r="Z25" i="20"/>
  <c r="Z49" i="20"/>
  <c r="AA28" i="20" s="1"/>
  <c r="AB26" i="20"/>
  <c r="AA47" i="20"/>
  <c r="AA24" i="20"/>
  <c r="AA25" i="20" s="1"/>
  <c r="Z24" i="22"/>
  <c r="Z25" i="22" s="1"/>
  <c r="Z47" i="22"/>
  <c r="Y49" i="18"/>
  <c r="Z28" i="18" s="1"/>
  <c r="AB26" i="18" s="1"/>
  <c r="W49" i="24"/>
  <c r="X28" i="24" s="1"/>
  <c r="Y24" i="25"/>
  <c r="Y47" i="25"/>
  <c r="X24" i="24"/>
  <c r="X25" i="24" s="1"/>
  <c r="X47" i="24"/>
  <c r="Y49" i="17"/>
  <c r="Z28" i="17" s="1"/>
  <c r="AB26" i="17" s="1"/>
  <c r="Z49" i="21"/>
  <c r="AA28" i="21" s="1"/>
  <c r="Y24" i="27"/>
  <c r="Y25" i="27" s="1"/>
  <c r="Y47" i="27"/>
  <c r="W49" i="25"/>
  <c r="X28" i="25" s="1"/>
  <c r="Z26" i="25" s="1"/>
  <c r="Z47" i="17"/>
  <c r="Z24" i="17"/>
  <c r="Z25" i="17" s="1"/>
  <c r="AA24" i="21"/>
  <c r="AA25" i="21" s="1"/>
  <c r="AA47" i="21"/>
  <c r="Y49" i="23"/>
  <c r="Z28" i="23" s="1"/>
  <c r="AB26" i="23" s="1"/>
  <c r="Y6" i="13"/>
  <c r="X49" i="27"/>
  <c r="Y28" i="27" s="1"/>
  <c r="X47" i="25"/>
  <c r="X24" i="25"/>
  <c r="X25" i="25" s="1"/>
  <c r="Y47" i="19"/>
  <c r="Y24" i="19"/>
  <c r="Y25" i="19" s="1"/>
  <c r="Y49" i="22"/>
  <c r="Z28" i="22" s="1"/>
  <c r="AB26"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AA26" i="27" l="1"/>
  <c r="AC26" i="21"/>
  <c r="Z26" i="24"/>
  <c r="Z24" i="24" s="1"/>
  <c r="AC26" i="20"/>
  <c r="AB24" i="20"/>
  <c r="AB47" i="20"/>
  <c r="AA49" i="20"/>
  <c r="AB28" i="20" s="1"/>
  <c r="Z47" i="25"/>
  <c r="Z24" i="25"/>
  <c r="Z25" i="25" s="1"/>
  <c r="AA24" i="18"/>
  <c r="AA25" i="18" s="1"/>
  <c r="AA47" i="18"/>
  <c r="Y49" i="19"/>
  <c r="Z28" i="19" s="1"/>
  <c r="AB26" i="19" s="1"/>
  <c r="Y49" i="27"/>
  <c r="Z28" i="27" s="1"/>
  <c r="AB26" i="27" s="1"/>
  <c r="Z6" i="13"/>
  <c r="X49" i="24"/>
  <c r="Y28" i="24" s="1"/>
  <c r="Z24" i="19"/>
  <c r="Z25" i="19" s="1"/>
  <c r="Z47" i="19"/>
  <c r="Z24" i="27"/>
  <c r="Z25" i="27" s="1"/>
  <c r="Z47" i="27"/>
  <c r="Z49" i="23"/>
  <c r="AA28" i="23" s="1"/>
  <c r="AC26" i="23" s="1"/>
  <c r="AA47" i="17"/>
  <c r="AA24" i="17"/>
  <c r="AA25" i="17" s="1"/>
  <c r="AA47" i="23"/>
  <c r="AA24" i="23"/>
  <c r="AA25" i="23" s="1"/>
  <c r="Y24" i="24"/>
  <c r="Y25" i="24" s="1"/>
  <c r="Y47" i="24"/>
  <c r="Z49" i="22"/>
  <c r="AA28" i="22" s="1"/>
  <c r="AC26" i="22" s="1"/>
  <c r="AB24" i="21"/>
  <c r="AB25" i="21" s="1"/>
  <c r="AB47" i="21"/>
  <c r="AA49" i="21"/>
  <c r="AB28" i="21" s="1"/>
  <c r="Z49" i="17"/>
  <c r="AA28" i="17" s="1"/>
  <c r="AC26" i="17" s="1"/>
  <c r="Z49" i="18"/>
  <c r="AA28" i="18" s="1"/>
  <c r="AC26"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A26" i="24" l="1"/>
  <c r="AD26" i="21"/>
  <c r="Z47" i="24"/>
  <c r="AB26" i="25"/>
  <c r="AB49" i="20"/>
  <c r="AC28" i="20" s="1"/>
  <c r="AD26" i="20"/>
  <c r="AC24" i="20"/>
  <c r="AC25" i="20" s="1"/>
  <c r="AC47" i="20"/>
  <c r="AB26" i="14"/>
  <c r="AB24" i="14" s="1"/>
  <c r="AB25" i="20"/>
  <c r="AA24" i="25"/>
  <c r="AA25" i="25" s="1"/>
  <c r="AA47" i="25"/>
  <c r="AC24" i="21"/>
  <c r="AC25" i="21" s="1"/>
  <c r="AC47" i="21"/>
  <c r="AB24" i="17"/>
  <c r="AB25" i="17" s="1"/>
  <c r="AB47" i="17"/>
  <c r="Z49" i="24"/>
  <c r="AA28" i="24" s="1"/>
  <c r="AA24" i="24"/>
  <c r="AA25" i="24" s="1"/>
  <c r="AA47" i="24"/>
  <c r="AB24" i="18"/>
  <c r="AB25" i="18" s="1"/>
  <c r="AB47" i="18"/>
  <c r="Y49" i="24"/>
  <c r="Z28" i="24" s="1"/>
  <c r="AB26" i="24" s="1"/>
  <c r="Z25" i="24"/>
  <c r="Z49" i="25"/>
  <c r="AA28" i="25" s="1"/>
  <c r="AC26" i="25" s="1"/>
  <c r="AC47" i="18"/>
  <c r="AC24" i="18"/>
  <c r="AA49" i="17"/>
  <c r="AB28" i="17" s="1"/>
  <c r="AD26" i="17" s="1"/>
  <c r="AB49" i="21"/>
  <c r="AC28"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E26" i="21" l="1"/>
  <c r="AC26" i="24"/>
  <c r="AC26" i="14"/>
  <c r="AE26" i="20"/>
  <c r="AD24" i="20"/>
  <c r="AD25" i="20" s="1"/>
  <c r="AD47" i="20"/>
  <c r="AC49" i="20"/>
  <c r="AD28" i="20" s="1"/>
  <c r="AC47" i="19"/>
  <c r="AC24" i="19"/>
  <c r="AC49" i="21"/>
  <c r="AD28" i="21" s="1"/>
  <c r="AA49" i="19"/>
  <c r="AB28" i="19" s="1"/>
  <c r="AD26" i="19" s="1"/>
  <c r="AD47" i="21"/>
  <c r="AD24" i="21"/>
  <c r="AD25" i="21" s="1"/>
  <c r="AB47" i="27"/>
  <c r="AB24" i="27"/>
  <c r="AB25" i="27" s="1"/>
  <c r="AB49" i="18"/>
  <c r="AC28" i="18" s="1"/>
  <c r="AE26" i="18" s="1"/>
  <c r="AC25" i="18"/>
  <c r="AA49" i="25"/>
  <c r="AB28" i="25" s="1"/>
  <c r="AD26" i="25" s="1"/>
  <c r="AB49" i="22"/>
  <c r="AC28" i="22" s="1"/>
  <c r="AE26" i="22" s="1"/>
  <c r="AC49" i="18"/>
  <c r="AD28" i="18" s="1"/>
  <c r="AB49" i="17"/>
  <c r="AC28" i="17" s="1"/>
  <c r="AE26" i="17" s="1"/>
  <c r="AB49" i="23"/>
  <c r="AC28" i="23" s="1"/>
  <c r="AE26" i="23" s="1"/>
  <c r="AA49" i="24"/>
  <c r="AB28" i="24" s="1"/>
  <c r="AD26" i="24" s="1"/>
  <c r="AB25" i="24"/>
  <c r="AC24" i="23"/>
  <c r="AC25" i="23" s="1"/>
  <c r="AC47" i="23"/>
  <c r="AB47" i="24"/>
  <c r="AB24" i="24"/>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F26" i="21" l="1"/>
  <c r="AF26" i="18"/>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G26" i="18" l="1"/>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C49" i="25"/>
  <c r="AD28" i="25" s="1"/>
  <c r="AF26" i="25" s="1"/>
  <c r="AF24" i="18"/>
  <c r="AF25" i="18" s="1"/>
  <c r="AF47" i="18"/>
  <c r="AA11" i="13"/>
  <c r="AB14" i="13"/>
  <c r="AD8" i="13"/>
  <c r="AA14" i="13"/>
  <c r="AC25" i="14"/>
  <c r="AB28" i="14"/>
  <c r="AD26" i="14" s="1"/>
  <c r="AE8" i="13"/>
  <c r="AC9" i="13"/>
  <c r="AB11" i="13"/>
  <c r="AD7" i="13"/>
  <c r="AA15" i="13"/>
  <c r="AB16" i="13"/>
  <c r="AH26" i="18" l="1"/>
  <c r="AG26" i="19"/>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47" i="24"/>
  <c r="AG24" i="21"/>
  <c r="AG25" i="21" s="1"/>
  <c r="AG47" i="21"/>
  <c r="AE49" i="19"/>
  <c r="AF28" i="19" s="1"/>
  <c r="AG24" i="18"/>
  <c r="AG25" i="18" s="1"/>
  <c r="AG47" i="18"/>
  <c r="AD49" i="24"/>
  <c r="AE28" i="24" s="1"/>
  <c r="AG26" i="24" s="1"/>
  <c r="AE25" i="24"/>
  <c r="AE24" i="25"/>
  <c r="AE25" i="25" s="1"/>
  <c r="AE47" i="25"/>
  <c r="AF24" i="17"/>
  <c r="AF25" i="17" s="1"/>
  <c r="AF47" i="17"/>
  <c r="AF24" i="19"/>
  <c r="AF25" i="19" s="1"/>
  <c r="AF47" i="19"/>
  <c r="AB12" i="13"/>
  <c r="AC10" i="13"/>
  <c r="AD47" i="14"/>
  <c r="AF8" i="13"/>
  <c r="AC28" i="14"/>
  <c r="AE26" i="14" s="1"/>
  <c r="AD13" i="13"/>
  <c r="AC11" i="13"/>
  <c r="AB15" i="13"/>
  <c r="AC16" i="13"/>
  <c r="AH26" i="19" l="1"/>
  <c r="AG49" i="20"/>
  <c r="AH28" i="20" s="1"/>
  <c r="AI26" i="20"/>
  <c r="AH24" i="20"/>
  <c r="AH47" i="20"/>
  <c r="AG25" i="20"/>
  <c r="AF49" i="19"/>
  <c r="AG28"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I26" i="19" l="1"/>
  <c r="AH49" i="20"/>
  <c r="AI28" i="20" s="1"/>
  <c r="AJ26" i="20"/>
  <c r="AI24" i="20"/>
  <c r="AI25" i="20" s="1"/>
  <c r="AI47" i="20"/>
  <c r="AH25" i="20"/>
  <c r="AI47" i="17"/>
  <c r="AI24" i="17"/>
  <c r="AI25" i="17" s="1"/>
  <c r="AH49" i="17"/>
  <c r="AI28" i="17" s="1"/>
  <c r="AH47" i="19"/>
  <c r="AH24" i="19"/>
  <c r="AH25" i="19" s="1"/>
  <c r="AG49" i="19"/>
  <c r="AH28"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J26" i="19" l="1"/>
  <c r="AK26" i="17"/>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L26" i="17" l="1"/>
  <c r="AJ49" i="20"/>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25" i="17" s="1"/>
  <c r="AK47" i="17"/>
  <c r="AI47" i="25"/>
  <c r="AI24" i="25"/>
  <c r="AI25" i="25" s="1"/>
  <c r="AI24" i="24"/>
  <c r="AI25" i="24" s="1"/>
  <c r="AI47" i="24"/>
  <c r="AL24" i="18"/>
  <c r="AL25" i="18" s="1"/>
  <c r="AL47" i="18"/>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K47" i="19"/>
  <c r="AK24" i="19"/>
  <c r="AK25" i="19" s="1"/>
  <c r="AL24" i="23"/>
  <c r="AL25" i="23" s="1"/>
  <c r="AL47" i="23"/>
  <c r="AG12" i="13"/>
  <c r="AH12" i="13"/>
  <c r="AH47" i="14"/>
  <c r="AJ8" i="13"/>
  <c r="AG28" i="14"/>
  <c r="AI26" i="14" s="1"/>
  <c r="AG11" i="13"/>
  <c r="AG10" i="13"/>
  <c r="AH28" i="14"/>
  <c r="AH9" i="13"/>
  <c r="AG9" i="13"/>
  <c r="AI13" i="13"/>
  <c r="AN26" i="23" l="1"/>
  <c r="AO26" i="18"/>
  <c r="AO47" i="18" s="1"/>
  <c r="AJ26" i="14"/>
  <c r="AL49" i="20"/>
  <c r="AM28" i="20" s="1"/>
  <c r="AN26" i="20"/>
  <c r="AM47" i="20"/>
  <c r="AM24" i="20"/>
  <c r="AM25" i="20" s="1"/>
  <c r="AL25" i="20"/>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N25" i="18"/>
  <c r="AK49" i="22"/>
  <c r="AL28" i="22" s="1"/>
  <c r="AN26" i="22" s="1"/>
  <c r="AJ49" i="27"/>
  <c r="AK28" i="27" s="1"/>
  <c r="AM26" i="27" s="1"/>
  <c r="AK6" i="13"/>
  <c r="AJ49" i="24"/>
  <c r="AK28" i="24" s="1"/>
  <c r="AM26" i="24" s="1"/>
  <c r="AL49" i="23"/>
  <c r="AM28" i="23" s="1"/>
  <c r="AO26" i="23" s="1"/>
  <c r="AK24" i="25"/>
  <c r="AK25" i="25" s="1"/>
  <c r="AK47" i="25"/>
  <c r="AK49" i="19"/>
  <c r="AL28" i="19" s="1"/>
  <c r="AN26" i="19" s="1"/>
  <c r="AJ49" i="25"/>
  <c r="AK28" i="25" s="1"/>
  <c r="AM26" i="25" s="1"/>
  <c r="AL49" i="17"/>
  <c r="AM28" i="17" s="1"/>
  <c r="AO26" i="17" s="1"/>
  <c r="AM24" i="17"/>
  <c r="AM25" i="17" s="1"/>
  <c r="AM47" i="17"/>
  <c r="AH24" i="14"/>
  <c r="AH49" i="14" s="1"/>
  <c r="AI47" i="14"/>
  <c r="AL8" i="13"/>
  <c r="AK8" i="13"/>
  <c r="AH10" i="13"/>
  <c r="AH14" i="13"/>
  <c r="AI9" i="13"/>
  <c r="AH16" i="13"/>
  <c r="AH11" i="13"/>
  <c r="AF15" i="13"/>
  <c r="AP26" i="18" l="1"/>
  <c r="AP47" i="18" s="1"/>
  <c r="AO24" i="18"/>
  <c r="AM49" i="20"/>
  <c r="AN28" i="20" s="1"/>
  <c r="AO26" i="20"/>
  <c r="AN47" i="20"/>
  <c r="AN24" i="20"/>
  <c r="AL6" i="13"/>
  <c r="AK49" i="27"/>
  <c r="AL28" i="27" s="1"/>
  <c r="AN26" i="27" s="1"/>
  <c r="AO25" i="18"/>
  <c r="AN49" i="18"/>
  <c r="AO28" i="18" s="1"/>
  <c r="AL47" i="27"/>
  <c r="AL24" i="27"/>
  <c r="AL25" i="27" s="1"/>
  <c r="AN24" i="21"/>
  <c r="AN25" i="21" s="1"/>
  <c r="AN47" i="21"/>
  <c r="AM49" i="23"/>
  <c r="AN28" i="23" s="1"/>
  <c r="AP26"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O49" i="18"/>
  <c r="AP28" i="18" s="1"/>
  <c r="AI7" i="13"/>
  <c r="AH25" i="14"/>
  <c r="AI24" i="14"/>
  <c r="AJ7" i="13" s="1"/>
  <c r="AJ24" i="14"/>
  <c r="AJ49" i="14" s="1"/>
  <c r="AI12" i="13"/>
  <c r="AJ47" i="14"/>
  <c r="AI28" i="14"/>
  <c r="AK26" i="14" s="1"/>
  <c r="AJ13" i="13"/>
  <c r="AI10" i="13"/>
  <c r="AJ12" i="13"/>
  <c r="AJ16" i="13"/>
  <c r="AI16" i="13"/>
  <c r="AG15" i="13"/>
  <c r="AP24" i="18" l="1"/>
  <c r="AP25" i="18" s="1"/>
  <c r="AQ26" i="18"/>
  <c r="AR26" i="18" s="1"/>
  <c r="AN49" i="20"/>
  <c r="AO28" i="20" s="1"/>
  <c r="AP26" i="20"/>
  <c r="AO47" i="20"/>
  <c r="AO24" i="20"/>
  <c r="AO25" i="20" s="1"/>
  <c r="AN25" i="20"/>
  <c r="AQ24" i="18"/>
  <c r="AQ25" i="18" s="1"/>
  <c r="AQ47" i="18"/>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S26" i="18" l="1"/>
  <c r="AM26" i="14"/>
  <c r="AM24" i="14" s="1"/>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25" i="18" s="1"/>
  <c r="AR47" i="18"/>
  <c r="AM49" i="24"/>
  <c r="AN28" i="24" s="1"/>
  <c r="AP26" i="24" s="1"/>
  <c r="AO49" i="21"/>
  <c r="AP28" i="21" s="1"/>
  <c r="AR26" i="21" s="1"/>
  <c r="AO49" i="23"/>
  <c r="AP28" i="23" s="1"/>
  <c r="AR26" i="23" s="1"/>
  <c r="AN6" i="13"/>
  <c r="AM49" i="27"/>
  <c r="AN28" i="27" s="1"/>
  <c r="AP26" i="27" s="1"/>
  <c r="AM49" i="25"/>
  <c r="AN28" i="25" s="1"/>
  <c r="AP26" i="25" s="1"/>
  <c r="AQ49" i="18"/>
  <c r="AR28" i="18" s="1"/>
  <c r="AL24" i="14"/>
  <c r="AL49" i="14" s="1"/>
  <c r="AK24" i="14"/>
  <c r="AK49" i="14" s="1"/>
  <c r="AL12" i="13"/>
  <c r="AL47" i="14"/>
  <c r="AN8" i="13"/>
  <c r="AO8" i="13"/>
  <c r="AJ11" i="13"/>
  <c r="AJ14" i="13"/>
  <c r="AK16" i="13"/>
  <c r="AT26" i="18" l="1"/>
  <c r="AP49" i="20"/>
  <c r="AQ28" i="20" s="1"/>
  <c r="AR26" i="20"/>
  <c r="AQ24" i="20"/>
  <c r="AQ25" i="20" s="1"/>
  <c r="AQ47" i="20"/>
  <c r="AP24" i="25"/>
  <c r="AP47" i="25"/>
  <c r="AP49" i="17"/>
  <c r="AQ28" i="17" s="1"/>
  <c r="AS26" i="17" s="1"/>
  <c r="AQ47" i="21"/>
  <c r="AQ24" i="21"/>
  <c r="AQ25" i="21" s="1"/>
  <c r="AP49" i="21"/>
  <c r="AQ28" i="21" s="1"/>
  <c r="AS26" i="21" s="1"/>
  <c r="AS47" i="18"/>
  <c r="AS24" i="18"/>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S25" i="18"/>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6" i="20" l="1"/>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X26" i="18" s="1"/>
  <c r="AV25" i="18"/>
  <c r="AT24" i="17"/>
  <c r="AT25" i="17" s="1"/>
  <c r="AT47" i="17"/>
  <c r="AR6" i="13"/>
  <c r="AQ49" i="27"/>
  <c r="AR28" i="27" s="1"/>
  <c r="AT26" i="27" s="1"/>
  <c r="AT24" i="23"/>
  <c r="AT25" i="23" s="1"/>
  <c r="AT47" i="23"/>
  <c r="AR49" i="19"/>
  <c r="AS28" i="19" s="1"/>
  <c r="AU26" i="19" s="1"/>
  <c r="AR49" i="25"/>
  <c r="AS28" i="25" s="1"/>
  <c r="AU26" i="25" s="1"/>
  <c r="AN25" i="14"/>
  <c r="AO7" i="13"/>
  <c r="AP24" i="14"/>
  <c r="AP49" i="14" s="1"/>
  <c r="AO12" i="13"/>
  <c r="AO25" i="14"/>
  <c r="AP47" i="14"/>
  <c r="AO28" i="14"/>
  <c r="AQ26" i="14" s="1"/>
  <c r="AP7" i="13"/>
  <c r="AR8" i="13"/>
  <c r="AL14" i="13"/>
  <c r="AJ15" i="13"/>
  <c r="AT49" i="20" l="1"/>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25" i="19" s="1"/>
  <c r="AT47" i="19"/>
  <c r="AW47" i="18"/>
  <c r="AW24" i="18"/>
  <c r="AS47" i="27"/>
  <c r="AS24" i="27"/>
  <c r="AS25" i="27" s="1"/>
  <c r="AX24" i="18"/>
  <c r="AX47" i="18"/>
  <c r="AT49" i="21"/>
  <c r="AU28" i="21" s="1"/>
  <c r="AW26" i="21" s="1"/>
  <c r="AT47" i="25"/>
  <c r="AT24" i="25"/>
  <c r="AT25" i="25" s="1"/>
  <c r="AT24" i="22"/>
  <c r="AT25" i="22" s="1"/>
  <c r="AT47" i="22"/>
  <c r="AS49" i="19"/>
  <c r="AT28" i="19" s="1"/>
  <c r="AV26" i="19" s="1"/>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Y26" i="17" s="1"/>
  <c r="AW25" i="17"/>
  <c r="AQ24" i="14"/>
  <c r="AQ49" i="14" s="1"/>
  <c r="AN16" i="13"/>
  <c r="AU8" i="13"/>
  <c r="AP28" i="14"/>
  <c r="AR26" i="14" s="1"/>
  <c r="AQ28" i="14"/>
  <c r="AY26" i="21" l="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Z26"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X26" i="27" l="1"/>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Z26"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5" i="20" l="1"/>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<sst xmlns="http://schemas.openxmlformats.org/spreadsheetml/2006/main" count="1275" uniqueCount="82">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</sst>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7" xfId="0" applyFill="1" applyBorder="1" applyProtection="1">
      <protection locked="0"/>
    </xf>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36612296"/>
        <c:axId val="236612688"/>
      </c:lineChart>
      <c:dateAx>
        <c:axId val="23661229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612688"/>
        <c:crosses val="autoZero"/>
        <c:auto val="0"/>
        <c:lblOffset val="100"/>
        <c:baseTimeUnit val="days"/>
        <c:majorUnit val="6"/>
        <c:majorTimeUnit val="months"/>
        <c:minorUnit val="31"/>
        <c:minorTimeUnit val="days"/>
      </c:dateAx>
      <c:valAx>
        <c:axId val="23661268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612296"/>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3.5182938731248865</c:v>
                </c:pt>
                <c:pt idx="43">
                  <c:v>3.1864406779661016</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39363552"/>
        <c:axId val="23936394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2.6760830449826991</c:v>
                      </c:pt>
                      <c:pt idx="24">
                        <c:v>2.5897577854671283</c:v>
                      </c:pt>
                      <c:pt idx="25">
                        <c:v>2.6760830449826991</c:v>
                      </c:pt>
                      <c:pt idx="26">
                        <c:v>2.9177937716262976</c:v>
                      </c:pt>
                      <c:pt idx="27">
                        <c:v>2.8832636678200694</c:v>
                      </c:pt>
                      <c:pt idx="28">
                        <c:v>2.7106131487889273</c:v>
                      </c:pt>
                      <c:pt idx="29">
                        <c:v>2.8142034602076125</c:v>
                      </c:pt>
                      <c:pt idx="30">
                        <c:v>2.865998615916955</c:v>
                      </c:pt>
                      <c:pt idx="31">
                        <c:v>2.9005287197231837</c:v>
                      </c:pt>
                      <c:pt idx="32">
                        <c:v>2.9523238754325263</c:v>
                      </c:pt>
                      <c:pt idx="33">
                        <c:v>2.9695889273356402</c:v>
                      </c:pt>
                      <c:pt idx="34">
                        <c:v>3.1595044982698965</c:v>
                      </c:pt>
                      <c:pt idx="35">
                        <c:v>3.1249743944636679</c:v>
                      </c:pt>
                      <c:pt idx="36">
                        <c:v>3.1422394463667822</c:v>
                      </c:pt>
                      <c:pt idx="37">
                        <c:v>3.0169491525423728</c:v>
                      </c:pt>
                      <c:pt idx="38">
                        <c:v>3</c:v>
                      </c:pt>
                      <c:pt idx="39">
                        <c:v>3.0677966101694913</c:v>
                      </c:pt>
                      <c:pt idx="40">
                        <c:v>3.0847457627118646</c:v>
                      </c:pt>
                      <c:pt idx="41">
                        <c:v>3.2711864406779663</c:v>
                      </c:pt>
                      <c:pt idx="42">
                        <c:v>3.8979591836734695</c:v>
                      </c:pt>
                      <c:pt idx="43">
                        <c:v>3.7287682333873584</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2.6413287197231834</c:v>
                      </c:pt>
                      <c:pt idx="24">
                        <c:v>2.5561245674740483</c:v>
                      </c:pt>
                      <c:pt idx="25">
                        <c:v>2.6413287197231834</c:v>
                      </c:pt>
                      <c:pt idx="26">
                        <c:v>2.8799003460207611</c:v>
                      </c:pt>
                      <c:pt idx="27">
                        <c:v>2.8458186851211069</c:v>
                      </c:pt>
                      <c:pt idx="28">
                        <c:v>2.6754103806228371</c:v>
                      </c:pt>
                      <c:pt idx="29">
                        <c:v>2.7776553633217991</c:v>
                      </c:pt>
                      <c:pt idx="30">
                        <c:v>2.8287778546712801</c:v>
                      </c:pt>
                      <c:pt idx="31">
                        <c:v>2.8628595155709342</c:v>
                      </c:pt>
                      <c:pt idx="32">
                        <c:v>2.9139820069204152</c:v>
                      </c:pt>
                      <c:pt idx="33">
                        <c:v>2.9310228373702421</c:v>
                      </c:pt>
                      <c:pt idx="34">
                        <c:v>3.1184719723183392</c:v>
                      </c:pt>
                      <c:pt idx="35">
                        <c:v>3.084390311418685</c:v>
                      </c:pt>
                      <c:pt idx="36">
                        <c:v>3.1014311418685119</c:v>
                      </c:pt>
                      <c:pt idx="37">
                        <c:v>3.0169491525423728</c:v>
                      </c:pt>
                      <c:pt idx="38">
                        <c:v>3</c:v>
                      </c:pt>
                      <c:pt idx="39">
                        <c:v>3.0677966101694913</c:v>
                      </c:pt>
                      <c:pt idx="40">
                        <c:v>3.0847457627118646</c:v>
                      </c:pt>
                      <c:pt idx="41">
                        <c:v>3.2711864406779663</c:v>
                      </c:pt>
                      <c:pt idx="42">
                        <c:v>3.8811408760035548</c:v>
                      </c:pt>
                      <c:pt idx="43">
                        <c:v>3.6557303417499458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3.0704160951074537</c:v>
                      </c:pt>
                      <c:pt idx="21">
                        <c:v>2.9078646547782352</c:v>
                      </c:pt>
                      <c:pt idx="22">
                        <c:v>2.8175582990397809</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3.8198600783854069</c:v>
                      </c:pt>
                      <c:pt idx="43">
                        <c:v>3.5450431834823615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3.7589052305489186</c:v>
                      </c:pt>
                      <c:pt idx="43">
                        <c:v>3.4381309575373002</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3.6982737388237519</c:v>
                      </c:pt>
                      <c:pt idx="43">
                        <c:v>3.334803788344066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3.6379630369848179</c:v>
                      </c:pt>
                      <c:pt idx="43">
                        <c:v>3.2348843244336147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3.5779705858902151</c:v>
                      </c:pt>
                      <c:pt idx="43">
                        <c:v>3.1864406779661016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3936355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63944"/>
        <c:crosses val="autoZero"/>
        <c:auto val="0"/>
        <c:lblOffset val="100"/>
        <c:baseTimeUnit val="days"/>
        <c:majorUnit val="6"/>
        <c:majorTimeUnit val="months"/>
        <c:minorUnit val="31"/>
        <c:minorTimeUnit val="days"/>
      </c:dateAx>
      <c:valAx>
        <c:axId val="23936394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6355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3.3518518518518516</c:v>
                </c:pt>
                <c:pt idx="36">
                  <c:v>3.3703703703703702</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2.6760830449826991</c:v>
                </c:pt>
                <c:pt idx="24">
                  <c:v>2.5897577854671283</c:v>
                </c:pt>
                <c:pt idx="25">
                  <c:v>2.6760830449826991</c:v>
                </c:pt>
                <c:pt idx="26">
                  <c:v>2.9177937716262976</c:v>
                </c:pt>
                <c:pt idx="27">
                  <c:v>2.8832636678200694</c:v>
                </c:pt>
                <c:pt idx="28">
                  <c:v>2.7106131487889273</c:v>
                </c:pt>
                <c:pt idx="29">
                  <c:v>2.8142034602076125</c:v>
                </c:pt>
                <c:pt idx="30">
                  <c:v>2.865998615916955</c:v>
                </c:pt>
                <c:pt idx="31">
                  <c:v>2.9005287197231837</c:v>
                </c:pt>
                <c:pt idx="32">
                  <c:v>2.9523238754325263</c:v>
                </c:pt>
                <c:pt idx="33">
                  <c:v>2.9695889273356402</c:v>
                </c:pt>
                <c:pt idx="34">
                  <c:v>3.1595044982698965</c:v>
                </c:pt>
                <c:pt idx="35">
                  <c:v>3.1249743944636679</c:v>
                </c:pt>
                <c:pt idx="36">
                  <c:v>3.1422394463667822</c:v>
                </c:pt>
                <c:pt idx="37">
                  <c:v>3.0169491525423728</c:v>
                </c:pt>
                <c:pt idx="38">
                  <c:v>3</c:v>
                </c:pt>
                <c:pt idx="39">
                  <c:v>3.0677966101694913</c:v>
                </c:pt>
                <c:pt idx="40">
                  <c:v>3.0847457627118646</c:v>
                </c:pt>
                <c:pt idx="41">
                  <c:v>3.2711864406779663</c:v>
                </c:pt>
                <c:pt idx="42">
                  <c:v>3.8979591836734695</c:v>
                </c:pt>
                <c:pt idx="43">
                  <c:v>3.7287682333873584</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2.6413287197231834</c:v>
                </c:pt>
                <c:pt idx="24">
                  <c:v>2.5561245674740483</c:v>
                </c:pt>
                <c:pt idx="25">
                  <c:v>2.6413287197231834</c:v>
                </c:pt>
                <c:pt idx="26">
                  <c:v>2.8799003460207611</c:v>
                </c:pt>
                <c:pt idx="27">
                  <c:v>2.8458186851211069</c:v>
                </c:pt>
                <c:pt idx="28">
                  <c:v>2.6754103806228371</c:v>
                </c:pt>
                <c:pt idx="29">
                  <c:v>2.7776553633217991</c:v>
                </c:pt>
                <c:pt idx="30">
                  <c:v>2.8287778546712801</c:v>
                </c:pt>
                <c:pt idx="31">
                  <c:v>2.8628595155709342</c:v>
                </c:pt>
                <c:pt idx="32">
                  <c:v>2.9139820069204152</c:v>
                </c:pt>
                <c:pt idx="33">
                  <c:v>2.9310228373702421</c:v>
                </c:pt>
                <c:pt idx="34">
                  <c:v>3.1184719723183392</c:v>
                </c:pt>
                <c:pt idx="35">
                  <c:v>3.084390311418685</c:v>
                </c:pt>
                <c:pt idx="36">
                  <c:v>3.1014311418685119</c:v>
                </c:pt>
                <c:pt idx="37">
                  <c:v>3.0169491525423728</c:v>
                </c:pt>
                <c:pt idx="38">
                  <c:v>3</c:v>
                </c:pt>
                <c:pt idx="39">
                  <c:v>3.0677966101694913</c:v>
                </c:pt>
                <c:pt idx="40">
                  <c:v>3.0847457627118646</c:v>
                </c:pt>
                <c:pt idx="41">
                  <c:v>3.2711864406779663</c:v>
                </c:pt>
                <c:pt idx="42">
                  <c:v>3.8811408760035548</c:v>
                </c:pt>
                <c:pt idx="43">
                  <c:v>3.6557303417499458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3.0704160951074537</c:v>
                </c:pt>
                <c:pt idx="21">
                  <c:v>2.9078646547782352</c:v>
                </c:pt>
                <c:pt idx="22">
                  <c:v>2.8175582990397809</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3.8198600783854069</c:v>
                </c:pt>
                <c:pt idx="43">
                  <c:v>3.5450431834823615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3.7589052305489186</c:v>
                </c:pt>
                <c:pt idx="43">
                  <c:v>3.4381309575373002</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3.6982737388237519</c:v>
                </c:pt>
                <c:pt idx="43">
                  <c:v>3.334803788344066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3.6379630369848179</c:v>
                </c:pt>
                <c:pt idx="43">
                  <c:v>3.2348843244336147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3.5779705858902151</c:v>
                </c:pt>
                <c:pt idx="43">
                  <c:v>3.1864406779661016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3.5182938731248865</c:v>
                </c:pt>
                <c:pt idx="43">
                  <c:v>3.1864406779661016</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39364728"/>
        <c:axId val="239365120"/>
        <c:extLst xmlns:c16r2="http://schemas.microsoft.com/office/drawing/2015/06/chart"/>
      </c:lineChart>
      <c:dateAx>
        <c:axId val="2393647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65120"/>
        <c:crosses val="autoZero"/>
        <c:auto val="0"/>
        <c:lblOffset val="100"/>
        <c:baseTimeUnit val="days"/>
        <c:majorUnit val="6"/>
        <c:majorTimeUnit val="months"/>
        <c:minorUnit val="31"/>
        <c:minorTimeUnit val="days"/>
      </c:dateAx>
      <c:valAx>
        <c:axId val="2393651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64728"/>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3.3518518518518516</c:v>
                </c:pt>
                <c:pt idx="36">
                  <c:v>3.3703703703703702</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39365904"/>
        <c:axId val="239366296"/>
      </c:lineChart>
      <c:dateAx>
        <c:axId val="2393659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66296"/>
        <c:crosses val="autoZero"/>
        <c:auto val="0"/>
        <c:lblOffset val="100"/>
        <c:baseTimeUnit val="days"/>
        <c:majorUnit val="6"/>
        <c:majorTimeUnit val="months"/>
        <c:minorUnit val="31"/>
        <c:minorTimeUnit val="days"/>
      </c:dateAx>
      <c:valAx>
        <c:axId val="2393662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65904"/>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38399928"/>
        <c:axId val="2384003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383999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0320"/>
        <c:crosses val="autoZero"/>
        <c:auto val="0"/>
        <c:lblOffset val="100"/>
        <c:baseTimeUnit val="days"/>
        <c:majorUnit val="6"/>
        <c:majorTimeUnit val="months"/>
        <c:minorUnit val="31"/>
        <c:minorTimeUnit val="days"/>
      </c:dateAx>
      <c:valAx>
        <c:axId val="2384003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3999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2.6760830449826991</c:v>
                </c:pt>
                <c:pt idx="24">
                  <c:v>2.5897577854671283</c:v>
                </c:pt>
                <c:pt idx="25">
                  <c:v>2.6760830449826991</c:v>
                </c:pt>
                <c:pt idx="26">
                  <c:v>2.9177937716262976</c:v>
                </c:pt>
                <c:pt idx="27">
                  <c:v>2.8832636678200694</c:v>
                </c:pt>
                <c:pt idx="28">
                  <c:v>2.7106131487889273</c:v>
                </c:pt>
                <c:pt idx="29">
                  <c:v>2.8142034602076125</c:v>
                </c:pt>
                <c:pt idx="30">
                  <c:v>2.865998615916955</c:v>
                </c:pt>
                <c:pt idx="31">
                  <c:v>2.9005287197231837</c:v>
                </c:pt>
                <c:pt idx="32">
                  <c:v>2.9523238754325263</c:v>
                </c:pt>
                <c:pt idx="33">
                  <c:v>2.9695889273356402</c:v>
                </c:pt>
                <c:pt idx="34">
                  <c:v>3.1595044982698965</c:v>
                </c:pt>
                <c:pt idx="35">
                  <c:v>3.1249743944636679</c:v>
                </c:pt>
                <c:pt idx="36">
                  <c:v>3.1422394463667822</c:v>
                </c:pt>
                <c:pt idx="37">
                  <c:v>3.0169491525423728</c:v>
                </c:pt>
                <c:pt idx="38">
                  <c:v>3</c:v>
                </c:pt>
                <c:pt idx="39">
                  <c:v>3.0677966101694913</c:v>
                </c:pt>
                <c:pt idx="40">
                  <c:v>3.0847457627118646</c:v>
                </c:pt>
                <c:pt idx="41">
                  <c:v>3.2711864406779663</c:v>
                </c:pt>
                <c:pt idx="42">
                  <c:v>3.8979591836734695</c:v>
                </c:pt>
                <c:pt idx="43">
                  <c:v>3.7287682333873584</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38401104"/>
        <c:axId val="2384014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384011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1496"/>
        <c:crosses val="autoZero"/>
        <c:auto val="0"/>
        <c:lblOffset val="100"/>
        <c:baseTimeUnit val="days"/>
        <c:majorUnit val="6"/>
        <c:majorTimeUnit val="months"/>
        <c:minorUnit val="31"/>
        <c:minorTimeUnit val="days"/>
      </c:dateAx>
      <c:valAx>
        <c:axId val="2384014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11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2.6413287197231834</c:v>
                </c:pt>
                <c:pt idx="24">
                  <c:v>2.5561245674740483</c:v>
                </c:pt>
                <c:pt idx="25">
                  <c:v>2.6413287197231834</c:v>
                </c:pt>
                <c:pt idx="26">
                  <c:v>2.8799003460207611</c:v>
                </c:pt>
                <c:pt idx="27">
                  <c:v>2.8458186851211069</c:v>
                </c:pt>
                <c:pt idx="28">
                  <c:v>2.6754103806228371</c:v>
                </c:pt>
                <c:pt idx="29">
                  <c:v>2.7776553633217991</c:v>
                </c:pt>
                <c:pt idx="30">
                  <c:v>2.8287778546712801</c:v>
                </c:pt>
                <c:pt idx="31">
                  <c:v>2.8628595155709342</c:v>
                </c:pt>
                <c:pt idx="32">
                  <c:v>2.9139820069204152</c:v>
                </c:pt>
                <c:pt idx="33">
                  <c:v>2.9310228373702421</c:v>
                </c:pt>
                <c:pt idx="34">
                  <c:v>3.1184719723183392</c:v>
                </c:pt>
                <c:pt idx="35">
                  <c:v>3.084390311418685</c:v>
                </c:pt>
                <c:pt idx="36">
                  <c:v>3.1014311418685119</c:v>
                </c:pt>
                <c:pt idx="37">
                  <c:v>3.0169491525423728</c:v>
                </c:pt>
                <c:pt idx="38">
                  <c:v>3</c:v>
                </c:pt>
                <c:pt idx="39">
                  <c:v>3.0677966101694913</c:v>
                </c:pt>
                <c:pt idx="40">
                  <c:v>3.0847457627118646</c:v>
                </c:pt>
                <c:pt idx="41">
                  <c:v>3.2711864406779663</c:v>
                </c:pt>
                <c:pt idx="42">
                  <c:v>3.8811408760035548</c:v>
                </c:pt>
                <c:pt idx="43">
                  <c:v>3.6557303417499458</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38402280"/>
        <c:axId val="23840267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2.6760830449826991</c:v>
                      </c:pt>
                      <c:pt idx="24">
                        <c:v>2.5897577854671283</c:v>
                      </c:pt>
                      <c:pt idx="25">
                        <c:v>2.6760830449826991</c:v>
                      </c:pt>
                      <c:pt idx="26">
                        <c:v>2.9177937716262976</c:v>
                      </c:pt>
                      <c:pt idx="27">
                        <c:v>2.8832636678200694</c:v>
                      </c:pt>
                      <c:pt idx="28">
                        <c:v>2.7106131487889273</c:v>
                      </c:pt>
                      <c:pt idx="29">
                        <c:v>2.8142034602076125</c:v>
                      </c:pt>
                      <c:pt idx="30">
                        <c:v>2.865998615916955</c:v>
                      </c:pt>
                      <c:pt idx="31">
                        <c:v>2.9005287197231837</c:v>
                      </c:pt>
                      <c:pt idx="32">
                        <c:v>2.9523238754325263</c:v>
                      </c:pt>
                      <c:pt idx="33">
                        <c:v>2.9695889273356402</c:v>
                      </c:pt>
                      <c:pt idx="34">
                        <c:v>3.1595044982698965</c:v>
                      </c:pt>
                      <c:pt idx="35">
                        <c:v>3.1249743944636679</c:v>
                      </c:pt>
                      <c:pt idx="36">
                        <c:v>3.1422394463667822</c:v>
                      </c:pt>
                      <c:pt idx="37">
                        <c:v>3.0169491525423728</c:v>
                      </c:pt>
                      <c:pt idx="38">
                        <c:v>3</c:v>
                      </c:pt>
                      <c:pt idx="39">
                        <c:v>3.0677966101694913</c:v>
                      </c:pt>
                      <c:pt idx="40">
                        <c:v>3.0847457627118646</c:v>
                      </c:pt>
                      <c:pt idx="41">
                        <c:v>3.2711864406779663</c:v>
                      </c:pt>
                      <c:pt idx="42">
                        <c:v>3.8979591836734695</c:v>
                      </c:pt>
                      <c:pt idx="43">
                        <c:v>3.7287682333873584</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3840228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2672"/>
        <c:crosses val="autoZero"/>
        <c:auto val="0"/>
        <c:lblOffset val="100"/>
        <c:baseTimeUnit val="days"/>
        <c:majorUnit val="6"/>
        <c:majorTimeUnit val="months"/>
        <c:minorUnit val="31"/>
        <c:minorTimeUnit val="days"/>
      </c:dateAx>
      <c:valAx>
        <c:axId val="23840267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228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3.0704160951074537</c:v>
                </c:pt>
                <c:pt idx="21">
                  <c:v>2.9078646547782352</c:v>
                </c:pt>
                <c:pt idx="22">
                  <c:v>2.8175582990397809</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3.8198600783854069</c:v>
                </c:pt>
                <c:pt idx="43">
                  <c:v>3.5450431834823615</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38403456"/>
        <c:axId val="23840384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2.6760830449826991</c:v>
                      </c:pt>
                      <c:pt idx="24">
                        <c:v>2.5897577854671283</c:v>
                      </c:pt>
                      <c:pt idx="25">
                        <c:v>2.6760830449826991</c:v>
                      </c:pt>
                      <c:pt idx="26">
                        <c:v>2.9177937716262976</c:v>
                      </c:pt>
                      <c:pt idx="27">
                        <c:v>2.8832636678200694</c:v>
                      </c:pt>
                      <c:pt idx="28">
                        <c:v>2.7106131487889273</c:v>
                      </c:pt>
                      <c:pt idx="29">
                        <c:v>2.8142034602076125</c:v>
                      </c:pt>
                      <c:pt idx="30">
                        <c:v>2.865998615916955</c:v>
                      </c:pt>
                      <c:pt idx="31">
                        <c:v>2.9005287197231837</c:v>
                      </c:pt>
                      <c:pt idx="32">
                        <c:v>2.9523238754325263</c:v>
                      </c:pt>
                      <c:pt idx="33">
                        <c:v>2.9695889273356402</c:v>
                      </c:pt>
                      <c:pt idx="34">
                        <c:v>3.1595044982698965</c:v>
                      </c:pt>
                      <c:pt idx="35">
                        <c:v>3.1249743944636679</c:v>
                      </c:pt>
                      <c:pt idx="36">
                        <c:v>3.1422394463667822</c:v>
                      </c:pt>
                      <c:pt idx="37">
                        <c:v>3.0169491525423728</c:v>
                      </c:pt>
                      <c:pt idx="38">
                        <c:v>3</c:v>
                      </c:pt>
                      <c:pt idx="39">
                        <c:v>3.0677966101694913</c:v>
                      </c:pt>
                      <c:pt idx="40">
                        <c:v>3.0847457627118646</c:v>
                      </c:pt>
                      <c:pt idx="41">
                        <c:v>3.2711864406779663</c:v>
                      </c:pt>
                      <c:pt idx="42">
                        <c:v>3.8979591836734695</c:v>
                      </c:pt>
                      <c:pt idx="43">
                        <c:v>3.7287682333873584</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2.6413287197231834</c:v>
                      </c:pt>
                      <c:pt idx="24">
                        <c:v>2.5561245674740483</c:v>
                      </c:pt>
                      <c:pt idx="25">
                        <c:v>2.6413287197231834</c:v>
                      </c:pt>
                      <c:pt idx="26">
                        <c:v>2.8799003460207611</c:v>
                      </c:pt>
                      <c:pt idx="27">
                        <c:v>2.8458186851211069</c:v>
                      </c:pt>
                      <c:pt idx="28">
                        <c:v>2.6754103806228371</c:v>
                      </c:pt>
                      <c:pt idx="29">
                        <c:v>2.7776553633217991</c:v>
                      </c:pt>
                      <c:pt idx="30">
                        <c:v>2.8287778546712801</c:v>
                      </c:pt>
                      <c:pt idx="31">
                        <c:v>2.8628595155709342</c:v>
                      </c:pt>
                      <c:pt idx="32">
                        <c:v>2.9139820069204152</c:v>
                      </c:pt>
                      <c:pt idx="33">
                        <c:v>2.9310228373702421</c:v>
                      </c:pt>
                      <c:pt idx="34">
                        <c:v>3.1184719723183392</c:v>
                      </c:pt>
                      <c:pt idx="35">
                        <c:v>3.084390311418685</c:v>
                      </c:pt>
                      <c:pt idx="36">
                        <c:v>3.1014311418685119</c:v>
                      </c:pt>
                      <c:pt idx="37">
                        <c:v>3.0169491525423728</c:v>
                      </c:pt>
                      <c:pt idx="38">
                        <c:v>3</c:v>
                      </c:pt>
                      <c:pt idx="39">
                        <c:v>3.0677966101694913</c:v>
                      </c:pt>
                      <c:pt idx="40">
                        <c:v>3.0847457627118646</c:v>
                      </c:pt>
                      <c:pt idx="41">
                        <c:v>3.2711864406779663</c:v>
                      </c:pt>
                      <c:pt idx="42">
                        <c:v>3.8811408760035548</c:v>
                      </c:pt>
                      <c:pt idx="43">
                        <c:v>3.6557303417499458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3840345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3848"/>
        <c:crosses val="autoZero"/>
        <c:auto val="0"/>
        <c:lblOffset val="100"/>
        <c:baseTimeUnit val="days"/>
        <c:majorUnit val="6"/>
        <c:majorTimeUnit val="months"/>
        <c:minorUnit val="31"/>
        <c:minorTimeUnit val="days"/>
      </c:dateAx>
      <c:valAx>
        <c:axId val="23840384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345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3.7589052305489186</c:v>
                </c:pt>
                <c:pt idx="43">
                  <c:v>3.4381309575373002</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38405024"/>
        <c:axId val="23840541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2.6760830449826991</c:v>
                      </c:pt>
                      <c:pt idx="24">
                        <c:v>2.5897577854671283</c:v>
                      </c:pt>
                      <c:pt idx="25">
                        <c:v>2.6760830449826991</c:v>
                      </c:pt>
                      <c:pt idx="26">
                        <c:v>2.9177937716262976</c:v>
                      </c:pt>
                      <c:pt idx="27">
                        <c:v>2.8832636678200694</c:v>
                      </c:pt>
                      <c:pt idx="28">
                        <c:v>2.7106131487889273</c:v>
                      </c:pt>
                      <c:pt idx="29">
                        <c:v>2.8142034602076125</c:v>
                      </c:pt>
                      <c:pt idx="30">
                        <c:v>2.865998615916955</c:v>
                      </c:pt>
                      <c:pt idx="31">
                        <c:v>2.9005287197231837</c:v>
                      </c:pt>
                      <c:pt idx="32">
                        <c:v>2.9523238754325263</c:v>
                      </c:pt>
                      <c:pt idx="33">
                        <c:v>2.9695889273356402</c:v>
                      </c:pt>
                      <c:pt idx="34">
                        <c:v>3.1595044982698965</c:v>
                      </c:pt>
                      <c:pt idx="35">
                        <c:v>3.1249743944636679</c:v>
                      </c:pt>
                      <c:pt idx="36">
                        <c:v>3.1422394463667822</c:v>
                      </c:pt>
                      <c:pt idx="37">
                        <c:v>3.0169491525423728</c:v>
                      </c:pt>
                      <c:pt idx="38">
                        <c:v>3</c:v>
                      </c:pt>
                      <c:pt idx="39">
                        <c:v>3.0677966101694913</c:v>
                      </c:pt>
                      <c:pt idx="40">
                        <c:v>3.0847457627118646</c:v>
                      </c:pt>
                      <c:pt idx="41">
                        <c:v>3.2711864406779663</c:v>
                      </c:pt>
                      <c:pt idx="42">
                        <c:v>3.8979591836734695</c:v>
                      </c:pt>
                      <c:pt idx="43">
                        <c:v>3.7287682333873584</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2.6413287197231834</c:v>
                      </c:pt>
                      <c:pt idx="24">
                        <c:v>2.5561245674740483</c:v>
                      </c:pt>
                      <c:pt idx="25">
                        <c:v>2.6413287197231834</c:v>
                      </c:pt>
                      <c:pt idx="26">
                        <c:v>2.8799003460207611</c:v>
                      </c:pt>
                      <c:pt idx="27">
                        <c:v>2.8458186851211069</c:v>
                      </c:pt>
                      <c:pt idx="28">
                        <c:v>2.6754103806228371</c:v>
                      </c:pt>
                      <c:pt idx="29">
                        <c:v>2.7776553633217991</c:v>
                      </c:pt>
                      <c:pt idx="30">
                        <c:v>2.8287778546712801</c:v>
                      </c:pt>
                      <c:pt idx="31">
                        <c:v>2.8628595155709342</c:v>
                      </c:pt>
                      <c:pt idx="32">
                        <c:v>2.9139820069204152</c:v>
                      </c:pt>
                      <c:pt idx="33">
                        <c:v>2.9310228373702421</c:v>
                      </c:pt>
                      <c:pt idx="34">
                        <c:v>3.1184719723183392</c:v>
                      </c:pt>
                      <c:pt idx="35">
                        <c:v>3.084390311418685</c:v>
                      </c:pt>
                      <c:pt idx="36">
                        <c:v>3.1014311418685119</c:v>
                      </c:pt>
                      <c:pt idx="37">
                        <c:v>3.0169491525423728</c:v>
                      </c:pt>
                      <c:pt idx="38">
                        <c:v>3</c:v>
                      </c:pt>
                      <c:pt idx="39">
                        <c:v>3.0677966101694913</c:v>
                      </c:pt>
                      <c:pt idx="40">
                        <c:v>3.0847457627118646</c:v>
                      </c:pt>
                      <c:pt idx="41">
                        <c:v>3.2711864406779663</c:v>
                      </c:pt>
                      <c:pt idx="42">
                        <c:v>3.8811408760035548</c:v>
                      </c:pt>
                      <c:pt idx="43">
                        <c:v>3.6557303417499458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3.0704160951074537</c:v>
                      </c:pt>
                      <c:pt idx="21">
                        <c:v>2.9078646547782352</c:v>
                      </c:pt>
                      <c:pt idx="22">
                        <c:v>2.8175582990397809</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3.8198600783854069</c:v>
                      </c:pt>
                      <c:pt idx="43">
                        <c:v>3.5450431834823615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3840502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5416"/>
        <c:crosses val="autoZero"/>
        <c:auto val="0"/>
        <c:lblOffset val="100"/>
        <c:baseTimeUnit val="days"/>
        <c:majorUnit val="6"/>
        <c:majorTimeUnit val="months"/>
        <c:minorUnit val="31"/>
        <c:minorTimeUnit val="days"/>
      </c:dateAx>
      <c:valAx>
        <c:axId val="23840541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502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3.6982737388237519</c:v>
                </c:pt>
                <c:pt idx="43">
                  <c:v>3.334803788344066</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38404632"/>
        <c:axId val="23840620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2.6760830449826991</c:v>
                      </c:pt>
                      <c:pt idx="24">
                        <c:v>2.5897577854671283</c:v>
                      </c:pt>
                      <c:pt idx="25">
                        <c:v>2.6760830449826991</c:v>
                      </c:pt>
                      <c:pt idx="26">
                        <c:v>2.9177937716262976</c:v>
                      </c:pt>
                      <c:pt idx="27">
                        <c:v>2.8832636678200694</c:v>
                      </c:pt>
                      <c:pt idx="28">
                        <c:v>2.7106131487889273</c:v>
                      </c:pt>
                      <c:pt idx="29">
                        <c:v>2.8142034602076125</c:v>
                      </c:pt>
                      <c:pt idx="30">
                        <c:v>2.865998615916955</c:v>
                      </c:pt>
                      <c:pt idx="31">
                        <c:v>2.9005287197231837</c:v>
                      </c:pt>
                      <c:pt idx="32">
                        <c:v>2.9523238754325263</c:v>
                      </c:pt>
                      <c:pt idx="33">
                        <c:v>2.9695889273356402</c:v>
                      </c:pt>
                      <c:pt idx="34">
                        <c:v>3.1595044982698965</c:v>
                      </c:pt>
                      <c:pt idx="35">
                        <c:v>3.1249743944636679</c:v>
                      </c:pt>
                      <c:pt idx="36">
                        <c:v>3.1422394463667822</c:v>
                      </c:pt>
                      <c:pt idx="37">
                        <c:v>3.0169491525423728</c:v>
                      </c:pt>
                      <c:pt idx="38">
                        <c:v>3</c:v>
                      </c:pt>
                      <c:pt idx="39">
                        <c:v>3.0677966101694913</c:v>
                      </c:pt>
                      <c:pt idx="40">
                        <c:v>3.0847457627118646</c:v>
                      </c:pt>
                      <c:pt idx="41">
                        <c:v>3.2711864406779663</c:v>
                      </c:pt>
                      <c:pt idx="42">
                        <c:v>3.8979591836734695</c:v>
                      </c:pt>
                      <c:pt idx="43">
                        <c:v>3.7287682333873584</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2.6413287197231834</c:v>
                      </c:pt>
                      <c:pt idx="24">
                        <c:v>2.5561245674740483</c:v>
                      </c:pt>
                      <c:pt idx="25">
                        <c:v>2.6413287197231834</c:v>
                      </c:pt>
                      <c:pt idx="26">
                        <c:v>2.8799003460207611</c:v>
                      </c:pt>
                      <c:pt idx="27">
                        <c:v>2.8458186851211069</c:v>
                      </c:pt>
                      <c:pt idx="28">
                        <c:v>2.6754103806228371</c:v>
                      </c:pt>
                      <c:pt idx="29">
                        <c:v>2.7776553633217991</c:v>
                      </c:pt>
                      <c:pt idx="30">
                        <c:v>2.8287778546712801</c:v>
                      </c:pt>
                      <c:pt idx="31">
                        <c:v>2.8628595155709342</c:v>
                      </c:pt>
                      <c:pt idx="32">
                        <c:v>2.9139820069204152</c:v>
                      </c:pt>
                      <c:pt idx="33">
                        <c:v>2.9310228373702421</c:v>
                      </c:pt>
                      <c:pt idx="34">
                        <c:v>3.1184719723183392</c:v>
                      </c:pt>
                      <c:pt idx="35">
                        <c:v>3.084390311418685</c:v>
                      </c:pt>
                      <c:pt idx="36">
                        <c:v>3.1014311418685119</c:v>
                      </c:pt>
                      <c:pt idx="37">
                        <c:v>3.0169491525423728</c:v>
                      </c:pt>
                      <c:pt idx="38">
                        <c:v>3</c:v>
                      </c:pt>
                      <c:pt idx="39">
                        <c:v>3.0677966101694913</c:v>
                      </c:pt>
                      <c:pt idx="40">
                        <c:v>3.0847457627118646</c:v>
                      </c:pt>
                      <c:pt idx="41">
                        <c:v>3.2711864406779663</c:v>
                      </c:pt>
                      <c:pt idx="42">
                        <c:v>3.8811408760035548</c:v>
                      </c:pt>
                      <c:pt idx="43">
                        <c:v>3.6557303417499458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3.0704160951074537</c:v>
                      </c:pt>
                      <c:pt idx="21">
                        <c:v>2.9078646547782352</c:v>
                      </c:pt>
                      <c:pt idx="22">
                        <c:v>2.8175582990397809</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3.8198600783854069</c:v>
                      </c:pt>
                      <c:pt idx="43">
                        <c:v>3.5450431834823615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3.7589052305489186</c:v>
                      </c:pt>
                      <c:pt idx="43">
                        <c:v>3.4381309575373002</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3840463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6200"/>
        <c:crosses val="autoZero"/>
        <c:auto val="0"/>
        <c:lblOffset val="100"/>
        <c:baseTimeUnit val="days"/>
        <c:majorUnit val="6"/>
        <c:majorTimeUnit val="months"/>
        <c:minorUnit val="31"/>
        <c:minorTimeUnit val="days"/>
      </c:dateAx>
      <c:valAx>
        <c:axId val="23840620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463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3.6379630369848179</c:v>
                </c:pt>
                <c:pt idx="43">
                  <c:v>3.2348843244336147</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38406984"/>
        <c:axId val="23840737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2.6760830449826991</c:v>
                      </c:pt>
                      <c:pt idx="24">
                        <c:v>2.5897577854671283</c:v>
                      </c:pt>
                      <c:pt idx="25">
                        <c:v>2.6760830449826991</c:v>
                      </c:pt>
                      <c:pt idx="26">
                        <c:v>2.9177937716262976</c:v>
                      </c:pt>
                      <c:pt idx="27">
                        <c:v>2.8832636678200694</c:v>
                      </c:pt>
                      <c:pt idx="28">
                        <c:v>2.7106131487889273</c:v>
                      </c:pt>
                      <c:pt idx="29">
                        <c:v>2.8142034602076125</c:v>
                      </c:pt>
                      <c:pt idx="30">
                        <c:v>2.865998615916955</c:v>
                      </c:pt>
                      <c:pt idx="31">
                        <c:v>2.9005287197231837</c:v>
                      </c:pt>
                      <c:pt idx="32">
                        <c:v>2.9523238754325263</c:v>
                      </c:pt>
                      <c:pt idx="33">
                        <c:v>2.9695889273356402</c:v>
                      </c:pt>
                      <c:pt idx="34">
                        <c:v>3.1595044982698965</c:v>
                      </c:pt>
                      <c:pt idx="35">
                        <c:v>3.1249743944636679</c:v>
                      </c:pt>
                      <c:pt idx="36">
                        <c:v>3.1422394463667822</c:v>
                      </c:pt>
                      <c:pt idx="37">
                        <c:v>3.0169491525423728</c:v>
                      </c:pt>
                      <c:pt idx="38">
                        <c:v>3</c:v>
                      </c:pt>
                      <c:pt idx="39">
                        <c:v>3.0677966101694913</c:v>
                      </c:pt>
                      <c:pt idx="40">
                        <c:v>3.0847457627118646</c:v>
                      </c:pt>
                      <c:pt idx="41">
                        <c:v>3.2711864406779663</c:v>
                      </c:pt>
                      <c:pt idx="42">
                        <c:v>3.8979591836734695</c:v>
                      </c:pt>
                      <c:pt idx="43">
                        <c:v>3.7287682333873584</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2.6413287197231834</c:v>
                      </c:pt>
                      <c:pt idx="24">
                        <c:v>2.5561245674740483</c:v>
                      </c:pt>
                      <c:pt idx="25">
                        <c:v>2.6413287197231834</c:v>
                      </c:pt>
                      <c:pt idx="26">
                        <c:v>2.8799003460207611</c:v>
                      </c:pt>
                      <c:pt idx="27">
                        <c:v>2.8458186851211069</c:v>
                      </c:pt>
                      <c:pt idx="28">
                        <c:v>2.6754103806228371</c:v>
                      </c:pt>
                      <c:pt idx="29">
                        <c:v>2.7776553633217991</c:v>
                      </c:pt>
                      <c:pt idx="30">
                        <c:v>2.8287778546712801</c:v>
                      </c:pt>
                      <c:pt idx="31">
                        <c:v>2.8628595155709342</c:v>
                      </c:pt>
                      <c:pt idx="32">
                        <c:v>2.9139820069204152</c:v>
                      </c:pt>
                      <c:pt idx="33">
                        <c:v>2.9310228373702421</c:v>
                      </c:pt>
                      <c:pt idx="34">
                        <c:v>3.1184719723183392</c:v>
                      </c:pt>
                      <c:pt idx="35">
                        <c:v>3.084390311418685</c:v>
                      </c:pt>
                      <c:pt idx="36">
                        <c:v>3.1014311418685119</c:v>
                      </c:pt>
                      <c:pt idx="37">
                        <c:v>3.0169491525423728</c:v>
                      </c:pt>
                      <c:pt idx="38">
                        <c:v>3</c:v>
                      </c:pt>
                      <c:pt idx="39">
                        <c:v>3.0677966101694913</c:v>
                      </c:pt>
                      <c:pt idx="40">
                        <c:v>3.0847457627118646</c:v>
                      </c:pt>
                      <c:pt idx="41">
                        <c:v>3.2711864406779663</c:v>
                      </c:pt>
                      <c:pt idx="42">
                        <c:v>3.8811408760035548</c:v>
                      </c:pt>
                      <c:pt idx="43">
                        <c:v>3.6557303417499458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3.0704160951074537</c:v>
                      </c:pt>
                      <c:pt idx="21">
                        <c:v>2.9078646547782352</c:v>
                      </c:pt>
                      <c:pt idx="22">
                        <c:v>2.8175582990397809</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3.8198600783854069</c:v>
                      </c:pt>
                      <c:pt idx="43">
                        <c:v>3.5450431834823615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3.7589052305489186</c:v>
                      </c:pt>
                      <c:pt idx="43">
                        <c:v>3.4381309575373002</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3.6982737388237519</c:v>
                      </c:pt>
                      <c:pt idx="43">
                        <c:v>3.334803788344066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3840698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7376"/>
        <c:crosses val="autoZero"/>
        <c:auto val="0"/>
        <c:lblOffset val="100"/>
        <c:baseTimeUnit val="days"/>
        <c:majorUnit val="6"/>
        <c:majorTimeUnit val="months"/>
        <c:minorUnit val="31"/>
        <c:minorTimeUnit val="days"/>
      </c:dateAx>
      <c:valAx>
        <c:axId val="23840737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840698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3.2250000000000001</c:v>
                </c:pt>
                <c:pt idx="1">
                  <c:v>3.6749999999999998</c:v>
                </c:pt>
                <c:pt idx="2">
                  <c:v>3.7250000000000001</c:v>
                </c:pt>
                <c:pt idx="3">
                  <c:v>3.85</c:v>
                </c:pt>
                <c:pt idx="4">
                  <c:v>3.95</c:v>
                </c:pt>
                <c:pt idx="5">
                  <c:v>3.9249999999999998</c:v>
                </c:pt>
                <c:pt idx="6">
                  <c:v>3.7567567567567566</c:v>
                </c:pt>
                <c:pt idx="7">
                  <c:v>3.9189189189189189</c:v>
                </c:pt>
                <c:pt idx="8">
                  <c:v>4.0270270270270272</c:v>
                </c:pt>
                <c:pt idx="9">
                  <c:v>3.9459459459459461</c:v>
                </c:pt>
                <c:pt idx="10">
                  <c:v>3.1702127659574466</c:v>
                </c:pt>
                <c:pt idx="11">
                  <c:v>3.2653061224489797</c:v>
                </c:pt>
                <c:pt idx="12">
                  <c:v>3.5918367346938775</c:v>
                </c:pt>
                <c:pt idx="13">
                  <c:v>3.5714285714285716</c:v>
                </c:pt>
                <c:pt idx="14">
                  <c:v>3.2244897959183674</c:v>
                </c:pt>
                <c:pt idx="15">
                  <c:v>3.3877551020408165</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3.5779705858902151</c:v>
                </c:pt>
                <c:pt idx="43">
                  <c:v>3.1864406779661016</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39362376"/>
        <c:axId val="23936276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2.8703703703703702</c:v>
                      </c:pt>
                      <c:pt idx="24">
                        <c:v>2.7777777777777777</c:v>
                      </c:pt>
                      <c:pt idx="25">
                        <c:v>2.8703703703703702</c:v>
                      </c:pt>
                      <c:pt idx="26">
                        <c:v>3.1296296296296298</c:v>
                      </c:pt>
                      <c:pt idx="27">
                        <c:v>3.0925925925925926</c:v>
                      </c:pt>
                      <c:pt idx="28">
                        <c:v>2.9074074074074074</c:v>
                      </c:pt>
                      <c:pt idx="29">
                        <c:v>3.0185185185185186</c:v>
                      </c:pt>
                      <c:pt idx="30">
                        <c:v>3.074074074074074</c:v>
                      </c:pt>
                      <c:pt idx="31">
                        <c:v>3.1111111111111112</c:v>
                      </c:pt>
                      <c:pt idx="32">
                        <c:v>3.1666666666666665</c:v>
                      </c:pt>
                      <c:pt idx="33">
                        <c:v>3.1851851851851851</c:v>
                      </c:pt>
                      <c:pt idx="34">
                        <c:v>3.3888888888888888</c:v>
                      </c:pt>
                      <c:pt idx="35">
                        <c:v>3.1883136691631613</c:v>
                      </c:pt>
                      <c:pt idx="36">
                        <c:v>3.0847457627118646</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2.7108373702422144</c:v>
                      </c:pt>
                      <c:pt idx="24">
                        <c:v>2.6233910034602075</c:v>
                      </c:pt>
                      <c:pt idx="25">
                        <c:v>2.7108373702422144</c:v>
                      </c:pt>
                      <c:pt idx="26">
                        <c:v>2.9556871972318342</c:v>
                      </c:pt>
                      <c:pt idx="27">
                        <c:v>2.9207086505190314</c:v>
                      </c:pt>
                      <c:pt idx="28">
                        <c:v>2.7458159169550171</c:v>
                      </c:pt>
                      <c:pt idx="29">
                        <c:v>2.8507515570934259</c:v>
                      </c:pt>
                      <c:pt idx="30">
                        <c:v>2.90321937716263</c:v>
                      </c:pt>
                      <c:pt idx="31">
                        <c:v>2.9381979238754328</c:v>
                      </c:pt>
                      <c:pt idx="32">
                        <c:v>2.9906657439446369</c:v>
                      </c:pt>
                      <c:pt idx="33">
                        <c:v>3.0081550173010383</c:v>
                      </c:pt>
                      <c:pt idx="34">
                        <c:v>3.2005370242214535</c:v>
                      </c:pt>
                      <c:pt idx="35">
                        <c:v>3.1655584775086507</c:v>
                      </c:pt>
                      <c:pt idx="36">
                        <c:v>3.1830477508650521</c:v>
                      </c:pt>
                      <c:pt idx="37">
                        <c:v>3.0169491525423728</c:v>
                      </c:pt>
                      <c:pt idx="38">
                        <c:v>3</c:v>
                      </c:pt>
                      <c:pt idx="39">
                        <c:v>3.0677966101694913</c:v>
                      </c:pt>
                      <c:pt idx="40">
                        <c:v>3.0847457627118646</c:v>
                      </c:pt>
                      <c:pt idx="41">
                        <c:v>3.2711864406779663</c:v>
                      </c:pt>
                      <c:pt idx="42">
                        <c:v>3.8979591836734695</c:v>
                      </c:pt>
                      <c:pt idx="43">
                        <c:v>3.8367346938775508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2.6760830449826991</c:v>
                      </c:pt>
                      <c:pt idx="24">
                        <c:v>2.5897577854671283</c:v>
                      </c:pt>
                      <c:pt idx="25">
                        <c:v>2.6760830449826991</c:v>
                      </c:pt>
                      <c:pt idx="26">
                        <c:v>2.9177937716262976</c:v>
                      </c:pt>
                      <c:pt idx="27">
                        <c:v>2.8832636678200694</c:v>
                      </c:pt>
                      <c:pt idx="28">
                        <c:v>2.7106131487889273</c:v>
                      </c:pt>
                      <c:pt idx="29">
                        <c:v>2.8142034602076125</c:v>
                      </c:pt>
                      <c:pt idx="30">
                        <c:v>2.865998615916955</c:v>
                      </c:pt>
                      <c:pt idx="31">
                        <c:v>2.9005287197231837</c:v>
                      </c:pt>
                      <c:pt idx="32">
                        <c:v>2.9523238754325263</c:v>
                      </c:pt>
                      <c:pt idx="33">
                        <c:v>2.9695889273356402</c:v>
                      </c:pt>
                      <c:pt idx="34">
                        <c:v>3.1595044982698965</c:v>
                      </c:pt>
                      <c:pt idx="35">
                        <c:v>3.1249743944636679</c:v>
                      </c:pt>
                      <c:pt idx="36">
                        <c:v>3.1422394463667822</c:v>
                      </c:pt>
                      <c:pt idx="37">
                        <c:v>3.0169491525423728</c:v>
                      </c:pt>
                      <c:pt idx="38">
                        <c:v>3</c:v>
                      </c:pt>
                      <c:pt idx="39">
                        <c:v>3.0677966101694913</c:v>
                      </c:pt>
                      <c:pt idx="40">
                        <c:v>3.0847457627118646</c:v>
                      </c:pt>
                      <c:pt idx="41">
                        <c:v>3.2711864406779663</c:v>
                      </c:pt>
                      <c:pt idx="42">
                        <c:v>3.8979591836734695</c:v>
                      </c:pt>
                      <c:pt idx="43">
                        <c:v>3.7287682333873584</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3.1481481481481484</c:v>
                      </c:pt>
                      <c:pt idx="21">
                        <c:v>2.9814814814814814</c:v>
                      </c:pt>
                      <c:pt idx="22">
                        <c:v>2.8888888888888888</c:v>
                      </c:pt>
                      <c:pt idx="23">
                        <c:v>2.6413287197231834</c:v>
                      </c:pt>
                      <c:pt idx="24">
                        <c:v>2.5561245674740483</c:v>
                      </c:pt>
                      <c:pt idx="25">
                        <c:v>2.6413287197231834</c:v>
                      </c:pt>
                      <c:pt idx="26">
                        <c:v>2.8799003460207611</c:v>
                      </c:pt>
                      <c:pt idx="27">
                        <c:v>2.8458186851211069</c:v>
                      </c:pt>
                      <c:pt idx="28">
                        <c:v>2.6754103806228371</c:v>
                      </c:pt>
                      <c:pt idx="29">
                        <c:v>2.7776553633217991</c:v>
                      </c:pt>
                      <c:pt idx="30">
                        <c:v>2.8287778546712801</c:v>
                      </c:pt>
                      <c:pt idx="31">
                        <c:v>2.8628595155709342</c:v>
                      </c:pt>
                      <c:pt idx="32">
                        <c:v>2.9139820069204152</c:v>
                      </c:pt>
                      <c:pt idx="33">
                        <c:v>2.9310228373702421</c:v>
                      </c:pt>
                      <c:pt idx="34">
                        <c:v>3.1184719723183392</c:v>
                      </c:pt>
                      <c:pt idx="35">
                        <c:v>3.084390311418685</c:v>
                      </c:pt>
                      <c:pt idx="36">
                        <c:v>3.1014311418685119</c:v>
                      </c:pt>
                      <c:pt idx="37">
                        <c:v>3.0169491525423728</c:v>
                      </c:pt>
                      <c:pt idx="38">
                        <c:v>3</c:v>
                      </c:pt>
                      <c:pt idx="39">
                        <c:v>3.0677966101694913</c:v>
                      </c:pt>
                      <c:pt idx="40">
                        <c:v>3.0847457627118646</c:v>
                      </c:pt>
                      <c:pt idx="41">
                        <c:v>3.2711864406779663</c:v>
                      </c:pt>
                      <c:pt idx="42">
                        <c:v>3.8811408760035548</c:v>
                      </c:pt>
                      <c:pt idx="43">
                        <c:v>3.6557303417499458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3.074074074074074</c:v>
                      </c:pt>
                      <c:pt idx="16">
                        <c:v>2.9629629629629628</c:v>
                      </c:pt>
                      <c:pt idx="17">
                        <c:v>3</c:v>
                      </c:pt>
                      <c:pt idx="18">
                        <c:v>2.8518518518518516</c:v>
                      </c:pt>
                      <c:pt idx="19">
                        <c:v>2.6481481481481484</c:v>
                      </c:pt>
                      <c:pt idx="20">
                        <c:v>3.0704160951074537</c:v>
                      </c:pt>
                      <c:pt idx="21">
                        <c:v>2.9078646547782352</c:v>
                      </c:pt>
                      <c:pt idx="22">
                        <c:v>2.8175582990397809</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3.8198600783854069</c:v>
                      </c:pt>
                      <c:pt idx="43">
                        <c:v>3.5450431834823615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3.7589052305489186</c:v>
                      </c:pt>
                      <c:pt idx="43">
                        <c:v>3.4381309575373002</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3.6982737388237519</c:v>
                      </c:pt>
                      <c:pt idx="43">
                        <c:v>3.334803788344066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3.2250000000000001</c:v>
                      </c:pt>
                      <c:pt idx="1">
                        <c:v>3.6749999999999998</c:v>
                      </c:pt>
                      <c:pt idx="2">
                        <c:v>3.7250000000000001</c:v>
                      </c:pt>
                      <c:pt idx="3">
                        <c:v>3.85</c:v>
                      </c:pt>
                      <c:pt idx="4">
                        <c:v>3.95</c:v>
                      </c:pt>
                      <c:pt idx="5">
                        <c:v>3.9249999999999998</c:v>
                      </c:pt>
                      <c:pt idx="6">
                        <c:v>5.56</c:v>
                      </c:pt>
                      <c:pt idx="7">
                        <c:v>4.1428571428571432</c:v>
                      </c:pt>
                      <c:pt idx="8">
                        <c:v>3.3111111111111109</c:v>
                      </c:pt>
                      <c:pt idx="9">
                        <c:v>2.6545454545454548</c:v>
                      </c:pt>
                      <c:pt idx="10">
                        <c:v>2.5254237288135593</c:v>
                      </c:pt>
                      <c:pt idx="11">
                        <c:v>2.7118644067796609</c:v>
                      </c:pt>
                      <c:pt idx="12">
                        <c:v>2.9830508474576272</c:v>
                      </c:pt>
                      <c:pt idx="13">
                        <c:v>2.9661016949152543</c:v>
                      </c:pt>
                      <c:pt idx="14">
                        <c:v>2.6779661016949152</c:v>
                      </c:pt>
                      <c:pt idx="15">
                        <c:v>2.8135593220338984</c:v>
                      </c:pt>
                      <c:pt idx="16">
                        <c:v>2.7118644067796609</c:v>
                      </c:pt>
                      <c:pt idx="17">
                        <c:v>2.7457627118644066</c:v>
                      </c:pt>
                      <c:pt idx="18">
                        <c:v>2.6101694915254239</c:v>
                      </c:pt>
                      <c:pt idx="19">
                        <c:v>2.4237288135593222</c:v>
                      </c:pt>
                      <c:pt idx="20">
                        <c:v>2.8813559322033897</c:v>
                      </c:pt>
                      <c:pt idx="21">
                        <c:v>2.7288135593220337</c:v>
                      </c:pt>
                      <c:pt idx="22">
                        <c:v>2.6440677966101696</c:v>
                      </c:pt>
                      <c:pt idx="23">
                        <c:v>2.6271186440677967</c:v>
                      </c:pt>
                      <c:pt idx="24">
                        <c:v>2.5423728813559321</c:v>
                      </c:pt>
                      <c:pt idx="25">
                        <c:v>2.6271186440677967</c:v>
                      </c:pt>
                      <c:pt idx="26">
                        <c:v>2.8644067796610169</c:v>
                      </c:pt>
                      <c:pt idx="27">
                        <c:v>2.8305084745762712</c:v>
                      </c:pt>
                      <c:pt idx="28">
                        <c:v>2.6610169491525424</c:v>
                      </c:pt>
                      <c:pt idx="29">
                        <c:v>2.7627118644067798</c:v>
                      </c:pt>
                      <c:pt idx="30">
                        <c:v>2.8135593220338984</c:v>
                      </c:pt>
                      <c:pt idx="31">
                        <c:v>2.847457627118644</c:v>
                      </c:pt>
                      <c:pt idx="32">
                        <c:v>2.8983050847457625</c:v>
                      </c:pt>
                      <c:pt idx="33">
                        <c:v>2.9152542372881354</c:v>
                      </c:pt>
                      <c:pt idx="34">
                        <c:v>3.1016949152542375</c:v>
                      </c:pt>
                      <c:pt idx="35">
                        <c:v>3.0677966101694913</c:v>
                      </c:pt>
                      <c:pt idx="36">
                        <c:v>3.0847457627118646</c:v>
                      </c:pt>
                      <c:pt idx="37">
                        <c:v>3.0169491525423728</c:v>
                      </c:pt>
                      <c:pt idx="38">
                        <c:v>3</c:v>
                      </c:pt>
                      <c:pt idx="39">
                        <c:v>3.0677966101694913</c:v>
                      </c:pt>
                      <c:pt idx="40">
                        <c:v>3.0847457627118646</c:v>
                      </c:pt>
                      <c:pt idx="41">
                        <c:v>3.2711864406779663</c:v>
                      </c:pt>
                      <c:pt idx="42">
                        <c:v>3.6379630369848179</c:v>
                      </c:pt>
                      <c:pt idx="43">
                        <c:v>3.2348843244336147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3936237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62768"/>
        <c:crosses val="autoZero"/>
        <c:auto val="0"/>
        <c:lblOffset val="100"/>
        <c:baseTimeUnit val="days"/>
        <c:majorUnit val="6"/>
        <c:majorTimeUnit val="months"/>
        <c:minorUnit val="31"/>
        <c:minorTimeUnit val="days"/>
      </c:dateAx>
      <c:valAx>
        <c:axId val="23936276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36237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0"/>
    <col min="2" max="2" width="114.88671875" style="150" customWidth="1"/>
    <col min="3" max="16384" width="8.88671875" style="150"/>
  </cols>
  <sheetData>
    <row r="1" spans="1:8" x14ac:dyDescent="0.55000000000000004">
      <c r="B1" s="153" t="s">
        <v>65</v>
      </c>
      <c r="C1" s="152"/>
      <c r="D1" s="152"/>
      <c r="E1" s="152"/>
      <c r="F1" s="152"/>
      <c r="G1" s="152"/>
      <c r="H1" s="152"/>
    </row>
    <row r="2" spans="1:8" ht="45" x14ac:dyDescent="0.55000000000000004">
      <c r="A2" s="150">
        <v>1</v>
      </c>
      <c r="B2" s="151" t="s">
        <v>66</v>
      </c>
    </row>
    <row r="4" spans="1:8" ht="95.25" customHeight="1" x14ac:dyDescent="0.55000000000000004">
      <c r="A4" s="150">
        <v>2</v>
      </c>
      <c r="B4" s="151" t="s">
        <v>67</v>
      </c>
    </row>
    <row r="6" spans="1:8" ht="161.25" customHeight="1" x14ac:dyDescent="0.55000000000000004">
      <c r="A6" s="150">
        <v>3</v>
      </c>
      <c r="B6" s="151" t="s">
        <v>68</v>
      </c>
    </row>
    <row r="8" spans="1:8" ht="123.75" customHeight="1" x14ac:dyDescent="0.55000000000000004">
      <c r="A8" s="150">
        <v>4</v>
      </c>
      <c r="B8" s="151" t="s">
        <v>69</v>
      </c>
    </row>
    <row r="10" spans="1:8" ht="135" x14ac:dyDescent="0.55000000000000004">
      <c r="A10" s="150">
        <v>5</v>
      </c>
      <c r="B10" s="151" t="s">
        <v>70</v>
      </c>
    </row>
    <row r="12" spans="1:8" ht="97.5" customHeight="1" x14ac:dyDescent="0.55000000000000004">
      <c r="A12" s="150">
        <v>6</v>
      </c>
      <c r="B12" s="151"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3.074074074074074</v>
      </c>
      <c r="S24" s="114">
        <f t="shared" si="12"/>
        <v>2.9629629629629628</v>
      </c>
      <c r="T24" s="113">
        <f t="shared" si="12"/>
        <v>3</v>
      </c>
      <c r="U24" s="114">
        <f t="shared" si="12"/>
        <v>2.8518518518518516</v>
      </c>
      <c r="V24" s="113">
        <f t="shared" si="12"/>
        <v>2.6481481481481484</v>
      </c>
      <c r="W24" s="114">
        <f t="shared" si="12"/>
        <v>3.0704160951074537</v>
      </c>
      <c r="X24" s="113">
        <f t="shared" si="12"/>
        <v>2.9078646547782352</v>
      </c>
      <c r="Y24" s="114">
        <f t="shared" si="12"/>
        <v>2.8175582990397809</v>
      </c>
      <c r="Z24" s="113">
        <f t="shared" si="12"/>
        <v>2.6271186440677967</v>
      </c>
      <c r="AA24" s="114">
        <f t="shared" si="12"/>
        <v>2.5423728813559321</v>
      </c>
      <c r="AB24" s="113">
        <f t="shared" si="12"/>
        <v>2.6271186440677967</v>
      </c>
      <c r="AC24" s="114">
        <f t="shared" si="12"/>
        <v>2.8644067796610169</v>
      </c>
      <c r="AD24" s="113">
        <f t="shared" si="12"/>
        <v>2.8305084745762712</v>
      </c>
      <c r="AE24" s="114">
        <f t="shared" si="12"/>
        <v>2.6610169491525424</v>
      </c>
      <c r="AF24" s="113">
        <f t="shared" si="12"/>
        <v>2.7627118644067798</v>
      </c>
      <c r="AG24" s="114">
        <f t="shared" si="12"/>
        <v>2.8135593220338984</v>
      </c>
      <c r="AH24" s="113">
        <f t="shared" si="12"/>
        <v>2.847457627118644</v>
      </c>
      <c r="AI24" s="114">
        <f t="shared" si="12"/>
        <v>2.8983050847457625</v>
      </c>
      <c r="AJ24" s="113">
        <f t="shared" si="12"/>
        <v>2.9152542372881354</v>
      </c>
      <c r="AK24" s="114">
        <f t="shared" si="12"/>
        <v>3.1016949152542375</v>
      </c>
      <c r="AL24" s="113">
        <f t="shared" si="12"/>
        <v>3.0677966101694913</v>
      </c>
      <c r="AM24" s="114">
        <f t="shared" si="12"/>
        <v>3.0847457627118646</v>
      </c>
      <c r="AN24" s="113">
        <f t="shared" si="12"/>
        <v>3.0169491525423728</v>
      </c>
      <c r="AO24" s="114">
        <f t="shared" si="12"/>
        <v>3</v>
      </c>
      <c r="AP24" s="113">
        <f t="shared" si="12"/>
        <v>3.0677966101694913</v>
      </c>
      <c r="AQ24" s="114">
        <f t="shared" si="12"/>
        <v>3.0847457627118646</v>
      </c>
      <c r="AR24" s="113">
        <f t="shared" si="12"/>
        <v>3.2711864406779663</v>
      </c>
      <c r="AS24" s="114">
        <f t="shared" si="12"/>
        <v>3.8198600783854069</v>
      </c>
      <c r="AT24" s="113">
        <f t="shared" si="12"/>
        <v>3.5450431834823615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2.8760200878844948</v>
      </c>
      <c r="S25" s="123">
        <f t="shared" si="14"/>
        <v>3.0185185185185182</v>
      </c>
      <c r="T25" s="122">
        <f t="shared" si="14"/>
        <v>2.9814814814814814</v>
      </c>
      <c r="U25" s="123">
        <f t="shared" si="14"/>
        <v>2.9259259259259256</v>
      </c>
      <c r="V25" s="122">
        <f t="shared" si="14"/>
        <v>2.75</v>
      </c>
      <c r="W25" s="123">
        <f t="shared" si="14"/>
        <v>2.859282121627801</v>
      </c>
      <c r="X25" s="122">
        <f t="shared" si="14"/>
        <v>2.9891403749428447</v>
      </c>
      <c r="Y25" s="123">
        <f t="shared" si="14"/>
        <v>2.8627114769090083</v>
      </c>
      <c r="Z25" s="122">
        <f t="shared" si="14"/>
        <v>2.7223384715537886</v>
      </c>
      <c r="AA25" s="123">
        <f t="shared" si="14"/>
        <v>2.5847457627118642</v>
      </c>
      <c r="AB25" s="122">
        <f t="shared" si="14"/>
        <v>2.5847457627118642</v>
      </c>
      <c r="AC25" s="123">
        <f t="shared" si="14"/>
        <v>2.7457627118644066</v>
      </c>
      <c r="AD25" s="122">
        <f t="shared" si="14"/>
        <v>2.847457627118644</v>
      </c>
      <c r="AE25" s="123">
        <f t="shared" si="14"/>
        <v>2.7457627118644066</v>
      </c>
      <c r="AF25" s="122">
        <f t="shared" si="14"/>
        <v>2.7118644067796609</v>
      </c>
      <c r="AG25" s="123">
        <f t="shared" si="14"/>
        <v>2.7881355932203391</v>
      </c>
      <c r="AH25" s="122">
        <f t="shared" si="14"/>
        <v>2.8305084745762712</v>
      </c>
      <c r="AI25" s="123">
        <f t="shared" si="14"/>
        <v>2.8728813559322033</v>
      </c>
      <c r="AJ25" s="122">
        <f t="shared" si="14"/>
        <v>2.906779661016949</v>
      </c>
      <c r="AK25" s="123">
        <f t="shared" si="14"/>
        <v>3.0084745762711864</v>
      </c>
      <c r="AL25" s="122">
        <f t="shared" si="14"/>
        <v>3.0847457627118642</v>
      </c>
      <c r="AM25" s="123">
        <f t="shared" si="14"/>
        <v>3.0762711864406782</v>
      </c>
      <c r="AN25" s="122">
        <f t="shared" si="14"/>
        <v>3.0508474576271185</v>
      </c>
      <c r="AO25" s="123">
        <f t="shared" si="14"/>
        <v>3.0084745762711864</v>
      </c>
      <c r="AP25" s="122">
        <f t="shared" si="14"/>
        <v>3.0338983050847457</v>
      </c>
      <c r="AQ25" s="123">
        <f t="shared" si="14"/>
        <v>3.0762711864406782</v>
      </c>
      <c r="AR25" s="122">
        <f t="shared" si="14"/>
        <v>3.1779661016949152</v>
      </c>
      <c r="AS25" s="123">
        <f t="shared" si="14"/>
        <v>3.5455232595316866</v>
      </c>
      <c r="AT25" s="122">
        <f t="shared" si="14"/>
        <v>3.6824516309338842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54</v>
      </c>
      <c r="S26" s="116">
        <f>IF((R26+Q28+(IF(R16&gt;0,0,R16))&gt;'SDR Patient and Stations'!S8),'SDR Patient and Stations'!S8,(R26+Q28+(IF(R16&gt;0,0,R16))))</f>
        <v>54</v>
      </c>
      <c r="T26" s="117">
        <f>IF((S26+R28+(IF(S16&gt;0,0,S16))&gt;'SDR Patient and Stations'!T8),'SDR Patient and Stations'!T8,(S26+R28+(IF(S16&gt;0,0,S16))))</f>
        <v>54</v>
      </c>
      <c r="U26" s="116">
        <f>IF((T26+S28+(IF(T16&gt;0,0,T16))&gt;'SDR Patient and Stations'!U8),'SDR Patient and Stations'!U8,(T26+S28+(IF(T16&gt;0,0,T16))))</f>
        <v>54</v>
      </c>
      <c r="V26" s="117">
        <f>IF((U26+T28+(IF(U16&gt;0,0,U16))&gt;'SDR Patient and Stations'!V8),'SDR Patient and Stations'!V8,(U26+T28+(IF(U16&gt;0,0,U16))))</f>
        <v>54</v>
      </c>
      <c r="W26" s="116">
        <f>IF((V26+U28+(IF(V16&gt;0,0,V16))&gt;'SDR Patient and Stations'!W8),'SDR Patient and Stations'!W8,(V26+U28+(IF(V16&gt;0,0,V16))))</f>
        <v>55.36708860759493</v>
      </c>
      <c r="X26" s="117">
        <f>IF((W26+V28+(IF(W16&gt;0,0,W16))&gt;'SDR Patient and Stations'!X8),'SDR Patient and Stations'!X8,(W26+V28+(IF(W16&gt;0,0,W16))))</f>
        <v>55.36708860759493</v>
      </c>
      <c r="Y26" s="116">
        <f>IF((X26+W28+(IF(X16&gt;0,0,X16))&gt;'SDR Patient and Stations'!Y8),'SDR Patient and Stations'!Y8,(X26+W28+(IF(X16&gt;0,0,X16))))</f>
        <v>55.36708860759493</v>
      </c>
      <c r="Z26" s="117">
        <f>IF((Y26+X28+(IF(Y16&gt;0,0,Y16))&gt;'SDR Patient and Stations'!Z8),'SDR Patient and Stations'!Z8,(Y26+X28+(IF(Y16&gt;0,0,Y16))))</f>
        <v>59</v>
      </c>
      <c r="AA26" s="116">
        <f>IF((Z26+Y28+(IF(Z16&gt;0,0,Z16))&gt;'SDR Patient and Stations'!AA8),'SDR Patient and Stations'!AA8,(Z26+Y28+(IF(Z16&gt;0,0,Z16))))</f>
        <v>59</v>
      </c>
      <c r="AB26" s="117">
        <f>IF((AA26+Z28+(IF(AA16&gt;0,0,AA16))&gt;'SDR Patient and Stations'!AB8),'SDR Patient and Stations'!AB8,(AA26+Z28+(IF(AA16&gt;0,0,AA16))))</f>
        <v>59</v>
      </c>
      <c r="AC26" s="116">
        <f>IF((AB26+AA28+(IF(AB16&gt;0,0,AB16))&gt;'SDR Patient and Stations'!AC8),'SDR Patient and Stations'!AC8,(AB26+AA28+(IF(AB16&gt;0,0,AB16))))</f>
        <v>59</v>
      </c>
      <c r="AD26" s="117">
        <f>IF((AC26+AB28+(IF(AC16&gt;0,0,AC16))&gt;'SDR Patient and Stations'!AD8),'SDR Patient and Stations'!AD8,(AC26+AB28+(IF(AC16&gt;0,0,AC16))))</f>
        <v>59</v>
      </c>
      <c r="AE26" s="116">
        <f>IF((AD26+AC28+(IF(AD16&gt;0,0,AD16))&gt;'SDR Patient and Stations'!AE8),'SDR Patient and Stations'!AE8,(AD26+AC28+(IF(AD16&gt;0,0,AD16))))</f>
        <v>59</v>
      </c>
      <c r="AF26" s="117">
        <f>IF((AE26+AD28+(IF(AE16&gt;0,0,AE16))&gt;'SDR Patient and Stations'!AF8),'SDR Patient and Stations'!AF8,(AE26+AD28+(IF(AE16&gt;0,0,AE16))))</f>
        <v>59</v>
      </c>
      <c r="AG26" s="116">
        <f>IF((AF26+AE28+(IF(AF16&gt;0,0,AF16))&gt;'SDR Patient and Stations'!AG8),'SDR Patient and Stations'!AG8,(AF26+AE28+(IF(AF16&gt;0,0,AF16))))</f>
        <v>59</v>
      </c>
      <c r="AH26" s="117">
        <f>IF((AG26+AF28+(IF(AG16&gt;0,0,AG16))&gt;'SDR Patient and Stations'!AH8),'SDR Patient and Stations'!AH8,(AG26+AF28+(IF(AG16&gt;0,0,AG16))))</f>
        <v>59</v>
      </c>
      <c r="AI26" s="116">
        <f>IF((AH26+AG28+(IF(AH16&gt;0,0,AH16))&gt;'SDR Patient and Stations'!AI8),'SDR Patient and Stations'!AI8,(AH26+AG28+(IF(AH16&gt;0,0,AH16))))</f>
        <v>59</v>
      </c>
      <c r="AJ26" s="117">
        <f>IF((AI26+AH28+(IF(AI16&gt;0,0,AI16))&gt;'SDR Patient and Stations'!AJ8),'SDR Patient and Stations'!AJ8,(AI26+AH28+(IF(AI16&gt;0,0,AI16))))</f>
        <v>59</v>
      </c>
      <c r="AK26" s="116">
        <f>IF((AJ26+AI28+(IF(AJ16&gt;0,0,AJ16))&gt;'SDR Patient and Stations'!AK8),'SDR Patient and Stations'!AK8,(AJ26+AI28+(IF(AJ16&gt;0,0,AJ16))))</f>
        <v>59</v>
      </c>
      <c r="AL26" s="117">
        <f>IF((AK26+AJ28+(IF(AK16&gt;0,0,AK16))&gt;'SDR Patient and Stations'!AL8),'SDR Patient and Stations'!AL8,(AK26+AJ28+(IF(AK16&gt;0,0,AK16))))</f>
        <v>59</v>
      </c>
      <c r="AM26" s="116">
        <f>IF((AL26+AK28+(IF(AL16&gt;0,0,AL16))&gt;'SDR Patient and Stations'!AM8),'SDR Patient and Stations'!AM8,(AL26+AK28+(IF(AL16&gt;0,0,AL16))))</f>
        <v>59</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50.001831501831504</v>
      </c>
      <c r="AT26" s="117">
        <f>IF((AS26+AR28+(IF(AS16&gt;0,0,AS16))&gt;'SDR Patient and Stations'!AT8),'SDR Patient and Stations'!AT8,(AS26+AR28+(IF(AS16&gt;0,0,AS16))))</f>
        <v>53.031794048647981</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9.356540084388179</v>
      </c>
      <c r="L28" s="117">
        <f t="shared" si="15"/>
        <v>2.1358811040339774</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1.3670886075949298</v>
      </c>
      <c r="V28" s="117">
        <f t="shared" si="15"/>
        <v>0</v>
      </c>
      <c r="W28" s="116">
        <f t="shared" si="15"/>
        <v>0</v>
      </c>
      <c r="X28" s="117">
        <f t="shared" si="15"/>
        <v>4.0979319685367557</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7.4464285714285694</v>
      </c>
      <c r="AM28" s="116">
        <f t="shared" si="15"/>
        <v>4.861598440545805</v>
      </c>
      <c r="AN28" s="117">
        <f t="shared" si="15"/>
        <v>5.1937984496124017</v>
      </c>
      <c r="AO28" s="116">
        <f t="shared" si="15"/>
        <v>0</v>
      </c>
      <c r="AP28" s="117">
        <f t="shared" si="15"/>
        <v>0</v>
      </c>
      <c r="AQ28" s="116">
        <f t="shared" si="15"/>
        <v>1.0018315018315036</v>
      </c>
      <c r="AR28" s="117">
        <f t="shared" si="15"/>
        <v>3.0299625468164777</v>
      </c>
      <c r="AS28" s="116">
        <f t="shared" si="15"/>
        <v>10</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61.281653746770026</v>
      </c>
      <c r="G45" s="69">
        <f t="shared" ref="G45:AZ45" si="23">G43/$F$1</f>
        <v>56.607709750566897</v>
      </c>
      <c r="H45" s="61">
        <f t="shared" si="23"/>
        <v>55.143176733780763</v>
      </c>
      <c r="I45" s="69">
        <f t="shared" si="23"/>
        <v>41.820346320346324</v>
      </c>
      <c r="J45" s="61">
        <f t="shared" si="23"/>
        <v>44.356540084388179</v>
      </c>
      <c r="K45" s="69">
        <f t="shared" si="23"/>
        <v>47.135881104033977</v>
      </c>
      <c r="L45" s="61">
        <f t="shared" si="23"/>
        <v>51.117505995203835</v>
      </c>
      <c r="M45" s="69">
        <f t="shared" si="23"/>
        <v>51.036781609195401</v>
      </c>
      <c r="N45" s="61">
        <f t="shared" si="23"/>
        <v>57.270693512304256</v>
      </c>
      <c r="O45" s="69">
        <f t="shared" si="23"/>
        <v>70.721461187214615</v>
      </c>
      <c r="P45" s="61">
        <f t="shared" si="23"/>
        <v>68.512304250559282</v>
      </c>
      <c r="Q45" s="69">
        <f t="shared" si="23"/>
        <v>52.008333333333333</v>
      </c>
      <c r="R45" s="61">
        <f t="shared" si="23"/>
        <v>52.189393939393938</v>
      </c>
      <c r="S45" s="69">
        <f t="shared" si="23"/>
        <v>48.761904761904759</v>
      </c>
      <c r="T45" s="61">
        <f t="shared" si="23"/>
        <v>55.36708860759493</v>
      </c>
      <c r="U45" s="69">
        <f t="shared" si="23"/>
        <v>47.622489959839356</v>
      </c>
      <c r="V45" s="61">
        <f t="shared" si="23"/>
        <v>42.602083333333333</v>
      </c>
      <c r="W45" s="69">
        <f t="shared" si="23"/>
        <v>59.465020576131685</v>
      </c>
      <c r="X45" s="61">
        <f t="shared" si="23"/>
        <v>56.106060606060602</v>
      </c>
      <c r="Y45" s="69">
        <f t="shared" si="23"/>
        <v>56.727272727272727</v>
      </c>
      <c r="Z45" s="61">
        <f t="shared" si="23"/>
        <v>47.107843137254896</v>
      </c>
      <c r="AA45" s="69">
        <f t="shared" si="23"/>
        <v>46.583850931677013</v>
      </c>
      <c r="AB45" s="61">
        <f t="shared" si="23"/>
        <v>51.335470085470085</v>
      </c>
      <c r="AC45" s="69">
        <f t="shared" si="23"/>
        <v>61.421505376344079</v>
      </c>
      <c r="AD45" s="61">
        <f t="shared" si="23"/>
        <v>61.975555555555559</v>
      </c>
      <c r="AE45" s="69">
        <f t="shared" si="23"/>
        <v>53.008602150537634</v>
      </c>
      <c r="AF45" s="61">
        <f t="shared" si="23"/>
        <v>52.404339250493102</v>
      </c>
      <c r="AG45" s="69">
        <f t="shared" si="23"/>
        <v>55.001996007984026</v>
      </c>
      <c r="AH45" s="61">
        <f t="shared" si="23"/>
        <v>59.923566878980893</v>
      </c>
      <c r="AI45" s="69">
        <f t="shared" si="23"/>
        <v>59.79754601226994</v>
      </c>
      <c r="AJ45" s="61">
        <f t="shared" si="23"/>
        <v>59.405622489959846</v>
      </c>
      <c r="AK45" s="69">
        <f t="shared" si="23"/>
        <v>66.446428571428569</v>
      </c>
      <c r="AL45" s="61">
        <f t="shared" si="23"/>
        <v>63.861598440545805</v>
      </c>
      <c r="AM45" s="69">
        <f t="shared" si="23"/>
        <v>64.193798449612402</v>
      </c>
      <c r="AN45" s="61">
        <f t="shared" si="23"/>
        <v>57.712204007285976</v>
      </c>
      <c r="AO45" s="69">
        <f t="shared" si="23"/>
        <v>57.696132596685082</v>
      </c>
      <c r="AP45" s="61">
        <f t="shared" si="23"/>
        <v>60.001831501831504</v>
      </c>
      <c r="AQ45" s="69">
        <f t="shared" si="23"/>
        <v>62.029962546816478</v>
      </c>
      <c r="AR45" s="61">
        <f t="shared" si="23"/>
        <v>70.148775894538616</v>
      </c>
      <c r="AS45" s="69">
        <f t="shared" si="23"/>
        <v>67.184162062615101</v>
      </c>
      <c r="AT45" s="61">
        <f t="shared" si="23"/>
        <v>64.73260073260073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16.607709750566897</v>
      </c>
      <c r="H47" s="118">
        <f>H45-H26</f>
        <v>15.143176733780763</v>
      </c>
      <c r="I47" s="119">
        <f t="shared" ref="I47:AZ47" si="24">I45-I26</f>
        <v>16.820346320346324</v>
      </c>
      <c r="J47" s="118">
        <f t="shared" si="24"/>
        <v>9.356540084388179</v>
      </c>
      <c r="K47" s="119">
        <f t="shared" si="24"/>
        <v>2.1358811040339774</v>
      </c>
      <c r="L47" s="118">
        <f t="shared" si="24"/>
        <v>-3.8824940047961647</v>
      </c>
      <c r="M47" s="119">
        <f t="shared" si="24"/>
        <v>-7.9632183908045988</v>
      </c>
      <c r="N47" s="118">
        <f t="shared" si="24"/>
        <v>-1.7293064876957445</v>
      </c>
      <c r="O47" s="119">
        <f t="shared" si="24"/>
        <v>11.721461187214615</v>
      </c>
      <c r="P47" s="118">
        <f t="shared" si="24"/>
        <v>9.5123042505592821</v>
      </c>
      <c r="Q47" s="119">
        <f t="shared" si="24"/>
        <v>-6.9916666666666671</v>
      </c>
      <c r="R47" s="118">
        <f t="shared" si="24"/>
        <v>-1.8106060606060623</v>
      </c>
      <c r="S47" s="119">
        <f t="shared" si="24"/>
        <v>-5.2380952380952408</v>
      </c>
      <c r="T47" s="118">
        <f t="shared" si="24"/>
        <v>1.3670886075949298</v>
      </c>
      <c r="U47" s="119">
        <f t="shared" si="24"/>
        <v>-6.3775100401606437</v>
      </c>
      <c r="V47" s="118">
        <f t="shared" si="24"/>
        <v>-11.397916666666667</v>
      </c>
      <c r="W47" s="119">
        <f t="shared" si="24"/>
        <v>4.0979319685367557</v>
      </c>
      <c r="X47" s="118">
        <f t="shared" si="24"/>
        <v>0.73897199846567219</v>
      </c>
      <c r="Y47" s="119">
        <f t="shared" si="24"/>
        <v>1.3601841196777968</v>
      </c>
      <c r="Z47" s="118">
        <f t="shared" si="24"/>
        <v>-11.892156862745104</v>
      </c>
      <c r="AA47" s="119">
        <f t="shared" si="24"/>
        <v>-12.416149068322987</v>
      </c>
      <c r="AB47" s="118">
        <f t="shared" si="24"/>
        <v>-7.6645299145299148</v>
      </c>
      <c r="AC47" s="119">
        <f t="shared" si="24"/>
        <v>2.4215053763440793</v>
      </c>
      <c r="AD47" s="118">
        <f t="shared" si="24"/>
        <v>2.9755555555555588</v>
      </c>
      <c r="AE47" s="119">
        <f t="shared" si="24"/>
        <v>-5.9913978494623663</v>
      </c>
      <c r="AF47" s="118">
        <f t="shared" si="24"/>
        <v>-6.595660749506898</v>
      </c>
      <c r="AG47" s="119">
        <f t="shared" si="24"/>
        <v>-3.998003992015974</v>
      </c>
      <c r="AH47" s="118">
        <f t="shared" si="24"/>
        <v>0.92356687898089262</v>
      </c>
      <c r="AI47" s="119">
        <f t="shared" si="24"/>
        <v>0.79754601226994026</v>
      </c>
      <c r="AJ47" s="118">
        <f t="shared" si="24"/>
        <v>0.40562248995984618</v>
      </c>
      <c r="AK47" s="119">
        <f t="shared" si="24"/>
        <v>7.4464285714285694</v>
      </c>
      <c r="AL47" s="118">
        <f t="shared" si="24"/>
        <v>4.861598440545805</v>
      </c>
      <c r="AM47" s="119">
        <f t="shared" si="24"/>
        <v>5.1937984496124017</v>
      </c>
      <c r="AN47" s="118">
        <f t="shared" si="24"/>
        <v>-1.2877959927140239</v>
      </c>
      <c r="AO47" s="119">
        <f t="shared" si="24"/>
        <v>-1.3038674033149178</v>
      </c>
      <c r="AP47" s="118">
        <f t="shared" si="24"/>
        <v>1.0018315018315036</v>
      </c>
      <c r="AQ47" s="119">
        <f t="shared" si="24"/>
        <v>3.0299625468164777</v>
      </c>
      <c r="AR47" s="118">
        <f t="shared" si="24"/>
        <v>11.148775894538616</v>
      </c>
      <c r="AS47" s="119">
        <f t="shared" si="24"/>
        <v>17.182330560783598</v>
      </c>
      <c r="AT47" s="118">
        <f t="shared" si="24"/>
        <v>11.700806683952749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9.356540084388179</v>
      </c>
      <c r="K49" s="71">
        <f t="shared" si="25"/>
        <v>2.1358811040339774</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1.3670886075949298</v>
      </c>
      <c r="U49" s="71">
        <f t="shared" si="25"/>
        <v>0</v>
      </c>
      <c r="V49" s="63">
        <f t="shared" si="25"/>
        <v>0</v>
      </c>
      <c r="W49" s="71">
        <f t="shared" si="25"/>
        <v>4.0979319685367557</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7.4464285714285694</v>
      </c>
      <c r="AL49" s="63">
        <f t="shared" si="25"/>
        <v>4.861598440545805</v>
      </c>
      <c r="AM49" s="71">
        <f t="shared" si="25"/>
        <v>5.1937984496124017</v>
      </c>
      <c r="AN49" s="63">
        <f t="shared" si="25"/>
        <v>0</v>
      </c>
      <c r="AO49" s="71">
        <f t="shared" si="25"/>
        <v>0</v>
      </c>
      <c r="AP49" s="63">
        <f t="shared" si="25"/>
        <v>1.0018315018315036</v>
      </c>
      <c r="AQ49" s="71">
        <f t="shared" si="25"/>
        <v>3.0299625468164777</v>
      </c>
      <c r="AR49" s="63">
        <f t="shared" si="25"/>
        <v>10</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2.8135593220338984</v>
      </c>
      <c r="S24" s="114">
        <f t="shared" si="12"/>
        <v>2.7118644067796609</v>
      </c>
      <c r="T24" s="113">
        <f t="shared" si="12"/>
        <v>2.7457627118644066</v>
      </c>
      <c r="U24" s="114">
        <f t="shared" si="12"/>
        <v>2.6101694915254239</v>
      </c>
      <c r="V24" s="113">
        <f t="shared" si="12"/>
        <v>2.4237288135593222</v>
      </c>
      <c r="W24" s="114">
        <f t="shared" si="12"/>
        <v>2.8813559322033897</v>
      </c>
      <c r="X24" s="113">
        <f t="shared" si="12"/>
        <v>2.7288135593220337</v>
      </c>
      <c r="Y24" s="114">
        <f t="shared" si="12"/>
        <v>2.6440677966101696</v>
      </c>
      <c r="Z24" s="113">
        <f t="shared" si="12"/>
        <v>2.6271186440677967</v>
      </c>
      <c r="AA24" s="114">
        <f t="shared" si="12"/>
        <v>2.5423728813559321</v>
      </c>
      <c r="AB24" s="113">
        <f t="shared" si="12"/>
        <v>2.6271186440677967</v>
      </c>
      <c r="AC24" s="114">
        <f t="shared" si="12"/>
        <v>2.8644067796610169</v>
      </c>
      <c r="AD24" s="113">
        <f t="shared" si="12"/>
        <v>2.8305084745762712</v>
      </c>
      <c r="AE24" s="114">
        <f t="shared" si="12"/>
        <v>2.6610169491525424</v>
      </c>
      <c r="AF24" s="113">
        <f t="shared" si="12"/>
        <v>2.7627118644067798</v>
      </c>
      <c r="AG24" s="114">
        <f t="shared" si="12"/>
        <v>2.8135593220338984</v>
      </c>
      <c r="AH24" s="113">
        <f t="shared" si="12"/>
        <v>2.847457627118644</v>
      </c>
      <c r="AI24" s="114">
        <f t="shared" si="12"/>
        <v>2.8983050847457625</v>
      </c>
      <c r="AJ24" s="113">
        <f t="shared" si="12"/>
        <v>2.9152542372881354</v>
      </c>
      <c r="AK24" s="114">
        <f t="shared" si="12"/>
        <v>3.1016949152542375</v>
      </c>
      <c r="AL24" s="113">
        <f t="shared" si="12"/>
        <v>3.0677966101694913</v>
      </c>
      <c r="AM24" s="114">
        <f t="shared" si="12"/>
        <v>3.0847457627118646</v>
      </c>
      <c r="AN24" s="113">
        <f t="shared" si="12"/>
        <v>3.0169491525423728</v>
      </c>
      <c r="AO24" s="114">
        <f t="shared" si="12"/>
        <v>3</v>
      </c>
      <c r="AP24" s="113">
        <f t="shared" si="12"/>
        <v>3.0677966101694913</v>
      </c>
      <c r="AQ24" s="114">
        <f t="shared" si="12"/>
        <v>3.0847457627118646</v>
      </c>
      <c r="AR24" s="113">
        <f t="shared" si="12"/>
        <v>3.2711864406779663</v>
      </c>
      <c r="AS24" s="114">
        <f t="shared" si="12"/>
        <v>3.7589052305489186</v>
      </c>
      <c r="AT24" s="113">
        <f t="shared" si="12"/>
        <v>3.4381309575373002</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2.7457627118644066</v>
      </c>
      <c r="S25" s="123">
        <f t="shared" si="14"/>
        <v>2.7627118644067794</v>
      </c>
      <c r="T25" s="122">
        <f t="shared" si="14"/>
        <v>2.7288135593220337</v>
      </c>
      <c r="U25" s="123">
        <f t="shared" si="14"/>
        <v>2.6779661016949152</v>
      </c>
      <c r="V25" s="122">
        <f t="shared" si="14"/>
        <v>2.5169491525423728</v>
      </c>
      <c r="W25" s="123">
        <f t="shared" si="14"/>
        <v>2.652542372881356</v>
      </c>
      <c r="X25" s="122">
        <f t="shared" si="14"/>
        <v>2.8050847457627119</v>
      </c>
      <c r="Y25" s="123">
        <f t="shared" si="14"/>
        <v>2.6864406779661016</v>
      </c>
      <c r="Z25" s="122">
        <f t="shared" si="14"/>
        <v>2.6355932203389831</v>
      </c>
      <c r="AA25" s="123">
        <f t="shared" si="14"/>
        <v>2.5847457627118642</v>
      </c>
      <c r="AB25" s="122">
        <f t="shared" si="14"/>
        <v>2.5847457627118642</v>
      </c>
      <c r="AC25" s="123">
        <f t="shared" si="14"/>
        <v>2.7457627118644066</v>
      </c>
      <c r="AD25" s="122">
        <f t="shared" si="14"/>
        <v>2.847457627118644</v>
      </c>
      <c r="AE25" s="123">
        <f t="shared" si="14"/>
        <v>2.7457627118644066</v>
      </c>
      <c r="AF25" s="122">
        <f t="shared" si="14"/>
        <v>2.7118644067796609</v>
      </c>
      <c r="AG25" s="123">
        <f t="shared" si="14"/>
        <v>2.7881355932203391</v>
      </c>
      <c r="AH25" s="122">
        <f t="shared" si="14"/>
        <v>2.8305084745762712</v>
      </c>
      <c r="AI25" s="123">
        <f t="shared" si="14"/>
        <v>2.8728813559322033</v>
      </c>
      <c r="AJ25" s="122">
        <f t="shared" si="14"/>
        <v>2.906779661016949</v>
      </c>
      <c r="AK25" s="123">
        <f t="shared" si="14"/>
        <v>3.0084745762711864</v>
      </c>
      <c r="AL25" s="122">
        <f t="shared" si="14"/>
        <v>3.0847457627118642</v>
      </c>
      <c r="AM25" s="123">
        <f t="shared" si="14"/>
        <v>3.0762711864406782</v>
      </c>
      <c r="AN25" s="122">
        <f t="shared" si="14"/>
        <v>3.0508474576271185</v>
      </c>
      <c r="AO25" s="123">
        <f t="shared" si="14"/>
        <v>3.0084745762711864</v>
      </c>
      <c r="AP25" s="122">
        <f t="shared" si="14"/>
        <v>3.0338983050847457</v>
      </c>
      <c r="AQ25" s="123">
        <f t="shared" si="14"/>
        <v>3.0762711864406782</v>
      </c>
      <c r="AR25" s="122">
        <f t="shared" si="14"/>
        <v>3.1779661016949152</v>
      </c>
      <c r="AS25" s="123">
        <f t="shared" si="14"/>
        <v>3.5150458356134422</v>
      </c>
      <c r="AT25" s="122">
        <f t="shared" si="14"/>
        <v>3.5985180940431096</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59</v>
      </c>
      <c r="S26" s="116">
        <f>IF((R26+Q28+(IF(R16&gt;0,0,R16))&gt;'SDR Patient and Stations'!S8),'SDR Patient and Stations'!S8,(R26+Q28+(IF(R16&gt;0,0,R16))))</f>
        <v>59</v>
      </c>
      <c r="T26" s="117">
        <f>IF((S26+R28+(IF(S16&gt;0,0,S16))&gt;'SDR Patient and Stations'!T8),'SDR Patient and Stations'!T8,(S26+R28+(IF(S16&gt;0,0,S16))))</f>
        <v>59</v>
      </c>
      <c r="U26" s="116">
        <f>IF((T26+S28+(IF(T16&gt;0,0,T16))&gt;'SDR Patient and Stations'!U8),'SDR Patient and Stations'!U8,(T26+S28+(IF(T16&gt;0,0,T16))))</f>
        <v>59</v>
      </c>
      <c r="V26" s="117">
        <f>IF((U26+T28+(IF(U16&gt;0,0,U16))&gt;'SDR Patient and Stations'!V8),'SDR Patient and Stations'!V8,(U26+T28+(IF(U16&gt;0,0,U16))))</f>
        <v>59</v>
      </c>
      <c r="W26" s="116">
        <f>IF((V26+U28+(IF(V16&gt;0,0,V16))&gt;'SDR Patient and Stations'!W8),'SDR Patient and Stations'!W8,(V26+U28+(IF(V16&gt;0,0,V16))))</f>
        <v>59</v>
      </c>
      <c r="X26" s="117">
        <f>IF((W26+V28+(IF(W16&gt;0,0,W16))&gt;'SDR Patient and Stations'!X8),'SDR Patient and Stations'!X8,(W26+V28+(IF(W16&gt;0,0,W16))))</f>
        <v>59</v>
      </c>
      <c r="Y26" s="116">
        <f>IF((X26+W28+(IF(X16&gt;0,0,X16))&gt;'SDR Patient and Stations'!Y8),'SDR Patient and Stations'!Y8,(X26+W28+(IF(X16&gt;0,0,X16))))</f>
        <v>59</v>
      </c>
      <c r="Z26" s="117">
        <f>IF((Y26+X28+(IF(Y16&gt;0,0,Y16))&gt;'SDR Patient and Stations'!Z8),'SDR Patient and Stations'!Z8,(Y26+X28+(IF(Y16&gt;0,0,Y16))))</f>
        <v>59</v>
      </c>
      <c r="AA26" s="116">
        <f>IF((Z26+Y28+(IF(Z16&gt;0,0,Z16))&gt;'SDR Patient and Stations'!AA8),'SDR Patient and Stations'!AA8,(Z26+Y28+(IF(Z16&gt;0,0,Z16))))</f>
        <v>59</v>
      </c>
      <c r="AB26" s="117">
        <f>IF((AA26+Z28+(IF(AA16&gt;0,0,AA16))&gt;'SDR Patient and Stations'!AB8),'SDR Patient and Stations'!AB8,(AA26+Z28+(IF(AA16&gt;0,0,AA16))))</f>
        <v>59</v>
      </c>
      <c r="AC26" s="116">
        <f>IF((AB26+AA28+(IF(AB16&gt;0,0,AB16))&gt;'SDR Patient and Stations'!AC8),'SDR Patient and Stations'!AC8,(AB26+AA28+(IF(AB16&gt;0,0,AB16))))</f>
        <v>59</v>
      </c>
      <c r="AD26" s="117">
        <f>IF((AC26+AB28+(IF(AC16&gt;0,0,AC16))&gt;'SDR Patient and Stations'!AD8),'SDR Patient and Stations'!AD8,(AC26+AB28+(IF(AC16&gt;0,0,AC16))))</f>
        <v>59</v>
      </c>
      <c r="AE26" s="116">
        <f>IF((AD26+AC28+(IF(AD16&gt;0,0,AD16))&gt;'SDR Patient and Stations'!AE8),'SDR Patient and Stations'!AE8,(AD26+AC28+(IF(AD16&gt;0,0,AD16))))</f>
        <v>59</v>
      </c>
      <c r="AF26" s="117">
        <f>IF((AE26+AD28+(IF(AE16&gt;0,0,AE16))&gt;'SDR Patient and Stations'!AF8),'SDR Patient and Stations'!AF8,(AE26+AD28+(IF(AE16&gt;0,0,AE16))))</f>
        <v>59</v>
      </c>
      <c r="AG26" s="116">
        <f>IF((AF26+AE28+(IF(AF16&gt;0,0,AF16))&gt;'SDR Patient and Stations'!AG8),'SDR Patient and Stations'!AG8,(AF26+AE28+(IF(AF16&gt;0,0,AF16))))</f>
        <v>59</v>
      </c>
      <c r="AH26" s="117">
        <f>IF((AG26+AF28+(IF(AG16&gt;0,0,AG16))&gt;'SDR Patient and Stations'!AH8),'SDR Patient and Stations'!AH8,(AG26+AF28+(IF(AG16&gt;0,0,AG16))))</f>
        <v>59</v>
      </c>
      <c r="AI26" s="116">
        <f>IF((AH26+AG28+(IF(AH16&gt;0,0,AH16))&gt;'SDR Patient and Stations'!AI8),'SDR Patient and Stations'!AI8,(AH26+AG28+(IF(AH16&gt;0,0,AH16))))</f>
        <v>59</v>
      </c>
      <c r="AJ26" s="117">
        <f>IF((AI26+AH28+(IF(AI16&gt;0,0,AI16))&gt;'SDR Patient and Stations'!AJ8),'SDR Patient and Stations'!AJ8,(AI26+AH28+(IF(AI16&gt;0,0,AI16))))</f>
        <v>59</v>
      </c>
      <c r="AK26" s="116">
        <f>IF((AJ26+AI28+(IF(AJ16&gt;0,0,AJ16))&gt;'SDR Patient and Stations'!AK8),'SDR Patient and Stations'!AK8,(AJ26+AI28+(IF(AJ16&gt;0,0,AJ16))))</f>
        <v>59</v>
      </c>
      <c r="AL26" s="117">
        <f>IF((AK26+AJ28+(IF(AK16&gt;0,0,AK16))&gt;'SDR Patient and Stations'!AL8),'SDR Patient and Stations'!AL8,(AK26+AJ28+(IF(AK16&gt;0,0,AK16))))</f>
        <v>59</v>
      </c>
      <c r="AM26" s="116">
        <f>IF((AL26+AK28+(IF(AL16&gt;0,0,AL16))&gt;'SDR Patient and Stations'!AM8),'SDR Patient and Stations'!AM8,(AL26+AK28+(IF(AL16&gt;0,0,AL16))))</f>
        <v>59</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50.812667062667067</v>
      </c>
      <c r="AT26" s="117">
        <f>IF((AS26+AR28+(IF(AS16&gt;0,0,AS16))&gt;'SDR Patient and Stations'!AT8),'SDR Patient and Stations'!AT8,(AS26+AR28+(IF(AS16&gt;0,0,AS16))))</f>
        <v>54.68087234660269</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9.9559527882312651</v>
      </c>
      <c r="L28" s="117">
        <f t="shared" si="15"/>
        <v>2.7728524703047057</v>
      </c>
      <c r="M28" s="116">
        <f t="shared" si="15"/>
        <v>0</v>
      </c>
      <c r="N28" s="117">
        <f t="shared" si="15"/>
        <v>0</v>
      </c>
      <c r="O28" s="116">
        <f t="shared" si="15"/>
        <v>0</v>
      </c>
      <c r="P28" s="117">
        <f t="shared" si="15"/>
        <v>10</v>
      </c>
      <c r="Q28" s="116">
        <f t="shared" si="15"/>
        <v>10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8.3443532818532873</v>
      </c>
      <c r="AM28" s="116">
        <f t="shared" si="15"/>
        <v>5.7245930140666985</v>
      </c>
      <c r="AN28" s="117">
        <f t="shared" si="15"/>
        <v>6.0612822124450076</v>
      </c>
      <c r="AO28" s="116">
        <f t="shared" si="15"/>
        <v>0</v>
      </c>
      <c r="AP28" s="117">
        <f t="shared" si="15"/>
        <v>0</v>
      </c>
      <c r="AQ28" s="116">
        <f t="shared" si="15"/>
        <v>1.8126670626670673</v>
      </c>
      <c r="AR28" s="117">
        <f t="shared" si="15"/>
        <v>3.8682052839356231</v>
      </c>
      <c r="AS28" s="116">
        <f t="shared" si="15"/>
        <v>10</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62.109784202807461</v>
      </c>
      <c r="G45" s="69">
        <f t="shared" ref="G45:AZ45" si="23">G43/$F$1</f>
        <v>57.372678801250231</v>
      </c>
      <c r="H45" s="61">
        <f t="shared" si="23"/>
        <v>55.888354797750772</v>
      </c>
      <c r="I45" s="69">
        <f t="shared" si="23"/>
        <v>42.38548613548614</v>
      </c>
      <c r="J45" s="61">
        <f t="shared" si="23"/>
        <v>44.955952788231265</v>
      </c>
      <c r="K45" s="69">
        <f t="shared" si="23"/>
        <v>47.772852470304706</v>
      </c>
      <c r="L45" s="61">
        <f t="shared" si="23"/>
        <v>51.808283103247135</v>
      </c>
      <c r="M45" s="69">
        <f t="shared" si="23"/>
        <v>51.726467847157501</v>
      </c>
      <c r="N45" s="61">
        <f t="shared" si="23"/>
        <v>58.044621803011069</v>
      </c>
      <c r="O45" s="69">
        <f t="shared" si="23"/>
        <v>71.677156608663452</v>
      </c>
      <c r="P45" s="61">
        <f t="shared" si="23"/>
        <v>69.438146199891165</v>
      </c>
      <c r="Q45" s="69">
        <f t="shared" si="23"/>
        <v>52.711148648648653</v>
      </c>
      <c r="R45" s="61">
        <f t="shared" si="23"/>
        <v>52.894656019656018</v>
      </c>
      <c r="S45" s="69">
        <f t="shared" si="23"/>
        <v>49.420849420849422</v>
      </c>
      <c r="T45" s="61">
        <f t="shared" si="23"/>
        <v>56.115292507697568</v>
      </c>
      <c r="U45" s="69">
        <f t="shared" si="23"/>
        <v>48.266037121458808</v>
      </c>
      <c r="V45" s="61">
        <f t="shared" si="23"/>
        <v>43.177787162162161</v>
      </c>
      <c r="W45" s="69">
        <f t="shared" si="23"/>
        <v>60.268601935268606</v>
      </c>
      <c r="X45" s="61">
        <f t="shared" si="23"/>
        <v>56.864250614250615</v>
      </c>
      <c r="Y45" s="69">
        <f t="shared" si="23"/>
        <v>57.493857493857497</v>
      </c>
      <c r="Z45" s="61">
        <f t="shared" si="23"/>
        <v>47.744435612082668</v>
      </c>
      <c r="AA45" s="69">
        <f t="shared" si="23"/>
        <v>47.213362430753733</v>
      </c>
      <c r="AB45" s="61">
        <f t="shared" si="23"/>
        <v>52.029192654192649</v>
      </c>
      <c r="AC45" s="69">
        <f t="shared" si="23"/>
        <v>62.251525719267654</v>
      </c>
      <c r="AD45" s="61">
        <f t="shared" si="23"/>
        <v>62.813063063063069</v>
      </c>
      <c r="AE45" s="69">
        <f t="shared" si="23"/>
        <v>53.72493461203139</v>
      </c>
      <c r="AF45" s="61">
        <f t="shared" si="23"/>
        <v>53.112505997121389</v>
      </c>
      <c r="AG45" s="69">
        <f t="shared" si="23"/>
        <v>55.745266224308139</v>
      </c>
      <c r="AH45" s="61">
        <f t="shared" si="23"/>
        <v>60.733344809777932</v>
      </c>
      <c r="AI45" s="69">
        <f t="shared" si="23"/>
        <v>60.605620958381692</v>
      </c>
      <c r="AJ45" s="61">
        <f t="shared" si="23"/>
        <v>60.2084011722566</v>
      </c>
      <c r="AK45" s="69">
        <f t="shared" si="23"/>
        <v>67.344353281853287</v>
      </c>
      <c r="AL45" s="61">
        <f t="shared" si="23"/>
        <v>64.724593014066699</v>
      </c>
      <c r="AM45" s="69">
        <f t="shared" si="23"/>
        <v>65.061282212445008</v>
      </c>
      <c r="AN45" s="61">
        <f t="shared" si="23"/>
        <v>58.492098656033086</v>
      </c>
      <c r="AO45" s="69">
        <f t="shared" si="23"/>
        <v>58.475810064207849</v>
      </c>
      <c r="AP45" s="61">
        <f t="shared" si="23"/>
        <v>60.812667062667067</v>
      </c>
      <c r="AQ45" s="69">
        <f t="shared" si="23"/>
        <v>62.868205283935623</v>
      </c>
      <c r="AR45" s="61">
        <f t="shared" si="23"/>
        <v>71.096732325545887</v>
      </c>
      <c r="AS45" s="69">
        <f t="shared" si="23"/>
        <v>68.09205614454234</v>
      </c>
      <c r="AT45" s="61">
        <f t="shared" si="23"/>
        <v>65.607365607365608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17.372678801250231</v>
      </c>
      <c r="H47" s="118">
        <f>H45-H26</f>
        <v>15.888354797750772</v>
      </c>
      <c r="I47" s="119">
        <f t="shared" ref="I47:AZ47" si="24">I45-I26</f>
        <v>17.38548613548614</v>
      </c>
      <c r="J47" s="118">
        <f t="shared" si="24"/>
        <v>9.9559527882312651</v>
      </c>
      <c r="K47" s="119">
        <f t="shared" si="24"/>
        <v>2.7728524703047057</v>
      </c>
      <c r="L47" s="118">
        <f t="shared" si="24"/>
        <v>-3.1917168967528653</v>
      </c>
      <c r="M47" s="119">
        <f t="shared" si="24"/>
        <v>-7.273532152842499</v>
      </c>
      <c r="N47" s="118">
        <f t="shared" si="24"/>
        <v>-0.95537819698893145</v>
      </c>
      <c r="O47" s="119">
        <f t="shared" si="24"/>
        <v>12.677156608663452</v>
      </c>
      <c r="P47" s="118">
        <f t="shared" si="24"/>
        <v>10.438146199891165</v>
      </c>
      <c r="Q47" s="119">
        <f t="shared" si="24"/>
        <v>-6.2888513513513473</v>
      </c>
      <c r="R47" s="118">
        <f t="shared" si="24"/>
        <v>-6.1053439803439815</v>
      </c>
      <c r="S47" s="119">
        <f t="shared" si="24"/>
        <v>-9.5791505791505784</v>
      </c>
      <c r="T47" s="118">
        <f t="shared" si="24"/>
        <v>-2.8847074923024323</v>
      </c>
      <c r="U47" s="119">
        <f t="shared" si="24"/>
        <v>-10.733962878541192</v>
      </c>
      <c r="V47" s="118">
        <f t="shared" si="24"/>
        <v>-15.822212837837839</v>
      </c>
      <c r="W47" s="119">
        <f t="shared" si="24"/>
        <v>1.268601935268606</v>
      </c>
      <c r="X47" s="118">
        <f t="shared" si="24"/>
        <v>-2.135749385749385</v>
      </c>
      <c r="Y47" s="119">
        <f t="shared" si="24"/>
        <v>-1.5061425061425027</v>
      </c>
      <c r="Z47" s="118">
        <f t="shared" si="24"/>
        <v>-11.255564387917332</v>
      </c>
      <c r="AA47" s="119">
        <f t="shared" si="24"/>
        <v>-11.786637569246267</v>
      </c>
      <c r="AB47" s="118">
        <f t="shared" si="24"/>
        <v>-6.9708073458073514</v>
      </c>
      <c r="AC47" s="119">
        <f t="shared" si="24"/>
        <v>3.2515257192676543</v>
      </c>
      <c r="AD47" s="118">
        <f t="shared" si="24"/>
        <v>3.8130630630630691</v>
      </c>
      <c r="AE47" s="119">
        <f t="shared" si="24"/>
        <v>-5.2750653879686098</v>
      </c>
      <c r="AF47" s="118">
        <f t="shared" si="24"/>
        <v>-5.8874940028786114</v>
      </c>
      <c r="AG47" s="119">
        <f t="shared" si="24"/>
        <v>-3.2547337756918608</v>
      </c>
      <c r="AH47" s="118">
        <f t="shared" si="24"/>
        <v>1.7333448097779325</v>
      </c>
      <c r="AI47" s="119">
        <f t="shared" si="24"/>
        <v>1.6056209583816923</v>
      </c>
      <c r="AJ47" s="118">
        <f t="shared" si="24"/>
        <v>1.2084011722566004</v>
      </c>
      <c r="AK47" s="119">
        <f t="shared" si="24"/>
        <v>8.3443532818532873</v>
      </c>
      <c r="AL47" s="118">
        <f t="shared" si="24"/>
        <v>5.7245930140666985</v>
      </c>
      <c r="AM47" s="119">
        <f t="shared" si="24"/>
        <v>6.0612822124450076</v>
      </c>
      <c r="AN47" s="118">
        <f t="shared" si="24"/>
        <v>-0.507901343966914</v>
      </c>
      <c r="AO47" s="119">
        <f t="shared" si="24"/>
        <v>-0.52418993579215112</v>
      </c>
      <c r="AP47" s="118">
        <f t="shared" si="24"/>
        <v>1.8126670626670673</v>
      </c>
      <c r="AQ47" s="119">
        <f t="shared" si="24"/>
        <v>3.8682052839356231</v>
      </c>
      <c r="AR47" s="118">
        <f t="shared" si="24"/>
        <v>12.096732325545887</v>
      </c>
      <c r="AS47" s="119">
        <f t="shared" si="24"/>
        <v>17.279389081875273</v>
      </c>
      <c r="AT47" s="118">
        <f t="shared" si="24"/>
        <v>10.926493260762918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9.9559527882312651</v>
      </c>
      <c r="K49" s="71">
        <f t="shared" si="25"/>
        <v>2.7728524703047057</v>
      </c>
      <c r="L49" s="63">
        <f t="shared" si="25"/>
        <v>0</v>
      </c>
      <c r="M49" s="71">
        <f t="shared" si="25"/>
        <v>0</v>
      </c>
      <c r="N49" s="63">
        <f t="shared" si="25"/>
        <v>0</v>
      </c>
      <c r="O49" s="71">
        <f t="shared" si="25"/>
        <v>10</v>
      </c>
      <c r="P49" s="63">
        <f t="shared" si="25"/>
        <v>10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8.3443532818532873</v>
      </c>
      <c r="AL49" s="63">
        <f t="shared" si="25"/>
        <v>5.7245930140666985</v>
      </c>
      <c r="AM49" s="71">
        <f t="shared" si="25"/>
        <v>6.0612822124450076</v>
      </c>
      <c r="AN49" s="63">
        <f t="shared" si="25"/>
        <v>0</v>
      </c>
      <c r="AO49" s="71">
        <f t="shared" si="25"/>
        <v>0</v>
      </c>
      <c r="AP49" s="63">
        <f t="shared" si="25"/>
        <v>1.8126670626670673</v>
      </c>
      <c r="AQ49" s="71">
        <f t="shared" si="25"/>
        <v>3.8682052839356231</v>
      </c>
      <c r="AR49" s="63">
        <f t="shared" si="25"/>
        <v>10</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2.8135593220338984</v>
      </c>
      <c r="S24" s="114">
        <f t="shared" si="12"/>
        <v>2.7118644067796609</v>
      </c>
      <c r="T24" s="113">
        <f t="shared" si="12"/>
        <v>2.7457627118644066</v>
      </c>
      <c r="U24" s="114">
        <f t="shared" si="12"/>
        <v>2.6101694915254239</v>
      </c>
      <c r="V24" s="113">
        <f t="shared" si="12"/>
        <v>2.4237288135593222</v>
      </c>
      <c r="W24" s="114">
        <f t="shared" si="12"/>
        <v>2.8813559322033897</v>
      </c>
      <c r="X24" s="113">
        <f t="shared" si="12"/>
        <v>2.7288135593220337</v>
      </c>
      <c r="Y24" s="114">
        <f t="shared" si="12"/>
        <v>2.6440677966101696</v>
      </c>
      <c r="Z24" s="113">
        <f t="shared" si="12"/>
        <v>2.6271186440677967</v>
      </c>
      <c r="AA24" s="114">
        <f t="shared" si="12"/>
        <v>2.5423728813559321</v>
      </c>
      <c r="AB24" s="113">
        <f t="shared" si="12"/>
        <v>2.6271186440677967</v>
      </c>
      <c r="AC24" s="114">
        <f t="shared" si="12"/>
        <v>2.8644067796610169</v>
      </c>
      <c r="AD24" s="113">
        <f t="shared" si="12"/>
        <v>2.8305084745762712</v>
      </c>
      <c r="AE24" s="114">
        <f t="shared" si="12"/>
        <v>2.6610169491525424</v>
      </c>
      <c r="AF24" s="113">
        <f t="shared" si="12"/>
        <v>2.7627118644067798</v>
      </c>
      <c r="AG24" s="114">
        <f t="shared" si="12"/>
        <v>2.8135593220338984</v>
      </c>
      <c r="AH24" s="113">
        <f t="shared" si="12"/>
        <v>2.847457627118644</v>
      </c>
      <c r="AI24" s="114">
        <f t="shared" si="12"/>
        <v>2.8983050847457625</v>
      </c>
      <c r="AJ24" s="113">
        <f t="shared" si="12"/>
        <v>2.9152542372881354</v>
      </c>
      <c r="AK24" s="114">
        <f t="shared" si="12"/>
        <v>3.1016949152542375</v>
      </c>
      <c r="AL24" s="113">
        <f t="shared" si="12"/>
        <v>3.0677966101694913</v>
      </c>
      <c r="AM24" s="114">
        <f t="shared" si="12"/>
        <v>3.0847457627118646</v>
      </c>
      <c r="AN24" s="113">
        <f t="shared" si="12"/>
        <v>3.0169491525423728</v>
      </c>
      <c r="AO24" s="114">
        <f t="shared" si="12"/>
        <v>3</v>
      </c>
      <c r="AP24" s="113">
        <f t="shared" si="12"/>
        <v>3.0677966101694913</v>
      </c>
      <c r="AQ24" s="114">
        <f t="shared" si="12"/>
        <v>3.0847457627118646</v>
      </c>
      <c r="AR24" s="113">
        <f t="shared" si="12"/>
        <v>3.2711864406779663</v>
      </c>
      <c r="AS24" s="114">
        <f t="shared" si="12"/>
        <v>3.6982737388237519</v>
      </c>
      <c r="AT24" s="113">
        <f t="shared" si="12"/>
        <v>3.334803788344066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2.7457627118644066</v>
      </c>
      <c r="S25" s="123">
        <f t="shared" si="14"/>
        <v>2.7627118644067794</v>
      </c>
      <c r="T25" s="122">
        <f t="shared" si="14"/>
        <v>2.7288135593220337</v>
      </c>
      <c r="U25" s="123">
        <f t="shared" si="14"/>
        <v>2.6779661016949152</v>
      </c>
      <c r="V25" s="122">
        <f t="shared" si="14"/>
        <v>2.5169491525423728</v>
      </c>
      <c r="W25" s="123">
        <f t="shared" si="14"/>
        <v>2.652542372881356</v>
      </c>
      <c r="X25" s="122">
        <f t="shared" si="14"/>
        <v>2.8050847457627119</v>
      </c>
      <c r="Y25" s="123">
        <f t="shared" si="14"/>
        <v>2.6864406779661016</v>
      </c>
      <c r="Z25" s="122">
        <f t="shared" si="14"/>
        <v>2.6355932203389831</v>
      </c>
      <c r="AA25" s="123">
        <f t="shared" si="14"/>
        <v>2.5847457627118642</v>
      </c>
      <c r="AB25" s="122">
        <f t="shared" si="14"/>
        <v>2.5847457627118642</v>
      </c>
      <c r="AC25" s="123">
        <f t="shared" si="14"/>
        <v>2.7457627118644066</v>
      </c>
      <c r="AD25" s="122">
        <f t="shared" si="14"/>
        <v>2.847457627118644</v>
      </c>
      <c r="AE25" s="123">
        <f t="shared" si="14"/>
        <v>2.7457627118644066</v>
      </c>
      <c r="AF25" s="122">
        <f t="shared" si="14"/>
        <v>2.7118644067796609</v>
      </c>
      <c r="AG25" s="123">
        <f t="shared" si="14"/>
        <v>2.7881355932203391</v>
      </c>
      <c r="AH25" s="122">
        <f t="shared" si="14"/>
        <v>2.8305084745762712</v>
      </c>
      <c r="AI25" s="123">
        <f t="shared" si="14"/>
        <v>2.8728813559322033</v>
      </c>
      <c r="AJ25" s="122">
        <f t="shared" si="14"/>
        <v>2.906779661016949</v>
      </c>
      <c r="AK25" s="123">
        <f t="shared" si="14"/>
        <v>3.0084745762711864</v>
      </c>
      <c r="AL25" s="122">
        <f t="shared" si="14"/>
        <v>3.0847457627118642</v>
      </c>
      <c r="AM25" s="123">
        <f t="shared" si="14"/>
        <v>3.0762711864406782</v>
      </c>
      <c r="AN25" s="122">
        <f t="shared" si="14"/>
        <v>3.0508474576271185</v>
      </c>
      <c r="AO25" s="123">
        <f t="shared" si="14"/>
        <v>3.0084745762711864</v>
      </c>
      <c r="AP25" s="122">
        <f t="shared" si="14"/>
        <v>3.0338983050847457</v>
      </c>
      <c r="AQ25" s="123">
        <f t="shared" si="14"/>
        <v>3.0762711864406782</v>
      </c>
      <c r="AR25" s="122">
        <f t="shared" si="14"/>
        <v>3.1779661016949152</v>
      </c>
      <c r="AS25" s="123">
        <f t="shared" si="14"/>
        <v>3.4847300897508591</v>
      </c>
      <c r="AT25" s="122">
        <f t="shared" si="14"/>
        <v>3.5165387635839087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59</v>
      </c>
      <c r="S26" s="116">
        <f>IF((R26+Q28+(IF(R16&gt;0,0,R16))&gt;'SDR Patient and Stations'!S8),'SDR Patient and Stations'!S8,(R26+Q28+(IF(R16&gt;0,0,R16))))</f>
        <v>59</v>
      </c>
      <c r="T26" s="117">
        <f>IF((S26+R28+(IF(S16&gt;0,0,S16))&gt;'SDR Patient and Stations'!T8),'SDR Patient and Stations'!T8,(S26+R28+(IF(S16&gt;0,0,S16))))</f>
        <v>59</v>
      </c>
      <c r="U26" s="116">
        <f>IF((T26+S28+(IF(T16&gt;0,0,T16))&gt;'SDR Patient and Stations'!U8),'SDR Patient and Stations'!U8,(T26+S28+(IF(T16&gt;0,0,T16))))</f>
        <v>59</v>
      </c>
      <c r="V26" s="117">
        <f>IF((U26+T28+(IF(U16&gt;0,0,U16))&gt;'SDR Patient and Stations'!V8),'SDR Patient and Stations'!V8,(U26+T28+(IF(U16&gt;0,0,U16))))</f>
        <v>59</v>
      </c>
      <c r="W26" s="116">
        <f>IF((V26+U28+(IF(V16&gt;0,0,V16))&gt;'SDR Patient and Stations'!W8),'SDR Patient and Stations'!W8,(V26+U28+(IF(V16&gt;0,0,V16))))</f>
        <v>59</v>
      </c>
      <c r="X26" s="117">
        <f>IF((W26+V28+(IF(W16&gt;0,0,W16))&gt;'SDR Patient and Stations'!X8),'SDR Patient and Stations'!X8,(W26+V28+(IF(W16&gt;0,0,W16))))</f>
        <v>59</v>
      </c>
      <c r="Y26" s="116">
        <f>IF((X26+W28+(IF(X16&gt;0,0,X16))&gt;'SDR Patient and Stations'!Y8),'SDR Patient and Stations'!Y8,(X26+W28+(IF(X16&gt;0,0,X16))))</f>
        <v>59</v>
      </c>
      <c r="Z26" s="117">
        <f>IF((Y26+X28+(IF(Y16&gt;0,0,Y16))&gt;'SDR Patient and Stations'!Z8),'SDR Patient and Stations'!Z8,(Y26+X28+(IF(Y16&gt;0,0,Y16))))</f>
        <v>59</v>
      </c>
      <c r="AA26" s="116">
        <f>IF((Z26+Y28+(IF(Z16&gt;0,0,Z16))&gt;'SDR Patient and Stations'!AA8),'SDR Patient and Stations'!AA8,(Z26+Y28+(IF(Z16&gt;0,0,Z16))))</f>
        <v>59</v>
      </c>
      <c r="AB26" s="117">
        <f>IF((AA26+Z28+(IF(AA16&gt;0,0,AA16))&gt;'SDR Patient and Stations'!AB8),'SDR Patient and Stations'!AB8,(AA26+Z28+(IF(AA16&gt;0,0,AA16))))</f>
        <v>59</v>
      </c>
      <c r="AC26" s="116">
        <f>IF((AB26+AA28+(IF(AB16&gt;0,0,AB16))&gt;'SDR Patient and Stations'!AC8),'SDR Patient and Stations'!AC8,(AB26+AA28+(IF(AB16&gt;0,0,AB16))))</f>
        <v>59</v>
      </c>
      <c r="AD26" s="117">
        <f>IF((AC26+AB28+(IF(AC16&gt;0,0,AC16))&gt;'SDR Patient and Stations'!AD8),'SDR Patient and Stations'!AD8,(AC26+AB28+(IF(AC16&gt;0,0,AC16))))</f>
        <v>59</v>
      </c>
      <c r="AE26" s="116">
        <f>IF((AD26+AC28+(IF(AD16&gt;0,0,AD16))&gt;'SDR Patient and Stations'!AE8),'SDR Patient and Stations'!AE8,(AD26+AC28+(IF(AD16&gt;0,0,AD16))))</f>
        <v>59</v>
      </c>
      <c r="AF26" s="117">
        <f>IF((AE26+AD28+(IF(AE16&gt;0,0,AE16))&gt;'SDR Patient and Stations'!AF8),'SDR Patient and Stations'!AF8,(AE26+AD28+(IF(AE16&gt;0,0,AE16))))</f>
        <v>59</v>
      </c>
      <c r="AG26" s="116">
        <f>IF((AF26+AE28+(IF(AF16&gt;0,0,AF16))&gt;'SDR Patient and Stations'!AG8),'SDR Patient and Stations'!AG8,(AF26+AE28+(IF(AF16&gt;0,0,AF16))))</f>
        <v>59</v>
      </c>
      <c r="AH26" s="117">
        <f>IF((AG26+AF28+(IF(AG16&gt;0,0,AG16))&gt;'SDR Patient and Stations'!AH8),'SDR Patient and Stations'!AH8,(AG26+AF28+(IF(AG16&gt;0,0,AG16))))</f>
        <v>59</v>
      </c>
      <c r="AI26" s="116">
        <f>IF((AH26+AG28+(IF(AH16&gt;0,0,AH16))&gt;'SDR Patient and Stations'!AI8),'SDR Patient and Stations'!AI8,(AH26+AG28+(IF(AH16&gt;0,0,AH16))))</f>
        <v>59</v>
      </c>
      <c r="AJ26" s="117">
        <f>IF((AI26+AH28+(IF(AI16&gt;0,0,AI16))&gt;'SDR Patient and Stations'!AJ8),'SDR Patient and Stations'!AJ8,(AI26+AH28+(IF(AI16&gt;0,0,AI16))))</f>
        <v>59</v>
      </c>
      <c r="AK26" s="116">
        <f>IF((AJ26+AI28+(IF(AJ16&gt;0,0,AJ16))&gt;'SDR Patient and Stations'!AK8),'SDR Patient and Stations'!AK8,(AJ26+AI28+(IF(AJ16&gt;0,0,AJ16))))</f>
        <v>59</v>
      </c>
      <c r="AL26" s="117">
        <f>IF((AK26+AJ28+(IF(AK16&gt;0,0,AK16))&gt;'SDR Patient and Stations'!AL8),'SDR Patient and Stations'!AL8,(AK26+AJ28+(IF(AK16&gt;0,0,AK16))))</f>
        <v>59</v>
      </c>
      <c r="AM26" s="116">
        <f>IF((AL26+AK28+(IF(AL16&gt;0,0,AL16))&gt;'SDR Patient and Stations'!AM8),'SDR Patient and Stations'!AM8,(AL26+AK28+(IF(AL16&gt;0,0,AL16))))</f>
        <v>59</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51.645717296402232</v>
      </c>
      <c r="AT26" s="117">
        <f>IF((AS26+AR28+(IF(AS16&gt;0,0,AS16))&gt;'SDR Patient and Stations'!AT8),'SDR Patient and Stations'!AT8,(AS26+AR28+(IF(AS16&gt;0,0,AS16))))</f>
        <v>56.375130871898612</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3.427275106884224</v>
      </c>
      <c r="M28" s="116">
        <f t="shared" si="15"/>
        <v>0</v>
      </c>
      <c r="N28" s="117">
        <f t="shared" si="15"/>
        <v>0</v>
      </c>
      <c r="O28" s="116">
        <f t="shared" si="15"/>
        <v>0</v>
      </c>
      <c r="P28" s="117">
        <f t="shared" si="15"/>
        <v>10</v>
      </c>
      <c r="Q28" s="116">
        <f t="shared" si="15"/>
        <v>10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9.2668786692759397</v>
      </c>
      <c r="AM28" s="116">
        <f t="shared" si="15"/>
        <v>6.6112312745333668</v>
      </c>
      <c r="AN28" s="117">
        <f t="shared" si="15"/>
        <v>6.9525326537113727</v>
      </c>
      <c r="AO28" s="116">
        <f t="shared" si="15"/>
        <v>0.29336028145819881</v>
      </c>
      <c r="AP28" s="117">
        <f t="shared" si="15"/>
        <v>0.2768485582381004</v>
      </c>
      <c r="AQ28" s="116">
        <f t="shared" si="15"/>
        <v>2.645717296402232</v>
      </c>
      <c r="AR28" s="117">
        <f t="shared" si="15"/>
        <v>4.7294135754963804</v>
      </c>
      <c r="AS28" s="116">
        <f t="shared" si="15"/>
        <v>10</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62.960603164489754</v>
      </c>
      <c r="G45" s="69">
        <f t="shared" ref="G45:AZ45" si="23">G43/$F$1</f>
        <v>58.158605908116677</v>
      </c>
      <c r="H45" s="61">
        <f t="shared" si="23"/>
        <v>56.653948699089824</v>
      </c>
      <c r="I45" s="69">
        <f t="shared" si="23"/>
        <v>42.966109233232523</v>
      </c>
      <c r="J45" s="61">
        <f t="shared" si="23"/>
        <v>45.571787757933066</v>
      </c>
      <c r="K45" s="69">
        <f t="shared" si="23"/>
        <v>48.427275106884224</v>
      </c>
      <c r="L45" s="61">
        <f t="shared" si="23"/>
        <v>52.517985611510795</v>
      </c>
      <c r="M45" s="69">
        <f t="shared" si="23"/>
        <v>52.435049598488426</v>
      </c>
      <c r="N45" s="61">
        <f t="shared" si="23"/>
        <v>58.839753608531765</v>
      </c>
      <c r="O45" s="69">
        <f t="shared" si="23"/>
        <v>72.659035466316382</v>
      </c>
      <c r="P45" s="61">
        <f t="shared" si="23"/>
        <v>70.389353682081449</v>
      </c>
      <c r="Q45" s="69">
        <f t="shared" si="23"/>
        <v>53.433219178082197</v>
      </c>
      <c r="R45" s="61">
        <f t="shared" si="23"/>
        <v>53.619240348692401</v>
      </c>
      <c r="S45" s="69">
        <f t="shared" si="23"/>
        <v>50.097847358121328</v>
      </c>
      <c r="T45" s="61">
        <f t="shared" si="23"/>
        <v>56.883995144789317</v>
      </c>
      <c r="U45" s="69">
        <f t="shared" si="23"/>
        <v>48.927215712163722</v>
      </c>
      <c r="V45" s="61">
        <f t="shared" si="23"/>
        <v>43.769263698630141</v>
      </c>
      <c r="W45" s="69">
        <f t="shared" si="23"/>
        <v>61.094199222053106</v>
      </c>
      <c r="X45" s="61">
        <f t="shared" si="23"/>
        <v>57.643212951432126</v>
      </c>
      <c r="Y45" s="69">
        <f t="shared" si="23"/>
        <v>58.281444582814451</v>
      </c>
      <c r="Z45" s="61">
        <f t="shared" si="23"/>
        <v>48.398468976631747</v>
      </c>
      <c r="AA45" s="69">
        <f t="shared" si="23"/>
        <v>47.86012082021611</v>
      </c>
      <c r="AB45" s="61">
        <f t="shared" si="23"/>
        <v>52.741921320688441</v>
      </c>
      <c r="AC45" s="69">
        <f t="shared" si="23"/>
        <v>63.10428634555899</v>
      </c>
      <c r="AD45" s="61">
        <f t="shared" si="23"/>
        <v>63.673515981735164</v>
      </c>
      <c r="AE45" s="69">
        <f t="shared" si="23"/>
        <v>54.460892620415379</v>
      </c>
      <c r="AF45" s="61">
        <f t="shared" si="23"/>
        <v>53.84007457242442</v>
      </c>
      <c r="AG45" s="69">
        <f t="shared" si="23"/>
        <v>56.508900008202772</v>
      </c>
      <c r="AH45" s="61">
        <f t="shared" si="23"/>
        <v>61.565308437309135</v>
      </c>
      <c r="AI45" s="69">
        <f t="shared" si="23"/>
        <v>61.435834944112955</v>
      </c>
      <c r="AJ45" s="61">
        <f t="shared" si="23"/>
        <v>61.033173791054637</v>
      </c>
      <c r="AK45" s="69">
        <f t="shared" si="23"/>
        <v>68.26687866927594</v>
      </c>
      <c r="AL45" s="61">
        <f t="shared" si="23"/>
        <v>65.611231274533367</v>
      </c>
      <c r="AM45" s="69">
        <f t="shared" si="23"/>
        <v>65.952532653711373</v>
      </c>
      <c r="AN45" s="61">
        <f t="shared" si="23"/>
        <v>59.293360281458199</v>
      </c>
      <c r="AO45" s="69">
        <f t="shared" si="23"/>
        <v>59.2768485582381</v>
      </c>
      <c r="AP45" s="61">
        <f t="shared" si="23"/>
        <v>61.645717296402232</v>
      </c>
      <c r="AQ45" s="69">
        <f t="shared" si="23"/>
        <v>63.72941357549638</v>
      </c>
      <c r="AR45" s="61">
        <f t="shared" si="23"/>
        <v>72.07066016562186</v>
      </c>
      <c r="AS45" s="69">
        <f t="shared" si="23"/>
        <v>69.024824036933325</v>
      </c>
      <c r="AT45" s="61">
        <f t="shared" si="23"/>
        <v>66.506096643082941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18.158605908116677</v>
      </c>
      <c r="H47" s="118">
        <f>H45-H26</f>
        <v>16.653948699089824</v>
      </c>
      <c r="I47" s="119">
        <f t="shared" ref="I47:AZ47" si="24">I45-I26</f>
        <v>17.966109233232523</v>
      </c>
      <c r="J47" s="118">
        <f t="shared" si="24"/>
        <v>10.571787757933066</v>
      </c>
      <c r="K47" s="119">
        <f t="shared" si="24"/>
        <v>3.427275106884224</v>
      </c>
      <c r="L47" s="118">
        <f t="shared" si="24"/>
        <v>-2.4820143884892047</v>
      </c>
      <c r="M47" s="119">
        <f t="shared" si="24"/>
        <v>-6.5649504015115738</v>
      </c>
      <c r="N47" s="118">
        <f t="shared" si="24"/>
        <v>-0.16024639146823461</v>
      </c>
      <c r="O47" s="119">
        <f t="shared" si="24"/>
        <v>13.659035466316382</v>
      </c>
      <c r="P47" s="118">
        <f t="shared" si="24"/>
        <v>11.389353682081449</v>
      </c>
      <c r="Q47" s="119">
        <f t="shared" si="24"/>
        <v>-5.5667808219178028</v>
      </c>
      <c r="R47" s="118">
        <f t="shared" si="24"/>
        <v>-5.3807596513075993</v>
      </c>
      <c r="S47" s="119">
        <f t="shared" si="24"/>
        <v>-8.9021526418786721</v>
      </c>
      <c r="T47" s="118">
        <f t="shared" si="24"/>
        <v>-2.1160048552106829</v>
      </c>
      <c r="U47" s="119">
        <f t="shared" si="24"/>
        <v>-10.072784287836278</v>
      </c>
      <c r="V47" s="118">
        <f t="shared" si="24"/>
        <v>-15.230736301369859</v>
      </c>
      <c r="W47" s="119">
        <f t="shared" si="24"/>
        <v>2.0941992220531063</v>
      </c>
      <c r="X47" s="118">
        <f t="shared" si="24"/>
        <v>-1.3567870485678739</v>
      </c>
      <c r="Y47" s="119">
        <f t="shared" si="24"/>
        <v>-0.71855541718554861</v>
      </c>
      <c r="Z47" s="118">
        <f t="shared" si="24"/>
        <v>-10.601531023368253</v>
      </c>
      <c r="AA47" s="119">
        <f t="shared" si="24"/>
        <v>-11.13987917978389</v>
      </c>
      <c r="AB47" s="118">
        <f t="shared" si="24"/>
        <v>-6.2580786793115593</v>
      </c>
      <c r="AC47" s="119">
        <f t="shared" si="24"/>
        <v>4.1042863455589895</v>
      </c>
      <c r="AD47" s="118">
        <f t="shared" si="24"/>
        <v>4.6735159817351644</v>
      </c>
      <c r="AE47" s="119">
        <f t="shared" si="24"/>
        <v>-4.5391073795846211</v>
      </c>
      <c r="AF47" s="118">
        <f t="shared" si="24"/>
        <v>-5.1599254275755797</v>
      </c>
      <c r="AG47" s="119">
        <f t="shared" si="24"/>
        <v>-2.4910999917972276</v>
      </c>
      <c r="AH47" s="118">
        <f t="shared" si="24"/>
        <v>2.5653084373091346</v>
      </c>
      <c r="AI47" s="119">
        <f t="shared" si="24"/>
        <v>2.4358349441129548</v>
      </c>
      <c r="AJ47" s="118">
        <f t="shared" si="24"/>
        <v>2.0331737910546366</v>
      </c>
      <c r="AK47" s="119">
        <f t="shared" si="24"/>
        <v>9.2668786692759397</v>
      </c>
      <c r="AL47" s="118">
        <f t="shared" si="24"/>
        <v>6.6112312745333668</v>
      </c>
      <c r="AM47" s="119">
        <f t="shared" si="24"/>
        <v>6.9525326537113727</v>
      </c>
      <c r="AN47" s="118">
        <f t="shared" si="24"/>
        <v>0.29336028145819881</v>
      </c>
      <c r="AO47" s="119">
        <f t="shared" si="24"/>
        <v>0.2768485582381004</v>
      </c>
      <c r="AP47" s="118">
        <f t="shared" si="24"/>
        <v>2.645717296402232</v>
      </c>
      <c r="AQ47" s="119">
        <f t="shared" si="24"/>
        <v>4.7294135754963804</v>
      </c>
      <c r="AR47" s="118">
        <f t="shared" si="24"/>
        <v>13.07066016562186</v>
      </c>
      <c r="AS47" s="119">
        <f t="shared" si="24"/>
        <v>17.379106740531093</v>
      </c>
      <c r="AT47" s="118">
        <f t="shared" si="24"/>
        <v>10.130965771184329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3.427275106884224</v>
      </c>
      <c r="L49" s="63">
        <f t="shared" si="25"/>
        <v>0</v>
      </c>
      <c r="M49" s="71">
        <f t="shared" si="25"/>
        <v>0</v>
      </c>
      <c r="N49" s="63">
        <f t="shared" si="25"/>
        <v>0</v>
      </c>
      <c r="O49" s="71">
        <f t="shared" si="25"/>
        <v>10</v>
      </c>
      <c r="P49" s="63">
        <f t="shared" si="25"/>
        <v>10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9.2668786692759397</v>
      </c>
      <c r="AL49" s="63">
        <f t="shared" si="25"/>
        <v>6.6112312745333668</v>
      </c>
      <c r="AM49" s="71">
        <f t="shared" si="25"/>
        <v>6.9525326537113727</v>
      </c>
      <c r="AN49" s="63">
        <f t="shared" si="25"/>
        <v>0.29336028145819881</v>
      </c>
      <c r="AO49" s="71">
        <f t="shared" si="25"/>
        <v>0.2768485582381004</v>
      </c>
      <c r="AP49" s="63">
        <f t="shared" si="25"/>
        <v>2.645717296402232</v>
      </c>
      <c r="AQ49" s="71">
        <f t="shared" si="25"/>
        <v>4.7294135754963804</v>
      </c>
      <c r="AR49" s="63">
        <f t="shared" si="25"/>
        <v>10</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2.8135593220338984</v>
      </c>
      <c r="S24" s="114">
        <f t="shared" si="12"/>
        <v>2.7118644067796609</v>
      </c>
      <c r="T24" s="113">
        <f t="shared" si="12"/>
        <v>2.7457627118644066</v>
      </c>
      <c r="U24" s="114">
        <f t="shared" si="12"/>
        <v>2.6101694915254239</v>
      </c>
      <c r="V24" s="113">
        <f t="shared" si="12"/>
        <v>2.4237288135593222</v>
      </c>
      <c r="W24" s="114">
        <f t="shared" si="12"/>
        <v>2.8813559322033897</v>
      </c>
      <c r="X24" s="113">
        <f t="shared" si="12"/>
        <v>2.7288135593220337</v>
      </c>
      <c r="Y24" s="114">
        <f t="shared" si="12"/>
        <v>2.6440677966101696</v>
      </c>
      <c r="Z24" s="113">
        <f t="shared" si="12"/>
        <v>2.6271186440677967</v>
      </c>
      <c r="AA24" s="114">
        <f t="shared" si="12"/>
        <v>2.5423728813559321</v>
      </c>
      <c r="AB24" s="113">
        <f t="shared" si="12"/>
        <v>2.6271186440677967</v>
      </c>
      <c r="AC24" s="114">
        <f t="shared" si="12"/>
        <v>2.8644067796610169</v>
      </c>
      <c r="AD24" s="113">
        <f t="shared" si="12"/>
        <v>2.8305084745762712</v>
      </c>
      <c r="AE24" s="114">
        <f t="shared" si="12"/>
        <v>2.6610169491525424</v>
      </c>
      <c r="AF24" s="113">
        <f t="shared" si="12"/>
        <v>2.7627118644067798</v>
      </c>
      <c r="AG24" s="114">
        <f t="shared" si="12"/>
        <v>2.8135593220338984</v>
      </c>
      <c r="AH24" s="113">
        <f t="shared" si="12"/>
        <v>2.847457627118644</v>
      </c>
      <c r="AI24" s="114">
        <f t="shared" si="12"/>
        <v>2.8983050847457625</v>
      </c>
      <c r="AJ24" s="113">
        <f t="shared" si="12"/>
        <v>2.9152542372881354</v>
      </c>
      <c r="AK24" s="114">
        <f t="shared" si="12"/>
        <v>3.1016949152542375</v>
      </c>
      <c r="AL24" s="113">
        <f t="shared" si="12"/>
        <v>3.0677966101694913</v>
      </c>
      <c r="AM24" s="114">
        <f t="shared" si="12"/>
        <v>3.0847457627118646</v>
      </c>
      <c r="AN24" s="113">
        <f t="shared" si="12"/>
        <v>3.0169491525423728</v>
      </c>
      <c r="AO24" s="114">
        <f t="shared" si="12"/>
        <v>3</v>
      </c>
      <c r="AP24" s="113">
        <f t="shared" si="12"/>
        <v>3.0677966101694913</v>
      </c>
      <c r="AQ24" s="114">
        <f t="shared" si="12"/>
        <v>3.0847457627118646</v>
      </c>
      <c r="AR24" s="113">
        <f t="shared" si="12"/>
        <v>3.2711864406779663</v>
      </c>
      <c r="AS24" s="114">
        <f t="shared" si="12"/>
        <v>3.6379630369848179</v>
      </c>
      <c r="AT24" s="113">
        <f t="shared" si="12"/>
        <v>3.2348843244336147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2.7457627118644066</v>
      </c>
      <c r="S25" s="123">
        <f t="shared" si="14"/>
        <v>2.7627118644067794</v>
      </c>
      <c r="T25" s="122">
        <f t="shared" si="14"/>
        <v>2.7288135593220337</v>
      </c>
      <c r="U25" s="123">
        <f t="shared" si="14"/>
        <v>2.6779661016949152</v>
      </c>
      <c r="V25" s="122">
        <f t="shared" si="14"/>
        <v>2.5169491525423728</v>
      </c>
      <c r="W25" s="123">
        <f t="shared" si="14"/>
        <v>2.652542372881356</v>
      </c>
      <c r="X25" s="122">
        <f t="shared" si="14"/>
        <v>2.8050847457627119</v>
      </c>
      <c r="Y25" s="123">
        <f t="shared" si="14"/>
        <v>2.6864406779661016</v>
      </c>
      <c r="Z25" s="122">
        <f t="shared" si="14"/>
        <v>2.6355932203389831</v>
      </c>
      <c r="AA25" s="123">
        <f t="shared" si="14"/>
        <v>2.5847457627118642</v>
      </c>
      <c r="AB25" s="122">
        <f t="shared" si="14"/>
        <v>2.5847457627118642</v>
      </c>
      <c r="AC25" s="123">
        <f t="shared" si="14"/>
        <v>2.7457627118644066</v>
      </c>
      <c r="AD25" s="122">
        <f t="shared" si="14"/>
        <v>2.847457627118644</v>
      </c>
      <c r="AE25" s="123">
        <f t="shared" si="14"/>
        <v>2.7457627118644066</v>
      </c>
      <c r="AF25" s="122">
        <f t="shared" si="14"/>
        <v>2.7118644067796609</v>
      </c>
      <c r="AG25" s="123">
        <f t="shared" si="14"/>
        <v>2.7881355932203391</v>
      </c>
      <c r="AH25" s="122">
        <f t="shared" si="14"/>
        <v>2.8305084745762712</v>
      </c>
      <c r="AI25" s="123">
        <f t="shared" si="14"/>
        <v>2.8728813559322033</v>
      </c>
      <c r="AJ25" s="122">
        <f t="shared" si="14"/>
        <v>2.906779661016949</v>
      </c>
      <c r="AK25" s="123">
        <f t="shared" si="14"/>
        <v>3.0084745762711864</v>
      </c>
      <c r="AL25" s="122">
        <f t="shared" si="14"/>
        <v>3.0847457627118642</v>
      </c>
      <c r="AM25" s="123">
        <f t="shared" si="14"/>
        <v>3.0762711864406782</v>
      </c>
      <c r="AN25" s="122">
        <f t="shared" si="14"/>
        <v>3.0508474576271185</v>
      </c>
      <c r="AO25" s="123">
        <f t="shared" si="14"/>
        <v>3.0084745762711864</v>
      </c>
      <c r="AP25" s="122">
        <f t="shared" si="14"/>
        <v>3.0338983050847457</v>
      </c>
      <c r="AQ25" s="123">
        <f t="shared" si="14"/>
        <v>3.0762711864406782</v>
      </c>
      <c r="AR25" s="122">
        <f t="shared" si="14"/>
        <v>3.1779661016949152</v>
      </c>
      <c r="AS25" s="123">
        <f t="shared" si="14"/>
        <v>3.4545747388313921</v>
      </c>
      <c r="AT25" s="122">
        <f t="shared" si="14"/>
        <v>3.4364236807092166</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59</v>
      </c>
      <c r="S26" s="116">
        <f>IF((R26+Q28+(IF(R16&gt;0,0,R16))&gt;'SDR Patient and Stations'!S8),'SDR Patient and Stations'!S8,(R26+Q28+(IF(R16&gt;0,0,R16))))</f>
        <v>59</v>
      </c>
      <c r="T26" s="117">
        <f>IF((S26+R28+(IF(S16&gt;0,0,S16))&gt;'SDR Patient and Stations'!T8),'SDR Patient and Stations'!T8,(S26+R28+(IF(S16&gt;0,0,S16))))</f>
        <v>59</v>
      </c>
      <c r="U26" s="116">
        <f>IF((T26+S28+(IF(T16&gt;0,0,T16))&gt;'SDR Patient and Stations'!U8),'SDR Patient and Stations'!U8,(T26+S28+(IF(T16&gt;0,0,T16))))</f>
        <v>59</v>
      </c>
      <c r="V26" s="117">
        <f>IF((U26+T28+(IF(U16&gt;0,0,U16))&gt;'SDR Patient and Stations'!V8),'SDR Patient and Stations'!V8,(U26+T28+(IF(U16&gt;0,0,U16))))</f>
        <v>59</v>
      </c>
      <c r="W26" s="116">
        <f>IF((V26+U28+(IF(V16&gt;0,0,V16))&gt;'SDR Patient and Stations'!W8),'SDR Patient and Stations'!W8,(V26+U28+(IF(V16&gt;0,0,V16))))</f>
        <v>59</v>
      </c>
      <c r="X26" s="117">
        <f>IF((W26+V28+(IF(W16&gt;0,0,W16))&gt;'SDR Patient and Stations'!X8),'SDR Patient and Stations'!X8,(W26+V28+(IF(W16&gt;0,0,W16))))</f>
        <v>59</v>
      </c>
      <c r="Y26" s="116">
        <f>IF((X26+W28+(IF(X16&gt;0,0,X16))&gt;'SDR Patient and Stations'!Y8),'SDR Patient and Stations'!Y8,(X26+W28+(IF(X16&gt;0,0,X16))))</f>
        <v>59</v>
      </c>
      <c r="Z26" s="117">
        <f>IF((Y26+X28+(IF(Y16&gt;0,0,Y16))&gt;'SDR Patient and Stations'!Z8),'SDR Patient and Stations'!Z8,(Y26+X28+(IF(Y16&gt;0,0,Y16))))</f>
        <v>59</v>
      </c>
      <c r="AA26" s="116">
        <f>IF((Z26+Y28+(IF(Z16&gt;0,0,Z16))&gt;'SDR Patient and Stations'!AA8),'SDR Patient and Stations'!AA8,(Z26+Y28+(IF(Z16&gt;0,0,Z16))))</f>
        <v>59</v>
      </c>
      <c r="AB26" s="117">
        <f>IF((AA26+Z28+(IF(AA16&gt;0,0,AA16))&gt;'SDR Patient and Stations'!AB8),'SDR Patient and Stations'!AB8,(AA26+Z28+(IF(AA16&gt;0,0,AA16))))</f>
        <v>59</v>
      </c>
      <c r="AC26" s="116">
        <f>IF((AB26+AA28+(IF(AB16&gt;0,0,AB16))&gt;'SDR Patient and Stations'!AC8),'SDR Patient and Stations'!AC8,(AB26+AA28+(IF(AB16&gt;0,0,AB16))))</f>
        <v>59</v>
      </c>
      <c r="AD26" s="117">
        <f>IF((AC26+AB28+(IF(AC16&gt;0,0,AC16))&gt;'SDR Patient and Stations'!AD8),'SDR Patient and Stations'!AD8,(AC26+AB28+(IF(AC16&gt;0,0,AC16))))</f>
        <v>59</v>
      </c>
      <c r="AE26" s="116">
        <f>IF((AD26+AC28+(IF(AD16&gt;0,0,AD16))&gt;'SDR Patient and Stations'!AE8),'SDR Patient and Stations'!AE8,(AD26+AC28+(IF(AD16&gt;0,0,AD16))))</f>
        <v>59</v>
      </c>
      <c r="AF26" s="117">
        <f>IF((AE26+AD28+(IF(AE16&gt;0,0,AE16))&gt;'SDR Patient and Stations'!AF8),'SDR Patient and Stations'!AF8,(AE26+AD28+(IF(AE16&gt;0,0,AE16))))</f>
        <v>59</v>
      </c>
      <c r="AG26" s="116">
        <f>IF((AF26+AE28+(IF(AF16&gt;0,0,AF16))&gt;'SDR Patient and Stations'!AG8),'SDR Patient and Stations'!AG8,(AF26+AE28+(IF(AF16&gt;0,0,AF16))))</f>
        <v>59</v>
      </c>
      <c r="AH26" s="117">
        <f>IF((AG26+AF28+(IF(AG16&gt;0,0,AG16))&gt;'SDR Patient and Stations'!AH8),'SDR Patient and Stations'!AH8,(AG26+AF28+(IF(AG16&gt;0,0,AG16))))</f>
        <v>59</v>
      </c>
      <c r="AI26" s="116">
        <f>IF((AH26+AG28+(IF(AH16&gt;0,0,AH16))&gt;'SDR Patient and Stations'!AI8),'SDR Patient and Stations'!AI8,(AH26+AG28+(IF(AH16&gt;0,0,AH16))))</f>
        <v>59</v>
      </c>
      <c r="AJ26" s="117">
        <f>IF((AI26+AH28+(IF(AI16&gt;0,0,AI16))&gt;'SDR Patient and Stations'!AJ8),'SDR Patient and Stations'!AJ8,(AI26+AH28+(IF(AI16&gt;0,0,AI16))))</f>
        <v>59</v>
      </c>
      <c r="AK26" s="116">
        <f>IF((AJ26+AI28+(IF(AJ16&gt;0,0,AJ16))&gt;'SDR Patient and Stations'!AK8),'SDR Patient and Stations'!AK8,(AJ26+AI28+(IF(AJ16&gt;0,0,AJ16))))</f>
        <v>59</v>
      </c>
      <c r="AL26" s="117">
        <f>IF((AK26+AJ28+(IF(AK16&gt;0,0,AK16))&gt;'SDR Patient and Stations'!AL8),'SDR Patient and Stations'!AL8,(AK26+AJ28+(IF(AK16&gt;0,0,AK16))))</f>
        <v>59</v>
      </c>
      <c r="AM26" s="116">
        <f>IF((AL26+AK28+(IF(AL16&gt;0,0,AL16))&gt;'SDR Patient and Stations'!AM8),'SDR Patient and Stations'!AM8,(AL26+AK28+(IF(AL16&gt;0,0,AL16))))</f>
        <v>59</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52.501907814407815</v>
      </c>
      <c r="AT26" s="117">
        <f>IF((AS26+AR28+(IF(AS16&gt;0,0,AS16))&gt;'SDR Patient and Stations'!AT8),'SDR Patient and Stations'!AT8,(AS26+AR28+(IF(AS16&gt;0,0,AS16))))</f>
        <v>58.116452134008313</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4.0998761500353922</v>
      </c>
      <c r="M28" s="116">
        <f t="shared" si="15"/>
        <v>0</v>
      </c>
      <c r="N28" s="117">
        <f t="shared" si="15"/>
        <v>0</v>
      </c>
      <c r="O28" s="116">
        <f t="shared" si="15"/>
        <v>0</v>
      </c>
      <c r="P28" s="117">
        <f t="shared" si="15"/>
        <v>10</v>
      </c>
      <c r="Q28" s="116">
        <f t="shared" si="15"/>
        <v>10</v>
      </c>
      <c r="R28" s="117">
        <f t="shared" si="15"/>
        <v>0</v>
      </c>
      <c r="S28" s="116">
        <f t="shared" si="15"/>
        <v>0</v>
      </c>
      <c r="T28" s="117">
        <f t="shared" si="15"/>
        <v>0</v>
      </c>
      <c r="U28" s="116">
        <f t="shared" si="15"/>
        <v>0</v>
      </c>
      <c r="V28" s="117">
        <f t="shared" si="15"/>
        <v>0</v>
      </c>
      <c r="W28" s="116">
        <f t="shared" si="15"/>
        <v>0</v>
      </c>
      <c r="X28" s="117">
        <f t="shared" si="15"/>
        <v>2.9427297668038435</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3.2891104294478524</v>
      </c>
      <c r="AK28" s="116">
        <f t="shared" si="15"/>
        <v>2.8808567603748401</v>
      </c>
      <c r="AL28" s="117">
        <f t="shared" si="15"/>
        <v>10</v>
      </c>
      <c r="AM28" s="116">
        <f t="shared" si="15"/>
        <v>7.5224983755685457</v>
      </c>
      <c r="AN28" s="117">
        <f t="shared" si="15"/>
        <v>7.868540051679588</v>
      </c>
      <c r="AO28" s="116">
        <f t="shared" si="15"/>
        <v>1.1168791742562263</v>
      </c>
      <c r="AP28" s="117">
        <f t="shared" si="15"/>
        <v>1.1001381215469621</v>
      </c>
      <c r="AQ28" s="116">
        <f t="shared" si="15"/>
        <v>3.5019078144078151</v>
      </c>
      <c r="AR28" s="117">
        <f t="shared" si="15"/>
        <v>5.6145443196004976</v>
      </c>
      <c r="AS28" s="116">
        <f t="shared" si="15"/>
        <v>10</v>
      </c>
      <c r="AT28" s="117">
        <f t="shared" si="15"/>
        <v>10</v>
      </c>
      <c r="AU28" s="116">
        <f t="shared" si="15"/>
        <v>9.3133402957841156</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63.835055986218784</v>
      </c>
      <c r="G45" s="69">
        <f t="shared" ref="G45:AZ45" si="23">G43/$F$1</f>
        <v>58.966364323507186</v>
      </c>
      <c r="H45" s="61">
        <f t="shared" si="23"/>
        <v>57.440809097688295</v>
      </c>
      <c r="I45" s="69">
        <f t="shared" si="23"/>
        <v>43.562860750360755</v>
      </c>
      <c r="J45" s="61">
        <f t="shared" si="23"/>
        <v>46.204729254571021</v>
      </c>
      <c r="K45" s="69">
        <f t="shared" si="23"/>
        <v>49.099876150035392</v>
      </c>
      <c r="L45" s="61">
        <f t="shared" si="23"/>
        <v>53.247402078337331</v>
      </c>
      <c r="M45" s="69">
        <f t="shared" si="23"/>
        <v>53.163314176245208</v>
      </c>
      <c r="N45" s="61">
        <f t="shared" si="23"/>
        <v>59.656972408650269</v>
      </c>
      <c r="O45" s="69">
        <f t="shared" si="23"/>
        <v>73.668188736681884</v>
      </c>
      <c r="P45" s="61">
        <f t="shared" si="23"/>
        <v>71.366983594332595</v>
      </c>
      <c r="Q45" s="69">
        <f t="shared" si="23"/>
        <v>54.175347222222229</v>
      </c>
      <c r="R45" s="61">
        <f t="shared" si="23"/>
        <v>54.363952020202021</v>
      </c>
      <c r="S45" s="69">
        <f t="shared" si="23"/>
        <v>50.793650793650791</v>
      </c>
      <c r="T45" s="61">
        <f t="shared" si="23"/>
        <v>57.674050632911388</v>
      </c>
      <c r="U45" s="69">
        <f t="shared" si="23"/>
        <v>49.606760374832668</v>
      </c>
      <c r="V45" s="61">
        <f t="shared" si="23"/>
        <v>44.377170138888893</v>
      </c>
      <c r="W45" s="69">
        <f t="shared" si="23"/>
        <v>61.942729766803843</v>
      </c>
      <c r="X45" s="61">
        <f t="shared" si="23"/>
        <v>58.443813131313135</v>
      </c>
      <c r="Y45" s="69">
        <f t="shared" si="23"/>
        <v>59.090909090909093</v>
      </c>
      <c r="Z45" s="61">
        <f t="shared" si="23"/>
        <v>49.07066993464052</v>
      </c>
      <c r="AA45" s="69">
        <f t="shared" si="23"/>
        <v>48.524844720496894</v>
      </c>
      <c r="AB45" s="61">
        <f t="shared" si="23"/>
        <v>53.474448005698008</v>
      </c>
      <c r="AC45" s="69">
        <f t="shared" si="23"/>
        <v>63.980734767025091</v>
      </c>
      <c r="AD45" s="61">
        <f t="shared" si="23"/>
        <v>64.557870370370381</v>
      </c>
      <c r="AE45" s="69">
        <f t="shared" si="23"/>
        <v>55.217293906810042</v>
      </c>
      <c r="AF45" s="61">
        <f t="shared" si="23"/>
        <v>54.587853385930316</v>
      </c>
      <c r="AG45" s="69">
        <f t="shared" si="23"/>
        <v>57.293745841650029</v>
      </c>
      <c r="AH45" s="61">
        <f t="shared" si="23"/>
        <v>62.420382165605098</v>
      </c>
      <c r="AI45" s="69">
        <f t="shared" si="23"/>
        <v>62.289110429447852</v>
      </c>
      <c r="AJ45" s="61">
        <f t="shared" si="23"/>
        <v>61.88085676037484</v>
      </c>
      <c r="AK45" s="69">
        <f t="shared" si="23"/>
        <v>69.215029761904773</v>
      </c>
      <c r="AL45" s="61">
        <f t="shared" si="23"/>
        <v>66.522498375568546</v>
      </c>
      <c r="AM45" s="69">
        <f t="shared" si="23"/>
        <v>66.868540051679588</v>
      </c>
      <c r="AN45" s="61">
        <f t="shared" si="23"/>
        <v>60.116879174256226</v>
      </c>
      <c r="AO45" s="69">
        <f t="shared" si="23"/>
        <v>60.100138121546962</v>
      </c>
      <c r="AP45" s="61">
        <f t="shared" si="23"/>
        <v>62.501907814407815</v>
      </c>
      <c r="AQ45" s="69">
        <f t="shared" si="23"/>
        <v>64.614544319600498</v>
      </c>
      <c r="AR45" s="61">
        <f t="shared" si="23"/>
        <v>73.071641556811059</v>
      </c>
      <c r="AS45" s="69">
        <f t="shared" si="23"/>
        <v>69.983502148557406</v>
      </c>
      <c r="AT45" s="61">
        <f t="shared" si="23"/>
        <v>67.429792429792428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18.966364323507186</v>
      </c>
      <c r="H47" s="118">
        <f>H45-H26</f>
        <v>17.440809097688295</v>
      </c>
      <c r="I47" s="119">
        <f t="shared" ref="I47:AZ47" si="24">I45-I26</f>
        <v>18.562860750360755</v>
      </c>
      <c r="J47" s="118">
        <f t="shared" si="24"/>
        <v>11.204729254571021</v>
      </c>
      <c r="K47" s="119">
        <f t="shared" si="24"/>
        <v>4.0998761500353922</v>
      </c>
      <c r="L47" s="118">
        <f t="shared" si="24"/>
        <v>-1.7525979216626695</v>
      </c>
      <c r="M47" s="119">
        <f t="shared" si="24"/>
        <v>-5.8366858237547916</v>
      </c>
      <c r="N47" s="118">
        <f t="shared" si="24"/>
        <v>0.65697240865026885</v>
      </c>
      <c r="O47" s="119">
        <f t="shared" si="24"/>
        <v>14.668188736681884</v>
      </c>
      <c r="P47" s="118">
        <f t="shared" si="24"/>
        <v>12.366983594332595</v>
      </c>
      <c r="Q47" s="119">
        <f t="shared" si="24"/>
        <v>-4.8246527777777715</v>
      </c>
      <c r="R47" s="118">
        <f t="shared" si="24"/>
        <v>-4.6360479797979792</v>
      </c>
      <c r="S47" s="119">
        <f t="shared" si="24"/>
        <v>-8.2063492063492092</v>
      </c>
      <c r="T47" s="118">
        <f t="shared" si="24"/>
        <v>-1.3259493670886116</v>
      </c>
      <c r="U47" s="119">
        <f t="shared" si="24"/>
        <v>-9.3932396251673325</v>
      </c>
      <c r="V47" s="118">
        <f t="shared" si="24"/>
        <v>-14.622829861111107</v>
      </c>
      <c r="W47" s="119">
        <f t="shared" si="24"/>
        <v>2.9427297668038435</v>
      </c>
      <c r="X47" s="118">
        <f t="shared" si="24"/>
        <v>-0.55618686868686495</v>
      </c>
      <c r="Y47" s="119">
        <f t="shared" si="24"/>
        <v>9.0909090909093493E-2</v>
      </c>
      <c r="Z47" s="118">
        <f t="shared" si="24"/>
        <v>-9.9293300653594798</v>
      </c>
      <c r="AA47" s="119">
        <f t="shared" si="24"/>
        <v>-10.475155279503106</v>
      </c>
      <c r="AB47" s="118">
        <f t="shared" si="24"/>
        <v>-5.525551994301992</v>
      </c>
      <c r="AC47" s="119">
        <f t="shared" si="24"/>
        <v>4.9807347670250905</v>
      </c>
      <c r="AD47" s="118">
        <f t="shared" si="24"/>
        <v>5.5578703703703809</v>
      </c>
      <c r="AE47" s="119">
        <f t="shared" si="24"/>
        <v>-3.7827060931899581</v>
      </c>
      <c r="AF47" s="118">
        <f t="shared" si="24"/>
        <v>-4.4121466140696839</v>
      </c>
      <c r="AG47" s="119">
        <f t="shared" si="24"/>
        <v>-1.7062541583499709</v>
      </c>
      <c r="AH47" s="118">
        <f t="shared" si="24"/>
        <v>3.4203821656050977</v>
      </c>
      <c r="AI47" s="119">
        <f t="shared" si="24"/>
        <v>3.2891104294478524</v>
      </c>
      <c r="AJ47" s="118">
        <f t="shared" si="24"/>
        <v>2.8808567603748401</v>
      </c>
      <c r="AK47" s="119">
        <f t="shared" si="24"/>
        <v>10.215029761904773</v>
      </c>
      <c r="AL47" s="118">
        <f t="shared" si="24"/>
        <v>7.5224983755685457</v>
      </c>
      <c r="AM47" s="119">
        <f t="shared" si="24"/>
        <v>7.868540051679588</v>
      </c>
      <c r="AN47" s="118">
        <f t="shared" si="24"/>
        <v>1.1168791742562263</v>
      </c>
      <c r="AO47" s="119">
        <f t="shared" si="24"/>
        <v>1.1001381215469621</v>
      </c>
      <c r="AP47" s="118">
        <f t="shared" si="24"/>
        <v>3.5019078144078151</v>
      </c>
      <c r="AQ47" s="119">
        <f t="shared" si="24"/>
        <v>5.6145443196004976</v>
      </c>
      <c r="AR47" s="118">
        <f t="shared" si="24"/>
        <v>14.071641556811059</v>
      </c>
      <c r="AS47" s="119">
        <f t="shared" si="24"/>
        <v>17.481594334149591</v>
      </c>
      <c r="AT47" s="118">
        <f t="shared" si="24"/>
        <v>9.3133402957841156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4.0998761500353922</v>
      </c>
      <c r="L49" s="63">
        <f t="shared" si="25"/>
        <v>0</v>
      </c>
      <c r="M49" s="71">
        <f t="shared" si="25"/>
        <v>0</v>
      </c>
      <c r="N49" s="63">
        <f t="shared" si="25"/>
        <v>0</v>
      </c>
      <c r="O49" s="71">
        <f t="shared" si="25"/>
        <v>10</v>
      </c>
      <c r="P49" s="63">
        <f t="shared" si="25"/>
        <v>10</v>
      </c>
      <c r="Q49" s="71">
        <f t="shared" si="25"/>
        <v>0</v>
      </c>
      <c r="R49" s="63">
        <f t="shared" si="25"/>
        <v>0</v>
      </c>
      <c r="S49" s="71">
        <f t="shared" si="25"/>
        <v>0</v>
      </c>
      <c r="T49" s="63">
        <f t="shared" si="25"/>
        <v>0</v>
      </c>
      <c r="U49" s="71">
        <f t="shared" si="25"/>
        <v>0</v>
      </c>
      <c r="V49" s="63">
        <f t="shared" si="25"/>
        <v>0</v>
      </c>
      <c r="W49" s="71">
        <f t="shared" si="25"/>
        <v>2.9427297668038435</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3.2891104294478524</v>
      </c>
      <c r="AJ49" s="63">
        <f t="shared" si="25"/>
        <v>2.8808567603748401</v>
      </c>
      <c r="AK49" s="71">
        <f t="shared" si="25"/>
        <v>10</v>
      </c>
      <c r="AL49" s="63">
        <f t="shared" si="25"/>
        <v>7.5224983755685457</v>
      </c>
      <c r="AM49" s="71">
        <f t="shared" si="25"/>
        <v>7.868540051679588</v>
      </c>
      <c r="AN49" s="63">
        <f t="shared" si="25"/>
        <v>1.1168791742562263</v>
      </c>
      <c r="AO49" s="71">
        <f t="shared" si="25"/>
        <v>1.1001381215469621</v>
      </c>
      <c r="AP49" s="63">
        <f t="shared" si="25"/>
        <v>3.5019078144078151</v>
      </c>
      <c r="AQ49" s="71">
        <f t="shared" si="25"/>
        <v>5.6145443196004976</v>
      </c>
      <c r="AR49" s="63">
        <f t="shared" si="25"/>
        <v>10</v>
      </c>
      <c r="AS49" s="71">
        <f t="shared" si="25"/>
        <v>10</v>
      </c>
      <c r="AT49" s="63">
        <f t="shared" si="25"/>
        <v>9.3133402957841156</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2.8135593220338984</v>
      </c>
      <c r="S24" s="114">
        <f t="shared" si="12"/>
        <v>2.7118644067796609</v>
      </c>
      <c r="T24" s="113">
        <f t="shared" si="12"/>
        <v>2.7457627118644066</v>
      </c>
      <c r="U24" s="114">
        <f t="shared" si="12"/>
        <v>2.6101694915254239</v>
      </c>
      <c r="V24" s="113">
        <f t="shared" si="12"/>
        <v>2.4237288135593222</v>
      </c>
      <c r="W24" s="114">
        <f t="shared" si="12"/>
        <v>2.8813559322033897</v>
      </c>
      <c r="X24" s="113">
        <f t="shared" si="12"/>
        <v>2.7288135593220337</v>
      </c>
      <c r="Y24" s="114">
        <f t="shared" si="12"/>
        <v>2.6440677966101696</v>
      </c>
      <c r="Z24" s="113">
        <f t="shared" si="12"/>
        <v>2.6271186440677967</v>
      </c>
      <c r="AA24" s="114">
        <f t="shared" si="12"/>
        <v>2.5423728813559321</v>
      </c>
      <c r="AB24" s="113">
        <f t="shared" si="12"/>
        <v>2.6271186440677967</v>
      </c>
      <c r="AC24" s="114">
        <f t="shared" si="12"/>
        <v>2.8644067796610169</v>
      </c>
      <c r="AD24" s="113">
        <f t="shared" si="12"/>
        <v>2.8305084745762712</v>
      </c>
      <c r="AE24" s="114">
        <f t="shared" si="12"/>
        <v>2.6610169491525424</v>
      </c>
      <c r="AF24" s="113">
        <f t="shared" si="12"/>
        <v>2.7627118644067798</v>
      </c>
      <c r="AG24" s="114">
        <f t="shared" si="12"/>
        <v>2.8135593220338984</v>
      </c>
      <c r="AH24" s="113">
        <f t="shared" si="12"/>
        <v>2.847457627118644</v>
      </c>
      <c r="AI24" s="114">
        <f t="shared" si="12"/>
        <v>2.8983050847457625</v>
      </c>
      <c r="AJ24" s="113">
        <f t="shared" si="12"/>
        <v>2.9152542372881354</v>
      </c>
      <c r="AK24" s="114">
        <f t="shared" si="12"/>
        <v>3.1016949152542375</v>
      </c>
      <c r="AL24" s="113">
        <f t="shared" si="12"/>
        <v>3.0677966101694913</v>
      </c>
      <c r="AM24" s="114">
        <f t="shared" si="12"/>
        <v>3.0847457627118646</v>
      </c>
      <c r="AN24" s="113">
        <f t="shared" si="12"/>
        <v>3.0169491525423728</v>
      </c>
      <c r="AO24" s="114">
        <f t="shared" si="12"/>
        <v>3</v>
      </c>
      <c r="AP24" s="113">
        <f t="shared" si="12"/>
        <v>3.0677966101694913</v>
      </c>
      <c r="AQ24" s="114">
        <f t="shared" si="12"/>
        <v>3.0847457627118646</v>
      </c>
      <c r="AR24" s="113">
        <f t="shared" si="12"/>
        <v>3.2711864406779663</v>
      </c>
      <c r="AS24" s="114">
        <f t="shared" si="12"/>
        <v>3.5779705858902151</v>
      </c>
      <c r="AT24" s="113">
        <f t="shared" si="12"/>
        <v>3.1864406779661016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2.7457627118644066</v>
      </c>
      <c r="S25" s="123">
        <f t="shared" si="14"/>
        <v>2.7627118644067794</v>
      </c>
      <c r="T25" s="122">
        <f t="shared" si="14"/>
        <v>2.7288135593220337</v>
      </c>
      <c r="U25" s="123">
        <f t="shared" si="14"/>
        <v>2.6779661016949152</v>
      </c>
      <c r="V25" s="122">
        <f t="shared" si="14"/>
        <v>2.5169491525423728</v>
      </c>
      <c r="W25" s="123">
        <f t="shared" si="14"/>
        <v>2.652542372881356</v>
      </c>
      <c r="X25" s="122">
        <f t="shared" si="14"/>
        <v>2.8050847457627119</v>
      </c>
      <c r="Y25" s="123">
        <f t="shared" si="14"/>
        <v>2.6864406779661016</v>
      </c>
      <c r="Z25" s="122">
        <f t="shared" si="14"/>
        <v>2.6355932203389831</v>
      </c>
      <c r="AA25" s="123">
        <f t="shared" si="14"/>
        <v>2.5847457627118642</v>
      </c>
      <c r="AB25" s="122">
        <f t="shared" si="14"/>
        <v>2.5847457627118642</v>
      </c>
      <c r="AC25" s="123">
        <f t="shared" si="14"/>
        <v>2.7457627118644066</v>
      </c>
      <c r="AD25" s="122">
        <f t="shared" si="14"/>
        <v>2.847457627118644</v>
      </c>
      <c r="AE25" s="123">
        <f t="shared" si="14"/>
        <v>2.7457627118644066</v>
      </c>
      <c r="AF25" s="122">
        <f t="shared" si="14"/>
        <v>2.7118644067796609</v>
      </c>
      <c r="AG25" s="123">
        <f t="shared" si="14"/>
        <v>2.7881355932203391</v>
      </c>
      <c r="AH25" s="122">
        <f t="shared" si="14"/>
        <v>2.8305084745762712</v>
      </c>
      <c r="AI25" s="123">
        <f t="shared" si="14"/>
        <v>2.8728813559322033</v>
      </c>
      <c r="AJ25" s="122">
        <f t="shared" si="14"/>
        <v>2.906779661016949</v>
      </c>
      <c r="AK25" s="123">
        <f t="shared" si="14"/>
        <v>3.0084745762711864</v>
      </c>
      <c r="AL25" s="122">
        <f t="shared" si="14"/>
        <v>3.0847457627118642</v>
      </c>
      <c r="AM25" s="123">
        <f t="shared" si="14"/>
        <v>3.0762711864406782</v>
      </c>
      <c r="AN25" s="122">
        <f t="shared" si="14"/>
        <v>3.0508474576271185</v>
      </c>
      <c r="AO25" s="123">
        <f t="shared" si="14"/>
        <v>3.0084745762711864</v>
      </c>
      <c r="AP25" s="122">
        <f t="shared" si="14"/>
        <v>3.0338983050847457</v>
      </c>
      <c r="AQ25" s="123">
        <f t="shared" si="14"/>
        <v>3.0762711864406782</v>
      </c>
      <c r="AR25" s="122">
        <f t="shared" si="14"/>
        <v>3.1779661016949152</v>
      </c>
      <c r="AS25" s="123">
        <f t="shared" si="14"/>
        <v>3.4245785132840907</v>
      </c>
      <c r="AT25" s="122">
        <f t="shared" si="14"/>
        <v>3.3822056319281586</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59</v>
      </c>
      <c r="S26" s="116">
        <f>IF((R26+Q28+(IF(R16&gt;0,0,R16))&gt;'SDR Patient and Stations'!S8),'SDR Patient and Stations'!S8,(R26+Q28+(IF(R16&gt;0,0,R16))))</f>
        <v>59</v>
      </c>
      <c r="T26" s="117">
        <f>IF((S26+R28+(IF(S16&gt;0,0,S16))&gt;'SDR Patient and Stations'!T8),'SDR Patient and Stations'!T8,(S26+R28+(IF(S16&gt;0,0,S16))))</f>
        <v>59</v>
      </c>
      <c r="U26" s="116">
        <f>IF((T26+S28+(IF(T16&gt;0,0,T16))&gt;'SDR Patient and Stations'!U8),'SDR Patient and Stations'!U8,(T26+S28+(IF(T16&gt;0,0,T16))))</f>
        <v>59</v>
      </c>
      <c r="V26" s="117">
        <f>IF((U26+T28+(IF(U16&gt;0,0,U16))&gt;'SDR Patient and Stations'!V8),'SDR Patient and Stations'!V8,(U26+T28+(IF(U16&gt;0,0,U16))))</f>
        <v>59</v>
      </c>
      <c r="W26" s="116">
        <f>IF((V26+U28+(IF(V16&gt;0,0,V16))&gt;'SDR Patient and Stations'!W8),'SDR Patient and Stations'!W8,(V26+U28+(IF(V16&gt;0,0,V16))))</f>
        <v>59</v>
      </c>
      <c r="X26" s="117">
        <f>IF((W26+V28+(IF(W16&gt;0,0,W16))&gt;'SDR Patient and Stations'!X8),'SDR Patient and Stations'!X8,(W26+V28+(IF(W16&gt;0,0,W16))))</f>
        <v>59</v>
      </c>
      <c r="Y26" s="116">
        <f>IF((X26+W28+(IF(X16&gt;0,0,X16))&gt;'SDR Patient and Stations'!Y8),'SDR Patient and Stations'!Y8,(X26+W28+(IF(X16&gt;0,0,X16))))</f>
        <v>59</v>
      </c>
      <c r="Z26" s="117">
        <f>IF((Y26+X28+(IF(Y16&gt;0,0,Y16))&gt;'SDR Patient and Stations'!Z8),'SDR Patient and Stations'!Z8,(Y26+X28+(IF(Y16&gt;0,0,Y16))))</f>
        <v>59</v>
      </c>
      <c r="AA26" s="116">
        <f>IF((Z26+Y28+(IF(Z16&gt;0,0,Z16))&gt;'SDR Patient and Stations'!AA8),'SDR Patient and Stations'!AA8,(Z26+Y28+(IF(Z16&gt;0,0,Z16))))</f>
        <v>59</v>
      </c>
      <c r="AB26" s="117">
        <f>IF((AA26+Z28+(IF(AA16&gt;0,0,AA16))&gt;'SDR Patient and Stations'!AB8),'SDR Patient and Stations'!AB8,(AA26+Z28+(IF(AA16&gt;0,0,AA16))))</f>
        <v>59</v>
      </c>
      <c r="AC26" s="116">
        <f>IF((AB26+AA28+(IF(AB16&gt;0,0,AB16))&gt;'SDR Patient and Stations'!AC8),'SDR Patient and Stations'!AC8,(AB26+AA28+(IF(AB16&gt;0,0,AB16))))</f>
        <v>59</v>
      </c>
      <c r="AD26" s="117">
        <f>IF((AC26+AB28+(IF(AC16&gt;0,0,AC16))&gt;'SDR Patient and Stations'!AD8),'SDR Patient and Stations'!AD8,(AC26+AB28+(IF(AC16&gt;0,0,AC16))))</f>
        <v>59</v>
      </c>
      <c r="AE26" s="116">
        <f>IF((AD26+AC28+(IF(AD16&gt;0,0,AD16))&gt;'SDR Patient and Stations'!AE8),'SDR Patient and Stations'!AE8,(AD26+AC28+(IF(AD16&gt;0,0,AD16))))</f>
        <v>59</v>
      </c>
      <c r="AF26" s="117">
        <f>IF((AE26+AD28+(IF(AE16&gt;0,0,AE16))&gt;'SDR Patient and Stations'!AF8),'SDR Patient and Stations'!AF8,(AE26+AD28+(IF(AE16&gt;0,0,AE16))))</f>
        <v>59</v>
      </c>
      <c r="AG26" s="116">
        <f>IF((AF26+AE28+(IF(AF16&gt;0,0,AF16))&gt;'SDR Patient and Stations'!AG8),'SDR Patient and Stations'!AG8,(AF26+AE28+(IF(AF16&gt;0,0,AF16))))</f>
        <v>59</v>
      </c>
      <c r="AH26" s="117">
        <f>IF((AG26+AF28+(IF(AG16&gt;0,0,AG16))&gt;'SDR Patient and Stations'!AH8),'SDR Patient and Stations'!AH8,(AG26+AF28+(IF(AG16&gt;0,0,AG16))))</f>
        <v>59</v>
      </c>
      <c r="AI26" s="116">
        <f>IF((AH26+AG28+(IF(AH16&gt;0,0,AH16))&gt;'SDR Patient and Stations'!AI8),'SDR Patient and Stations'!AI8,(AH26+AG28+(IF(AH16&gt;0,0,AH16))))</f>
        <v>59</v>
      </c>
      <c r="AJ26" s="117">
        <f>IF((AI26+AH28+(IF(AI16&gt;0,0,AI16))&gt;'SDR Patient and Stations'!AJ8),'SDR Patient and Stations'!AJ8,(AI26+AH28+(IF(AI16&gt;0,0,AI16))))</f>
        <v>59</v>
      </c>
      <c r="AK26" s="116">
        <f>IF((AJ26+AI28+(IF(AJ16&gt;0,0,AJ16))&gt;'SDR Patient and Stations'!AK8),'SDR Patient and Stations'!AK8,(AJ26+AI28+(IF(AJ16&gt;0,0,AJ16))))</f>
        <v>59</v>
      </c>
      <c r="AL26" s="117">
        <f>IF((AK26+AJ28+(IF(AK16&gt;0,0,AK16))&gt;'SDR Patient and Stations'!AL8),'SDR Patient and Stations'!AL8,(AK26+AJ28+(IF(AK16&gt;0,0,AK16))))</f>
        <v>59</v>
      </c>
      <c r="AM26" s="116">
        <f>IF((AL26+AK28+(IF(AL16&gt;0,0,AL16))&gt;'SDR Patient and Stations'!AM8),'SDR Patient and Stations'!AM8,(AL26+AK28+(IF(AL16&gt;0,0,AL16))))</f>
        <v>59</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53.382216375174124</v>
      </c>
      <c r="AT26" s="117">
        <f>IF((AS26+AR28+(IF(AS16&gt;0,0,AS16))&gt;'SDR Patient and Stations'!AT8),'SDR Patient and Stations'!AT8,(AS26+AR28+(IF(AS16&gt;0,0,AS16))))</f>
        <v>59</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4.7914237014443444</v>
      </c>
      <c r="M28" s="116">
        <f t="shared" si="15"/>
        <v>0</v>
      </c>
      <c r="N28" s="117">
        <f t="shared" si="15"/>
        <v>0</v>
      </c>
      <c r="O28" s="116">
        <f t="shared" si="15"/>
        <v>0</v>
      </c>
      <c r="P28" s="117">
        <f t="shared" si="15"/>
        <v>10</v>
      </c>
      <c r="Q28" s="116">
        <f t="shared" si="15"/>
        <v>10</v>
      </c>
      <c r="R28" s="117">
        <f t="shared" si="15"/>
        <v>0</v>
      </c>
      <c r="S28" s="116">
        <f t="shared" si="15"/>
        <v>0</v>
      </c>
      <c r="T28" s="117">
        <f t="shared" si="15"/>
        <v>0</v>
      </c>
      <c r="U28" s="116">
        <f t="shared" si="15"/>
        <v>0</v>
      </c>
      <c r="V28" s="117">
        <f t="shared" si="15"/>
        <v>0</v>
      </c>
      <c r="W28" s="116">
        <f t="shared" si="15"/>
        <v>0</v>
      </c>
      <c r="X28" s="117">
        <f t="shared" si="15"/>
        <v>3.8151625804207967</v>
      </c>
      <c r="Y28" s="116">
        <f t="shared" si="15"/>
        <v>0</v>
      </c>
      <c r="Z28" s="117">
        <f t="shared" si="15"/>
        <v>0</v>
      </c>
      <c r="AA28" s="116">
        <f t="shared" si="15"/>
        <v>0</v>
      </c>
      <c r="AB28" s="117">
        <f t="shared" si="15"/>
        <v>0</v>
      </c>
      <c r="AC28" s="116">
        <f t="shared" si="15"/>
        <v>0</v>
      </c>
      <c r="AD28" s="117">
        <f t="shared" si="15"/>
        <v>5.8818718764198081</v>
      </c>
      <c r="AE28" s="116">
        <f t="shared" si="15"/>
        <v>0</v>
      </c>
      <c r="AF28" s="117">
        <f t="shared" si="15"/>
        <v>0</v>
      </c>
      <c r="AG28" s="116">
        <f t="shared" si="15"/>
        <v>0</v>
      </c>
      <c r="AH28" s="117">
        <f t="shared" si="15"/>
        <v>0</v>
      </c>
      <c r="AI28" s="116">
        <f t="shared" si="15"/>
        <v>4.2995424777967202</v>
      </c>
      <c r="AJ28" s="117">
        <f t="shared" si="15"/>
        <v>4.1664218439471199</v>
      </c>
      <c r="AK28" s="116">
        <f t="shared" si="15"/>
        <v>3.7524181231970246</v>
      </c>
      <c r="AL28" s="117">
        <f t="shared" si="15"/>
        <v>10</v>
      </c>
      <c r="AM28" s="116">
        <f t="shared" si="15"/>
        <v>8.4594349724075499</v>
      </c>
      <c r="AN28" s="117">
        <f t="shared" si="15"/>
        <v>8.8103504749426804</v>
      </c>
      <c r="AO28" s="116">
        <f t="shared" si="15"/>
        <v>1.963595782344342</v>
      </c>
      <c r="AP28" s="117">
        <f t="shared" si="15"/>
        <v>1.9466189401602989</v>
      </c>
      <c r="AQ28" s="116">
        <f t="shared" si="15"/>
        <v>4.3822163751741243</v>
      </c>
      <c r="AR28" s="117">
        <f t="shared" si="15"/>
        <v>6.5246083241019193</v>
      </c>
      <c r="AS28" s="116">
        <f t="shared" si="15"/>
        <v>10</v>
      </c>
      <c r="AT28" s="117">
        <f t="shared" si="15"/>
        <v>10</v>
      </c>
      <c r="AU28" s="116">
        <f t="shared" si="15"/>
        <v>9.3795078161275285</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64.734141281799324</v>
      </c>
      <c r="G45" s="69">
        <f t="shared" ref="G45:AZ45" si="23">G43/$F$1</f>
        <v>59.796876497077712</v>
      </c>
      <c r="H45" s="61">
        <f t="shared" si="23"/>
        <v>58.249834577937428</v>
      </c>
      <c r="I45" s="69">
        <f t="shared" si="23"/>
        <v>44.176422169379919</v>
      </c>
      <c r="J45" s="61">
        <f t="shared" si="23"/>
        <v>46.855500089142446</v>
      </c>
      <c r="K45" s="69">
        <f t="shared" si="23"/>
        <v>49.791423701444344</v>
      </c>
      <c r="L45" s="61">
        <f t="shared" si="23"/>
        <v>53.997365487891379</v>
      </c>
      <c r="M45" s="69">
        <f t="shared" si="23"/>
        <v>53.912093249150075</v>
      </c>
      <c r="N45" s="61">
        <f t="shared" si="23"/>
        <v>60.497211456659429</v>
      </c>
      <c r="O45" s="69">
        <f t="shared" si="23"/>
        <v>74.705768859733752</v>
      </c>
      <c r="P45" s="61">
        <f t="shared" si="23"/>
        <v>72.372152377351355</v>
      </c>
      <c r="Q45" s="69">
        <f t="shared" si="23"/>
        <v>54.938380281690144</v>
      </c>
      <c r="R45" s="61">
        <f t="shared" si="23"/>
        <v>55.129641485275286</v>
      </c>
      <c r="S45" s="69">
        <f t="shared" si="23"/>
        <v>51.509054325955731</v>
      </c>
      <c r="T45" s="61">
        <f t="shared" si="23"/>
        <v>58.486361205205917</v>
      </c>
      <c r="U45" s="69">
        <f t="shared" si="23"/>
        <v>50.305447140675376</v>
      </c>
      <c r="V45" s="61">
        <f t="shared" si="23"/>
        <v>45.002200704225359</v>
      </c>
      <c r="W45" s="69">
        <f t="shared" si="23"/>
        <v>62.815162580420797</v>
      </c>
      <c r="X45" s="61">
        <f t="shared" si="23"/>
        <v>59.266965428937262</v>
      </c>
      <c r="Y45" s="69">
        <f t="shared" si="23"/>
        <v>59.923175416133169</v>
      </c>
      <c r="Z45" s="61">
        <f t="shared" si="23"/>
        <v>49.761806130903068</v>
      </c>
      <c r="AA45" s="69">
        <f t="shared" si="23"/>
        <v>49.208293237686988</v>
      </c>
      <c r="AB45" s="61">
        <f t="shared" si="23"/>
        <v>54.227609245214879</v>
      </c>
      <c r="AC45" s="69">
        <f t="shared" si="23"/>
        <v>64.881871876419808</v>
      </c>
      <c r="AD45" s="61">
        <f t="shared" si="23"/>
        <v>65.467136150234751</v>
      </c>
      <c r="AE45" s="69">
        <f t="shared" si="23"/>
        <v>55.995002271694688</v>
      </c>
      <c r="AF45" s="61">
        <f t="shared" si="23"/>
        <v>55.356696391365951</v>
      </c>
      <c r="AG45" s="69">
        <f t="shared" si="23"/>
        <v>58.100700008433833</v>
      </c>
      <c r="AH45" s="61">
        <f t="shared" si="23"/>
        <v>63.29954247779672</v>
      </c>
      <c r="AI45" s="69">
        <f t="shared" si="23"/>
        <v>63.16642184394712</v>
      </c>
      <c r="AJ45" s="61">
        <f t="shared" si="23"/>
        <v>62.752418123197025</v>
      </c>
      <c r="AK45" s="69">
        <f t="shared" si="23"/>
        <v>70.189889336016108</v>
      </c>
      <c r="AL45" s="61">
        <f t="shared" si="23"/>
        <v>67.45943497240755</v>
      </c>
      <c r="AM45" s="69">
        <f t="shared" si="23"/>
        <v>67.81035047494268</v>
      </c>
      <c r="AN45" s="61">
        <f t="shared" si="23"/>
        <v>60.963595782344342</v>
      </c>
      <c r="AO45" s="69">
        <f t="shared" si="23"/>
        <v>60.946618940160299</v>
      </c>
      <c r="AP45" s="61">
        <f t="shared" si="23"/>
        <v>63.382216375174124</v>
      </c>
      <c r="AQ45" s="69">
        <f t="shared" si="23"/>
        <v>65.524608324101919</v>
      </c>
      <c r="AR45" s="61">
        <f t="shared" si="23"/>
        <v>74.100819606906981</v>
      </c>
      <c r="AS45" s="69">
        <f t="shared" si="23"/>
        <v>70.969185277410332</v>
      </c>
      <c r="AT45" s="61">
        <f t="shared" si="23"/>
        <v>68.379507816127528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19.796876497077712</v>
      </c>
      <c r="H47" s="118">
        <f>H45-H26</f>
        <v>18.249834577937428</v>
      </c>
      <c r="I47" s="119">
        <f t="shared" ref="I47:AZ47" si="24">I45-I26</f>
        <v>19.176422169379919</v>
      </c>
      <c r="J47" s="118">
        <f t="shared" si="24"/>
        <v>11.855500089142446</v>
      </c>
      <c r="K47" s="119">
        <f t="shared" si="24"/>
        <v>4.7914237014443444</v>
      </c>
      <c r="L47" s="118">
        <f t="shared" si="24"/>
        <v>-1.0026345121086209</v>
      </c>
      <c r="M47" s="119">
        <f t="shared" si="24"/>
        <v>-5.0879067508499247</v>
      </c>
      <c r="N47" s="118">
        <f t="shared" si="24"/>
        <v>1.4972114566594286</v>
      </c>
      <c r="O47" s="119">
        <f t="shared" si="24"/>
        <v>15.705768859733752</v>
      </c>
      <c r="P47" s="118">
        <f t="shared" si="24"/>
        <v>13.372152377351355</v>
      </c>
      <c r="Q47" s="119">
        <f t="shared" si="24"/>
        <v>-4.0616197183098564</v>
      </c>
      <c r="R47" s="118">
        <f t="shared" si="24"/>
        <v>-3.8703585147247139</v>
      </c>
      <c r="S47" s="119">
        <f t="shared" si="24"/>
        <v>-7.4909456740442693</v>
      </c>
      <c r="T47" s="118">
        <f t="shared" si="24"/>
        <v>-0.51363879479408325</v>
      </c>
      <c r="U47" s="119">
        <f t="shared" si="24"/>
        <v>-8.6945528593246237</v>
      </c>
      <c r="V47" s="118">
        <f t="shared" si="24"/>
        <v>-13.997799295774641</v>
      </c>
      <c r="W47" s="119">
        <f t="shared" si="24"/>
        <v>3.8151625804207967</v>
      </c>
      <c r="X47" s="118">
        <f t="shared" si="24"/>
        <v>0.26696542893726161</v>
      </c>
      <c r="Y47" s="119">
        <f t="shared" si="24"/>
        <v>0.92317541613316934</v>
      </c>
      <c r="Z47" s="118">
        <f t="shared" si="24"/>
        <v>-9.2381938690969321</v>
      </c>
      <c r="AA47" s="119">
        <f t="shared" si="24"/>
        <v>-9.7917067623130123</v>
      </c>
      <c r="AB47" s="118">
        <f t="shared" si="24"/>
        <v>-4.7723907547851212</v>
      </c>
      <c r="AC47" s="119">
        <f t="shared" si="24"/>
        <v>5.8818718764198081</v>
      </c>
      <c r="AD47" s="118">
        <f t="shared" si="24"/>
        <v>6.4671361502347509</v>
      </c>
      <c r="AE47" s="119">
        <f t="shared" si="24"/>
        <v>-3.0049977283053124</v>
      </c>
      <c r="AF47" s="118">
        <f t="shared" si="24"/>
        <v>-3.6433036086340493</v>
      </c>
      <c r="AG47" s="119">
        <f t="shared" si="24"/>
        <v>-0.89929999156616702</v>
      </c>
      <c r="AH47" s="118">
        <f t="shared" si="24"/>
        <v>4.2995424777967202</v>
      </c>
      <c r="AI47" s="119">
        <f t="shared" si="24"/>
        <v>4.1664218439471199</v>
      </c>
      <c r="AJ47" s="118">
        <f t="shared" si="24"/>
        <v>3.7524181231970246</v>
      </c>
      <c r="AK47" s="119">
        <f t="shared" si="24"/>
        <v>11.189889336016108</v>
      </c>
      <c r="AL47" s="118">
        <f t="shared" si="24"/>
        <v>8.4594349724075499</v>
      </c>
      <c r="AM47" s="119">
        <f t="shared" si="24"/>
        <v>8.8103504749426804</v>
      </c>
      <c r="AN47" s="118">
        <f t="shared" si="24"/>
        <v>1.963595782344342</v>
      </c>
      <c r="AO47" s="119">
        <f t="shared" si="24"/>
        <v>1.9466189401602989</v>
      </c>
      <c r="AP47" s="118">
        <f t="shared" si="24"/>
        <v>4.3822163751741243</v>
      </c>
      <c r="AQ47" s="119">
        <f t="shared" si="24"/>
        <v>6.5246083241019193</v>
      </c>
      <c r="AR47" s="118">
        <f t="shared" si="24"/>
        <v>15.100819606906981</v>
      </c>
      <c r="AS47" s="119">
        <f t="shared" si="24"/>
        <v>17.586968902236208</v>
      </c>
      <c r="AT47" s="118">
        <f t="shared" si="24"/>
        <v>9.3795078161275285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4.7914237014443444</v>
      </c>
      <c r="L49" s="63">
        <f t="shared" si="25"/>
        <v>0</v>
      </c>
      <c r="M49" s="71">
        <f t="shared" si="25"/>
        <v>0</v>
      </c>
      <c r="N49" s="63">
        <f t="shared" si="25"/>
        <v>0</v>
      </c>
      <c r="O49" s="71">
        <f t="shared" si="25"/>
        <v>10</v>
      </c>
      <c r="P49" s="63">
        <f t="shared" si="25"/>
        <v>10</v>
      </c>
      <c r="Q49" s="71">
        <f t="shared" si="25"/>
        <v>0</v>
      </c>
      <c r="R49" s="63">
        <f t="shared" si="25"/>
        <v>0</v>
      </c>
      <c r="S49" s="71">
        <f t="shared" si="25"/>
        <v>0</v>
      </c>
      <c r="T49" s="63">
        <f t="shared" si="25"/>
        <v>0</v>
      </c>
      <c r="U49" s="71">
        <f t="shared" si="25"/>
        <v>0</v>
      </c>
      <c r="V49" s="63">
        <f t="shared" si="25"/>
        <v>0</v>
      </c>
      <c r="W49" s="71">
        <f t="shared" si="25"/>
        <v>3.8151625804207967</v>
      </c>
      <c r="X49" s="63">
        <f t="shared" si="25"/>
        <v>0</v>
      </c>
      <c r="Y49" s="71">
        <f t="shared" si="25"/>
        <v>0</v>
      </c>
      <c r="Z49" s="63">
        <f t="shared" si="25"/>
        <v>0</v>
      </c>
      <c r="AA49" s="71">
        <f t="shared" si="25"/>
        <v>0</v>
      </c>
      <c r="AB49" s="63">
        <f t="shared" si="25"/>
        <v>0</v>
      </c>
      <c r="AC49" s="71">
        <f t="shared" si="25"/>
        <v>5.8818718764198081</v>
      </c>
      <c r="AD49" s="63">
        <f t="shared" si="25"/>
        <v>0</v>
      </c>
      <c r="AE49" s="71">
        <f t="shared" si="25"/>
        <v>0</v>
      </c>
      <c r="AF49" s="63">
        <f t="shared" si="25"/>
        <v>0</v>
      </c>
      <c r="AG49" s="71">
        <f t="shared" si="25"/>
        <v>0</v>
      </c>
      <c r="AH49" s="63">
        <f t="shared" si="25"/>
        <v>4.2995424777967202</v>
      </c>
      <c r="AI49" s="71">
        <f t="shared" si="25"/>
        <v>4.1664218439471199</v>
      </c>
      <c r="AJ49" s="63">
        <f t="shared" si="25"/>
        <v>3.7524181231970246</v>
      </c>
      <c r="AK49" s="71">
        <f t="shared" si="25"/>
        <v>10</v>
      </c>
      <c r="AL49" s="63">
        <f t="shared" si="25"/>
        <v>8.4594349724075499</v>
      </c>
      <c r="AM49" s="71">
        <f t="shared" si="25"/>
        <v>8.8103504749426804</v>
      </c>
      <c r="AN49" s="63">
        <f t="shared" si="25"/>
        <v>1.963595782344342</v>
      </c>
      <c r="AO49" s="71">
        <f t="shared" si="25"/>
        <v>1.9466189401602989</v>
      </c>
      <c r="AP49" s="63">
        <f t="shared" si="25"/>
        <v>4.3822163751741243</v>
      </c>
      <c r="AQ49" s="71">
        <f t="shared" si="25"/>
        <v>6.5246083241019193</v>
      </c>
      <c r="AR49" s="63">
        <f t="shared" si="25"/>
        <v>10</v>
      </c>
      <c r="AS49" s="71">
        <f t="shared" si="25"/>
        <v>10</v>
      </c>
      <c r="AT49" s="63">
        <f t="shared" si="25"/>
        <v>9.3795078161275285</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2.8135593220338984</v>
      </c>
      <c r="S24" s="114">
        <f t="shared" si="12"/>
        <v>2.7118644067796609</v>
      </c>
      <c r="T24" s="113">
        <f t="shared" si="12"/>
        <v>2.7457627118644066</v>
      </c>
      <c r="U24" s="114">
        <f t="shared" si="12"/>
        <v>2.6101694915254239</v>
      </c>
      <c r="V24" s="113">
        <f t="shared" si="12"/>
        <v>2.4237288135593222</v>
      </c>
      <c r="W24" s="114">
        <f t="shared" si="12"/>
        <v>2.8813559322033897</v>
      </c>
      <c r="X24" s="113">
        <f t="shared" si="12"/>
        <v>2.7288135593220337</v>
      </c>
      <c r="Y24" s="114">
        <f t="shared" si="12"/>
        <v>2.6440677966101696</v>
      </c>
      <c r="Z24" s="113">
        <f t="shared" si="12"/>
        <v>2.6271186440677967</v>
      </c>
      <c r="AA24" s="114">
        <f t="shared" si="12"/>
        <v>2.5423728813559321</v>
      </c>
      <c r="AB24" s="113">
        <f t="shared" si="12"/>
        <v>2.6271186440677967</v>
      </c>
      <c r="AC24" s="114">
        <f t="shared" si="12"/>
        <v>2.8644067796610169</v>
      </c>
      <c r="AD24" s="113">
        <f t="shared" si="12"/>
        <v>2.8305084745762712</v>
      </c>
      <c r="AE24" s="114">
        <f t="shared" si="12"/>
        <v>2.6610169491525424</v>
      </c>
      <c r="AF24" s="113">
        <f t="shared" si="12"/>
        <v>2.7627118644067798</v>
      </c>
      <c r="AG24" s="114">
        <f t="shared" si="12"/>
        <v>2.8135593220338984</v>
      </c>
      <c r="AH24" s="113">
        <f t="shared" si="12"/>
        <v>2.847457627118644</v>
      </c>
      <c r="AI24" s="114">
        <f t="shared" si="12"/>
        <v>2.8983050847457625</v>
      </c>
      <c r="AJ24" s="113">
        <f t="shared" si="12"/>
        <v>2.9152542372881354</v>
      </c>
      <c r="AK24" s="114">
        <f t="shared" si="12"/>
        <v>3.1016949152542375</v>
      </c>
      <c r="AL24" s="113">
        <f t="shared" si="12"/>
        <v>3.0677966101694913</v>
      </c>
      <c r="AM24" s="114">
        <f t="shared" si="12"/>
        <v>3.0847457627118646</v>
      </c>
      <c r="AN24" s="113">
        <f t="shared" si="12"/>
        <v>3.0169491525423728</v>
      </c>
      <c r="AO24" s="114">
        <f t="shared" si="12"/>
        <v>3</v>
      </c>
      <c r="AP24" s="113">
        <f t="shared" si="12"/>
        <v>3.0677966101694913</v>
      </c>
      <c r="AQ24" s="114">
        <f t="shared" si="12"/>
        <v>3.0847457627118646</v>
      </c>
      <c r="AR24" s="113">
        <f t="shared" si="12"/>
        <v>3.2711864406779663</v>
      </c>
      <c r="AS24" s="114">
        <f t="shared" si="12"/>
        <v>3.5182938731248865</v>
      </c>
      <c r="AT24" s="113">
        <f t="shared" si="12"/>
        <v>3.1864406779661016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2.7457627118644066</v>
      </c>
      <c r="S25" s="123">
        <f t="shared" si="14"/>
        <v>2.7627118644067794</v>
      </c>
      <c r="T25" s="122">
        <f t="shared" si="14"/>
        <v>2.7288135593220337</v>
      </c>
      <c r="U25" s="123">
        <f t="shared" si="14"/>
        <v>2.6779661016949152</v>
      </c>
      <c r="V25" s="122">
        <f t="shared" si="14"/>
        <v>2.5169491525423728</v>
      </c>
      <c r="W25" s="123">
        <f t="shared" si="14"/>
        <v>2.652542372881356</v>
      </c>
      <c r="X25" s="122">
        <f t="shared" si="14"/>
        <v>2.8050847457627119</v>
      </c>
      <c r="Y25" s="123">
        <f t="shared" si="14"/>
        <v>2.6864406779661016</v>
      </c>
      <c r="Z25" s="122">
        <f t="shared" si="14"/>
        <v>2.6355932203389831</v>
      </c>
      <c r="AA25" s="123">
        <f t="shared" si="14"/>
        <v>2.5847457627118642</v>
      </c>
      <c r="AB25" s="122">
        <f t="shared" si="14"/>
        <v>2.5847457627118642</v>
      </c>
      <c r="AC25" s="123">
        <f t="shared" si="14"/>
        <v>2.7457627118644066</v>
      </c>
      <c r="AD25" s="122">
        <f t="shared" si="14"/>
        <v>2.847457627118644</v>
      </c>
      <c r="AE25" s="123">
        <f t="shared" si="14"/>
        <v>2.7457627118644066</v>
      </c>
      <c r="AF25" s="122">
        <f t="shared" si="14"/>
        <v>2.7118644067796609</v>
      </c>
      <c r="AG25" s="123">
        <f t="shared" si="14"/>
        <v>2.7881355932203391</v>
      </c>
      <c r="AH25" s="122">
        <f t="shared" si="14"/>
        <v>2.8305084745762712</v>
      </c>
      <c r="AI25" s="123">
        <f t="shared" si="14"/>
        <v>2.8728813559322033</v>
      </c>
      <c r="AJ25" s="122">
        <f t="shared" si="14"/>
        <v>2.906779661016949</v>
      </c>
      <c r="AK25" s="123">
        <f t="shared" si="14"/>
        <v>3.0084745762711864</v>
      </c>
      <c r="AL25" s="122">
        <f t="shared" si="14"/>
        <v>3.0847457627118642</v>
      </c>
      <c r="AM25" s="123">
        <f t="shared" si="14"/>
        <v>3.0762711864406782</v>
      </c>
      <c r="AN25" s="122">
        <f t="shared" si="14"/>
        <v>3.0508474576271185</v>
      </c>
      <c r="AO25" s="123">
        <f t="shared" si="14"/>
        <v>3.0084745762711864</v>
      </c>
      <c r="AP25" s="122">
        <f t="shared" si="14"/>
        <v>3.0338983050847457</v>
      </c>
      <c r="AQ25" s="123">
        <f t="shared" si="14"/>
        <v>3.0762711864406782</v>
      </c>
      <c r="AR25" s="122">
        <f t="shared" si="14"/>
        <v>3.1779661016949152</v>
      </c>
      <c r="AS25" s="123">
        <f t="shared" si="14"/>
        <v>3.3947401569014266</v>
      </c>
      <c r="AT25" s="122">
        <f t="shared" si="14"/>
        <v>3.3523672755454941</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59</v>
      </c>
      <c r="S26" s="116">
        <f>IF((R26+Q28+(IF(R16&gt;0,0,R16))&gt;'SDR Patient and Stations'!S8),'SDR Patient and Stations'!S8,(R26+Q28+(IF(R16&gt;0,0,R16))))</f>
        <v>59</v>
      </c>
      <c r="T26" s="117">
        <f>IF((S26+R28+(IF(S16&gt;0,0,S16))&gt;'SDR Patient and Stations'!T8),'SDR Patient and Stations'!T8,(S26+R28+(IF(S16&gt;0,0,S16))))</f>
        <v>59</v>
      </c>
      <c r="U26" s="116">
        <f>IF((T26+S28+(IF(T16&gt;0,0,T16))&gt;'SDR Patient and Stations'!U8),'SDR Patient and Stations'!U8,(T26+S28+(IF(T16&gt;0,0,T16))))</f>
        <v>59</v>
      </c>
      <c r="V26" s="117">
        <f>IF((U26+T28+(IF(U16&gt;0,0,U16))&gt;'SDR Patient and Stations'!V8),'SDR Patient and Stations'!V8,(U26+T28+(IF(U16&gt;0,0,U16))))</f>
        <v>59</v>
      </c>
      <c r="W26" s="116">
        <f>IF((V26+U28+(IF(V16&gt;0,0,V16))&gt;'SDR Patient and Stations'!W8),'SDR Patient and Stations'!W8,(V26+U28+(IF(V16&gt;0,0,V16))))</f>
        <v>59</v>
      </c>
      <c r="X26" s="117">
        <f>IF((W26+V28+(IF(W16&gt;0,0,W16))&gt;'SDR Patient and Stations'!X8),'SDR Patient and Stations'!X8,(W26+V28+(IF(W16&gt;0,0,W16))))</f>
        <v>59</v>
      </c>
      <c r="Y26" s="116">
        <f>IF((X26+W28+(IF(X16&gt;0,0,X16))&gt;'SDR Patient and Stations'!Y8),'SDR Patient and Stations'!Y8,(X26+W28+(IF(X16&gt;0,0,X16))))</f>
        <v>59</v>
      </c>
      <c r="Z26" s="117">
        <f>IF((Y26+X28+(IF(Y16&gt;0,0,Y16))&gt;'SDR Patient and Stations'!Z8),'SDR Patient and Stations'!Z8,(Y26+X28+(IF(Y16&gt;0,0,Y16))))</f>
        <v>59</v>
      </c>
      <c r="AA26" s="116">
        <f>IF((Z26+Y28+(IF(Z16&gt;0,0,Z16))&gt;'SDR Patient and Stations'!AA8),'SDR Patient and Stations'!AA8,(Z26+Y28+(IF(Z16&gt;0,0,Z16))))</f>
        <v>59</v>
      </c>
      <c r="AB26" s="117">
        <f>IF((AA26+Z28+(IF(AA16&gt;0,0,AA16))&gt;'SDR Patient and Stations'!AB8),'SDR Patient and Stations'!AB8,(AA26+Z28+(IF(AA16&gt;0,0,AA16))))</f>
        <v>59</v>
      </c>
      <c r="AC26" s="116">
        <f>IF((AB26+AA28+(IF(AB16&gt;0,0,AB16))&gt;'SDR Patient and Stations'!AC8),'SDR Patient and Stations'!AC8,(AB26+AA28+(IF(AB16&gt;0,0,AB16))))</f>
        <v>59</v>
      </c>
      <c r="AD26" s="117">
        <f>IF((AC26+AB28+(IF(AC16&gt;0,0,AC16))&gt;'SDR Patient and Stations'!AD8),'SDR Patient and Stations'!AD8,(AC26+AB28+(IF(AC16&gt;0,0,AC16))))</f>
        <v>59</v>
      </c>
      <c r="AE26" s="116">
        <f>IF((AD26+AC28+(IF(AD16&gt;0,0,AD16))&gt;'SDR Patient and Stations'!AE8),'SDR Patient and Stations'!AE8,(AD26+AC28+(IF(AD16&gt;0,0,AD16))))</f>
        <v>59</v>
      </c>
      <c r="AF26" s="117">
        <f>IF((AE26+AD28+(IF(AE16&gt;0,0,AE16))&gt;'SDR Patient and Stations'!AF8),'SDR Patient and Stations'!AF8,(AE26+AD28+(IF(AE16&gt;0,0,AE16))))</f>
        <v>59</v>
      </c>
      <c r="AG26" s="116">
        <f>IF((AF26+AE28+(IF(AF16&gt;0,0,AF16))&gt;'SDR Patient and Stations'!AG8),'SDR Patient and Stations'!AG8,(AF26+AE28+(IF(AF16&gt;0,0,AF16))))</f>
        <v>59</v>
      </c>
      <c r="AH26" s="117">
        <f>IF((AG26+AF28+(IF(AG16&gt;0,0,AG16))&gt;'SDR Patient and Stations'!AH8),'SDR Patient and Stations'!AH8,(AG26+AF28+(IF(AG16&gt;0,0,AG16))))</f>
        <v>59</v>
      </c>
      <c r="AI26" s="116">
        <f>IF((AH26+AG28+(IF(AH16&gt;0,0,AH16))&gt;'SDR Patient and Stations'!AI8),'SDR Patient and Stations'!AI8,(AH26+AG28+(IF(AH16&gt;0,0,AH16))))</f>
        <v>59</v>
      </c>
      <c r="AJ26" s="117">
        <f>IF((AI26+AH28+(IF(AI16&gt;0,0,AI16))&gt;'SDR Patient and Stations'!AJ8),'SDR Patient and Stations'!AJ8,(AI26+AH28+(IF(AI16&gt;0,0,AI16))))</f>
        <v>59</v>
      </c>
      <c r="AK26" s="116">
        <f>IF((AJ26+AI28+(IF(AJ16&gt;0,0,AJ16))&gt;'SDR Patient and Stations'!AK8),'SDR Patient and Stations'!AK8,(AJ26+AI28+(IF(AJ16&gt;0,0,AJ16))))</f>
        <v>59</v>
      </c>
      <c r="AL26" s="117">
        <f>IF((AK26+AJ28+(IF(AK16&gt;0,0,AK16))&gt;'SDR Patient and Stations'!AL8),'SDR Patient and Stations'!AL8,(AK26+AJ28+(IF(AK16&gt;0,0,AK16))))</f>
        <v>59</v>
      </c>
      <c r="AM26" s="116">
        <f>IF((AL26+AK28+(IF(AL16&gt;0,0,AL16))&gt;'SDR Patient and Stations'!AM8),'SDR Patient and Stations'!AM8,(AL26+AK28+(IF(AL16&gt;0,0,AL16))))</f>
        <v>59</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54.287676609105191</v>
      </c>
      <c r="AT26" s="117">
        <f>IF((AS26+AR28+(IF(AS16&gt;0,0,AS16))&gt;'SDR Patient and Stations'!AT8),'SDR Patient and Stations'!AT8,(AS26+AR28+(IF(AS16&gt;0,0,AS16))))</f>
        <v>59</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10</v>
      </c>
      <c r="L28" s="117">
        <f t="shared" si="15"/>
        <v>5.5027297543221181</v>
      </c>
      <c r="M28" s="116">
        <f t="shared" si="15"/>
        <v>0</v>
      </c>
      <c r="N28" s="117">
        <f t="shared" si="15"/>
        <v>0</v>
      </c>
      <c r="O28" s="116">
        <f t="shared" si="15"/>
        <v>0</v>
      </c>
      <c r="P28" s="117">
        <f t="shared" si="15"/>
        <v>10</v>
      </c>
      <c r="Q28" s="116">
        <f t="shared" si="15"/>
        <v>10</v>
      </c>
      <c r="R28" s="117">
        <f t="shared" si="15"/>
        <v>0</v>
      </c>
      <c r="S28" s="116">
        <f t="shared" si="15"/>
        <v>0</v>
      </c>
      <c r="T28" s="117">
        <f t="shared" si="15"/>
        <v>0</v>
      </c>
      <c r="U28" s="116">
        <f t="shared" si="15"/>
        <v>0</v>
      </c>
      <c r="V28" s="117">
        <f t="shared" si="15"/>
        <v>0</v>
      </c>
      <c r="W28" s="116">
        <f t="shared" si="15"/>
        <v>0</v>
      </c>
      <c r="X28" s="117">
        <f t="shared" si="15"/>
        <v>4.7125220458553869</v>
      </c>
      <c r="Y28" s="116">
        <f t="shared" si="15"/>
        <v>0</v>
      </c>
      <c r="Z28" s="117">
        <f t="shared" si="15"/>
        <v>0</v>
      </c>
      <c r="AA28" s="116">
        <f t="shared" si="15"/>
        <v>0</v>
      </c>
      <c r="AB28" s="117">
        <f t="shared" si="15"/>
        <v>0</v>
      </c>
      <c r="AC28" s="116">
        <f t="shared" si="15"/>
        <v>0</v>
      </c>
      <c r="AD28" s="117">
        <f t="shared" si="15"/>
        <v>6.808755760368669</v>
      </c>
      <c r="AE28" s="116">
        <f t="shared" si="15"/>
        <v>7.4023809523809661</v>
      </c>
      <c r="AF28" s="117">
        <f t="shared" si="15"/>
        <v>0</v>
      </c>
      <c r="AG28" s="116">
        <f t="shared" si="15"/>
        <v>0</v>
      </c>
      <c r="AH28" s="117">
        <f t="shared" si="15"/>
        <v>0</v>
      </c>
      <c r="AI28" s="116">
        <f t="shared" si="15"/>
        <v>5.2038216560509625</v>
      </c>
      <c r="AJ28" s="117">
        <f t="shared" si="15"/>
        <v>5.0687992988606538</v>
      </c>
      <c r="AK28" s="116">
        <f t="shared" si="15"/>
        <v>4.6488812392426908</v>
      </c>
      <c r="AL28" s="117">
        <f t="shared" si="15"/>
        <v>10</v>
      </c>
      <c r="AM28" s="116">
        <f t="shared" si="15"/>
        <v>9.4231411862990768</v>
      </c>
      <c r="AN28" s="117">
        <f t="shared" si="15"/>
        <v>9.7790697674418681</v>
      </c>
      <c r="AO28" s="116">
        <f t="shared" si="15"/>
        <v>2.8345042935206948</v>
      </c>
      <c r="AP28" s="117">
        <f t="shared" si="15"/>
        <v>2.8172849250197345</v>
      </c>
      <c r="AQ28" s="116">
        <f t="shared" si="15"/>
        <v>5.2876766091051906</v>
      </c>
      <c r="AR28" s="117">
        <f t="shared" si="15"/>
        <v>7.460674157303373</v>
      </c>
      <c r="AS28" s="116">
        <f t="shared" si="15"/>
        <v>10</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65.658914728682177</v>
      </c>
      <c r="G45" s="69">
        <f t="shared" ref="G45:AZ45" si="23">G43/$F$1</f>
        <v>60.651117589893111</v>
      </c>
      <c r="H45" s="61">
        <f t="shared" si="23"/>
        <v>59.081975071907962</v>
      </c>
      <c r="I45" s="69">
        <f t="shared" si="23"/>
        <v>44.807513914656774</v>
      </c>
      <c r="J45" s="61">
        <f t="shared" si="23"/>
        <v>47.524864376130196</v>
      </c>
      <c r="K45" s="69">
        <f t="shared" si="23"/>
        <v>50.502729754322118</v>
      </c>
      <c r="L45" s="61">
        <f t="shared" si="23"/>
        <v>54.768756423432684</v>
      </c>
      <c r="M45" s="69">
        <f t="shared" si="23"/>
        <v>54.682266009852221</v>
      </c>
      <c r="N45" s="61">
        <f t="shared" si="23"/>
        <v>61.361457334611707</v>
      </c>
      <c r="O45" s="69">
        <f t="shared" si="23"/>
        <v>75.772994129158519</v>
      </c>
      <c r="P45" s="61">
        <f t="shared" si="23"/>
        <v>73.40604026845638</v>
      </c>
      <c r="Q45" s="69">
        <f t="shared" si="23"/>
        <v>55.723214285714292</v>
      </c>
      <c r="R45" s="61">
        <f t="shared" si="23"/>
        <v>55.91720779220779</v>
      </c>
      <c r="S45" s="69">
        <f t="shared" si="23"/>
        <v>52.244897959183675</v>
      </c>
      <c r="T45" s="61">
        <f t="shared" si="23"/>
        <v>59.321880650994572</v>
      </c>
      <c r="U45" s="69">
        <f t="shared" si="23"/>
        <v>51.024096385542173</v>
      </c>
      <c r="V45" s="61">
        <f t="shared" si="23"/>
        <v>45.645089285714292</v>
      </c>
      <c r="W45" s="69">
        <f t="shared" si="23"/>
        <v>63.712522045855387</v>
      </c>
      <c r="X45" s="61">
        <f t="shared" si="23"/>
        <v>60.113636363636367</v>
      </c>
      <c r="Y45" s="69">
        <f t="shared" si="23"/>
        <v>60.779220779220786</v>
      </c>
      <c r="Z45" s="61">
        <f t="shared" si="23"/>
        <v>50.47268907563025</v>
      </c>
      <c r="AA45" s="69">
        <f t="shared" si="23"/>
        <v>49.911268855368235</v>
      </c>
      <c r="AB45" s="61">
        <f t="shared" si="23"/>
        <v>55.00228937728938</v>
      </c>
      <c r="AC45" s="69">
        <f t="shared" si="23"/>
        <v>65.808755760368669</v>
      </c>
      <c r="AD45" s="61">
        <f t="shared" si="23"/>
        <v>66.402380952380966</v>
      </c>
      <c r="AE45" s="69">
        <f t="shared" si="23"/>
        <v>56.794930875576043</v>
      </c>
      <c r="AF45" s="61">
        <f t="shared" si="23"/>
        <v>56.147506339814036</v>
      </c>
      <c r="AG45" s="69">
        <f t="shared" si="23"/>
        <v>58.930710008554321</v>
      </c>
      <c r="AH45" s="61">
        <f t="shared" si="23"/>
        <v>64.203821656050962</v>
      </c>
      <c r="AI45" s="69">
        <f t="shared" si="23"/>
        <v>64.068799298860654</v>
      </c>
      <c r="AJ45" s="61">
        <f t="shared" si="23"/>
        <v>63.648881239242691</v>
      </c>
      <c r="AK45" s="69">
        <f t="shared" si="23"/>
        <v>71.19260204081634</v>
      </c>
      <c r="AL45" s="61">
        <f t="shared" si="23"/>
        <v>68.423141186299077</v>
      </c>
      <c r="AM45" s="69">
        <f t="shared" si="23"/>
        <v>68.779069767441868</v>
      </c>
      <c r="AN45" s="61">
        <f t="shared" si="23"/>
        <v>61.834504293520695</v>
      </c>
      <c r="AO45" s="69">
        <f t="shared" si="23"/>
        <v>61.817284925019734</v>
      </c>
      <c r="AP45" s="61">
        <f t="shared" si="23"/>
        <v>64.287676609105191</v>
      </c>
      <c r="AQ45" s="69">
        <f t="shared" si="23"/>
        <v>66.460674157303373</v>
      </c>
      <c r="AR45" s="61">
        <f t="shared" si="23"/>
        <v>75.159402744148522</v>
      </c>
      <c r="AS45" s="69">
        <f t="shared" si="23"/>
        <v>71.98303078137333</v>
      </c>
      <c r="AT45" s="61">
        <f t="shared" si="23"/>
        <v>69.356357927786505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20.651117589893111</v>
      </c>
      <c r="H47" s="118">
        <f>H45-H26</f>
        <v>19.081975071907962</v>
      </c>
      <c r="I47" s="119">
        <f t="shared" ref="I47:AZ47" si="24">I45-I26</f>
        <v>19.807513914656774</v>
      </c>
      <c r="J47" s="118">
        <f t="shared" si="24"/>
        <v>12.524864376130196</v>
      </c>
      <c r="K47" s="119">
        <f t="shared" si="24"/>
        <v>5.5027297543221181</v>
      </c>
      <c r="L47" s="118">
        <f t="shared" si="24"/>
        <v>-0.23124357656731576</v>
      </c>
      <c r="M47" s="119">
        <f t="shared" si="24"/>
        <v>-4.3177339901477794</v>
      </c>
      <c r="N47" s="118">
        <f t="shared" si="24"/>
        <v>2.3614573346117069</v>
      </c>
      <c r="O47" s="119">
        <f t="shared" si="24"/>
        <v>16.772994129158519</v>
      </c>
      <c r="P47" s="118">
        <f t="shared" si="24"/>
        <v>14.40604026845638</v>
      </c>
      <c r="Q47" s="119">
        <f t="shared" si="24"/>
        <v>-3.2767857142857082</v>
      </c>
      <c r="R47" s="118">
        <f t="shared" si="24"/>
        <v>-3.0827922077922096</v>
      </c>
      <c r="S47" s="119">
        <f t="shared" si="24"/>
        <v>-6.7551020408163254</v>
      </c>
      <c r="T47" s="118">
        <f t="shared" si="24"/>
        <v>0.32188065099457219</v>
      </c>
      <c r="U47" s="119">
        <f t="shared" si="24"/>
        <v>-7.9759036144578275</v>
      </c>
      <c r="V47" s="118">
        <f t="shared" si="24"/>
        <v>-13.354910714285708</v>
      </c>
      <c r="W47" s="119">
        <f t="shared" si="24"/>
        <v>4.7125220458553869</v>
      </c>
      <c r="X47" s="118">
        <f t="shared" si="24"/>
        <v>1.1136363636363669</v>
      </c>
      <c r="Y47" s="119">
        <f t="shared" si="24"/>
        <v>1.7792207792207861</v>
      </c>
      <c r="Z47" s="118">
        <f t="shared" si="24"/>
        <v>-8.5273109243697505</v>
      </c>
      <c r="AA47" s="119">
        <f t="shared" si="24"/>
        <v>-9.0887311446317653</v>
      </c>
      <c r="AB47" s="118">
        <f t="shared" si="24"/>
        <v>-3.9977106227106205</v>
      </c>
      <c r="AC47" s="119">
        <f t="shared" si="24"/>
        <v>6.808755760368669</v>
      </c>
      <c r="AD47" s="118">
        <f t="shared" si="24"/>
        <v>7.4023809523809661</v>
      </c>
      <c r="AE47" s="119">
        <f t="shared" si="24"/>
        <v>-2.2050691244239573</v>
      </c>
      <c r="AF47" s="118">
        <f t="shared" si="24"/>
        <v>-2.8524936601859636</v>
      </c>
      <c r="AG47" s="119">
        <f t="shared" si="24"/>
        <v>-6.9289991445678822E-2</v>
      </c>
      <c r="AH47" s="118">
        <f t="shared" si="24"/>
        <v>5.2038216560509625</v>
      </c>
      <c r="AI47" s="119">
        <f t="shared" si="24"/>
        <v>5.0687992988606538</v>
      </c>
      <c r="AJ47" s="118">
        <f t="shared" si="24"/>
        <v>4.6488812392426908</v>
      </c>
      <c r="AK47" s="119">
        <f t="shared" si="24"/>
        <v>12.19260204081634</v>
      </c>
      <c r="AL47" s="118">
        <f t="shared" si="24"/>
        <v>9.4231411862990768</v>
      </c>
      <c r="AM47" s="119">
        <f t="shared" si="24"/>
        <v>9.7790697674418681</v>
      </c>
      <c r="AN47" s="118">
        <f t="shared" si="24"/>
        <v>2.8345042935206948</v>
      </c>
      <c r="AO47" s="119">
        <f t="shared" si="24"/>
        <v>2.8172849250197345</v>
      </c>
      <c r="AP47" s="118">
        <f t="shared" si="24"/>
        <v>5.2876766091051906</v>
      </c>
      <c r="AQ47" s="119">
        <f t="shared" si="24"/>
        <v>7.460674157303373</v>
      </c>
      <c r="AR47" s="118">
        <f t="shared" si="24"/>
        <v>16.159402744148522</v>
      </c>
      <c r="AS47" s="119">
        <f t="shared" si="24"/>
        <v>17.695354172268139</v>
      </c>
      <c r="AT47" s="118">
        <f t="shared" si="24"/>
        <v>10.356357927786505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5.5027297543221181</v>
      </c>
      <c r="L49" s="63">
        <f t="shared" si="25"/>
        <v>0</v>
      </c>
      <c r="M49" s="71">
        <f t="shared" si="25"/>
        <v>0</v>
      </c>
      <c r="N49" s="63">
        <f t="shared" si="25"/>
        <v>0</v>
      </c>
      <c r="O49" s="71">
        <f t="shared" si="25"/>
        <v>10</v>
      </c>
      <c r="P49" s="63">
        <f t="shared" si="25"/>
        <v>10</v>
      </c>
      <c r="Q49" s="71">
        <f t="shared" si="25"/>
        <v>0</v>
      </c>
      <c r="R49" s="63">
        <f t="shared" si="25"/>
        <v>0</v>
      </c>
      <c r="S49" s="71">
        <f t="shared" si="25"/>
        <v>0</v>
      </c>
      <c r="T49" s="63">
        <f t="shared" si="25"/>
        <v>0</v>
      </c>
      <c r="U49" s="71">
        <f t="shared" si="25"/>
        <v>0</v>
      </c>
      <c r="V49" s="63">
        <f t="shared" si="25"/>
        <v>0</v>
      </c>
      <c r="W49" s="71">
        <f t="shared" si="25"/>
        <v>4.7125220458553869</v>
      </c>
      <c r="X49" s="63">
        <f t="shared" si="25"/>
        <v>0</v>
      </c>
      <c r="Y49" s="71">
        <f t="shared" si="25"/>
        <v>0</v>
      </c>
      <c r="Z49" s="63">
        <f t="shared" si="25"/>
        <v>0</v>
      </c>
      <c r="AA49" s="71">
        <f t="shared" si="25"/>
        <v>0</v>
      </c>
      <c r="AB49" s="63">
        <f t="shared" si="25"/>
        <v>0</v>
      </c>
      <c r="AC49" s="71">
        <f t="shared" si="25"/>
        <v>6.808755760368669</v>
      </c>
      <c r="AD49" s="63">
        <f t="shared" si="25"/>
        <v>7.4023809523809661</v>
      </c>
      <c r="AE49" s="71">
        <f t="shared" si="25"/>
        <v>0</v>
      </c>
      <c r="AF49" s="63">
        <f t="shared" si="25"/>
        <v>0</v>
      </c>
      <c r="AG49" s="71">
        <f t="shared" si="25"/>
        <v>0</v>
      </c>
      <c r="AH49" s="63">
        <f t="shared" si="25"/>
        <v>5.2038216560509625</v>
      </c>
      <c r="AI49" s="71">
        <f t="shared" si="25"/>
        <v>5.0687992988606538</v>
      </c>
      <c r="AJ49" s="63">
        <f t="shared" si="25"/>
        <v>4.6488812392426908</v>
      </c>
      <c r="AK49" s="71">
        <f t="shared" si="25"/>
        <v>10</v>
      </c>
      <c r="AL49" s="63">
        <f t="shared" si="25"/>
        <v>9.4231411862990768</v>
      </c>
      <c r="AM49" s="71">
        <f t="shared" si="25"/>
        <v>9.7790697674418681</v>
      </c>
      <c r="AN49" s="63">
        <f t="shared" si="25"/>
        <v>2.8345042935206948</v>
      </c>
      <c r="AO49" s="71">
        <f t="shared" si="25"/>
        <v>2.8172849250197345</v>
      </c>
      <c r="AP49" s="63">
        <f t="shared" si="25"/>
        <v>5.2876766091051906</v>
      </c>
      <c r="AQ49" s="71">
        <f t="shared" si="25"/>
        <v>7.460674157303373</v>
      </c>
      <c r="AR49" s="63">
        <f t="shared" si="25"/>
        <v>10</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workbookViewId="0">
      <selection activeCell="D8" sqref="D8:AT8"/>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7"/>
      <c r="B2" s="187"/>
      <c r="C2" s="187"/>
      <c r="D2" s="187"/>
    </row>
    <row r="3" spans="1:52" x14ac:dyDescent="0.55000000000000004">
      <c r="J3" s="188" t="s">
        <v>1</v>
      </c>
    </row>
    <row r="4" spans="1:52" x14ac:dyDescent="0.55000000000000004">
      <c r="J4" s="189"/>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5">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5">
        <v>59</v>
      </c>
      <c r="C8" s="186">
        <v>59</v>
      </c>
      <c r="D8" s="186">
        <v>59</v>
      </c>
      <c r="E8" s="186">
        <v>59</v>
      </c>
      <c r="F8" s="186">
        <v>59</v>
      </c>
      <c r="G8" s="186">
        <v>59</v>
      </c>
      <c r="H8" s="186">
        <v>59</v>
      </c>
      <c r="I8" s="186">
        <v>59</v>
      </c>
      <c r="J8" s="186">
        <v>59</v>
      </c>
      <c r="K8" s="186">
        <v>59</v>
      </c>
      <c r="L8" s="186">
        <v>59</v>
      </c>
      <c r="M8" s="186">
        <v>59</v>
      </c>
      <c r="N8" s="186">
        <v>59</v>
      </c>
      <c r="O8" s="186">
        <v>59</v>
      </c>
      <c r="P8" s="186">
        <v>59</v>
      </c>
      <c r="Q8" s="186">
        <v>59</v>
      </c>
      <c r="R8" s="186">
        <v>59</v>
      </c>
      <c r="S8" s="186">
        <v>59</v>
      </c>
      <c r="T8" s="186">
        <v>59</v>
      </c>
      <c r="U8" s="186">
        <v>59</v>
      </c>
      <c r="V8" s="186">
        <v>59</v>
      </c>
      <c r="W8" s="186">
        <v>59</v>
      </c>
      <c r="X8" s="186">
        <v>59</v>
      </c>
      <c r="Y8" s="186">
        <v>59</v>
      </c>
      <c r="Z8" s="186">
        <v>59</v>
      </c>
      <c r="AA8" s="186">
        <v>59</v>
      </c>
      <c r="AB8" s="186">
        <v>59</v>
      </c>
      <c r="AC8" s="186">
        <v>59</v>
      </c>
      <c r="AD8" s="186">
        <v>59</v>
      </c>
      <c r="AE8" s="186">
        <v>59</v>
      </c>
      <c r="AF8" s="186">
        <v>59</v>
      </c>
      <c r="AG8" s="186">
        <v>59</v>
      </c>
      <c r="AH8" s="186">
        <v>59</v>
      </c>
      <c r="AI8" s="186">
        <v>59</v>
      </c>
      <c r="AJ8" s="186">
        <v>59</v>
      </c>
      <c r="AK8" s="186">
        <v>59</v>
      </c>
      <c r="AL8" s="186">
        <v>59</v>
      </c>
      <c r="AM8" s="186">
        <v>59</v>
      </c>
      <c r="AN8" s="186">
        <v>59</v>
      </c>
      <c r="AO8" s="186">
        <v>59</v>
      </c>
      <c r="AP8" s="186">
        <v>59</v>
      </c>
      <c r="AQ8" s="186">
        <v>59</v>
      </c>
      <c r="AR8" s="186">
        <v>59</v>
      </c>
      <c r="AS8" s="186">
        <v>59</v>
      </c>
      <c r="AT8" s="186">
        <v>59</v>
      </c>
    </row>
    <row r="9" spans="1:52" x14ac:dyDescent="0.55000000000000004">
      <c r="A9" s="140" t="s">
        <v>29</v>
      </c>
      <c r="B9" s="169">
        <v>129</v>
      </c>
      <c r="C9" s="147">
        <v>147</v>
      </c>
      <c r="D9" s="147">
        <v>149</v>
      </c>
      <c r="E9" s="147">
        <v>154</v>
      </c>
      <c r="F9" s="147">
        <v>158</v>
      </c>
      <c r="G9" s="147">
        <v>157</v>
      </c>
      <c r="H9" s="147">
        <v>139</v>
      </c>
      <c r="I9" s="147">
        <v>145</v>
      </c>
      <c r="J9" s="147">
        <v>149</v>
      </c>
      <c r="K9" s="147">
        <v>146</v>
      </c>
      <c r="L9" s="147">
        <v>149</v>
      </c>
      <c r="M9" s="147">
        <v>160</v>
      </c>
      <c r="N9" s="147">
        <v>176</v>
      </c>
      <c r="O9" s="147">
        <v>175</v>
      </c>
      <c r="P9" s="147">
        <v>158</v>
      </c>
      <c r="Q9" s="147">
        <v>166</v>
      </c>
      <c r="R9" s="147">
        <v>160</v>
      </c>
      <c r="S9" s="147">
        <v>162</v>
      </c>
      <c r="T9" s="147">
        <v>154</v>
      </c>
      <c r="U9" s="147">
        <v>143</v>
      </c>
      <c r="V9" s="147">
        <v>170</v>
      </c>
      <c r="W9" s="147">
        <v>161</v>
      </c>
      <c r="X9" s="147">
        <v>156</v>
      </c>
      <c r="Y9" s="147">
        <v>155</v>
      </c>
      <c r="Z9" s="147">
        <v>150</v>
      </c>
      <c r="AA9" s="147">
        <v>155</v>
      </c>
      <c r="AB9" s="147">
        <v>169</v>
      </c>
      <c r="AC9" s="147">
        <v>167</v>
      </c>
      <c r="AD9" s="147">
        <v>157</v>
      </c>
      <c r="AE9" s="147">
        <v>163</v>
      </c>
      <c r="AF9" s="147">
        <v>166</v>
      </c>
      <c r="AG9" s="147">
        <v>168</v>
      </c>
      <c r="AH9" s="147">
        <v>171</v>
      </c>
      <c r="AI9" s="147">
        <v>172</v>
      </c>
      <c r="AJ9" s="147">
        <v>183</v>
      </c>
      <c r="AK9" s="147">
        <v>181</v>
      </c>
      <c r="AL9" s="147">
        <v>182</v>
      </c>
      <c r="AM9" s="147">
        <v>178</v>
      </c>
      <c r="AN9" s="147">
        <v>177</v>
      </c>
      <c r="AO9" s="147">
        <v>181</v>
      </c>
      <c r="AP9" s="147">
        <v>182</v>
      </c>
      <c r="AQ9" s="147">
        <v>193</v>
      </c>
      <c r="AR9" s="147">
        <v>191</v>
      </c>
      <c r="AS9" s="147">
        <v>188</v>
      </c>
      <c r="AT9" s="148"/>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69">
        <v>40</v>
      </c>
      <c r="C10" s="147">
        <v>40</v>
      </c>
      <c r="D10" s="147">
        <v>40</v>
      </c>
      <c r="E10" s="147">
        <v>40</v>
      </c>
      <c r="F10" s="147">
        <v>40</v>
      </c>
      <c r="G10" s="147">
        <v>40</v>
      </c>
      <c r="H10" s="147">
        <v>37</v>
      </c>
      <c r="I10" s="147">
        <v>37</v>
      </c>
      <c r="J10" s="149">
        <v>37</v>
      </c>
      <c r="K10" s="147">
        <v>37</v>
      </c>
      <c r="L10" s="147">
        <v>47</v>
      </c>
      <c r="M10" s="147">
        <v>49</v>
      </c>
      <c r="N10" s="147">
        <v>49</v>
      </c>
      <c r="O10" s="147">
        <v>49</v>
      </c>
      <c r="P10" s="147">
        <v>49</v>
      </c>
      <c r="Q10" s="147">
        <v>49</v>
      </c>
      <c r="R10" s="147">
        <v>59</v>
      </c>
      <c r="S10" s="147">
        <v>59</v>
      </c>
      <c r="T10" s="147">
        <v>59</v>
      </c>
      <c r="U10" s="147">
        <v>59</v>
      </c>
      <c r="V10" s="147">
        <v>59</v>
      </c>
      <c r="W10" s="147">
        <v>59</v>
      </c>
      <c r="X10" s="147">
        <v>59</v>
      </c>
      <c r="Y10" s="147">
        <v>59</v>
      </c>
      <c r="Z10" s="147">
        <v>59</v>
      </c>
      <c r="AA10" s="147">
        <v>59</v>
      </c>
      <c r="AB10" s="147">
        <v>59</v>
      </c>
      <c r="AC10" s="147">
        <v>59</v>
      </c>
      <c r="AD10" s="147">
        <v>59</v>
      </c>
      <c r="AE10" s="147">
        <v>59</v>
      </c>
      <c r="AF10" s="147">
        <v>59</v>
      </c>
      <c r="AG10" s="147">
        <v>59</v>
      </c>
      <c r="AH10" s="147">
        <v>59</v>
      </c>
      <c r="AI10" s="147">
        <v>59</v>
      </c>
      <c r="AJ10" s="147">
        <v>59</v>
      </c>
      <c r="AK10" s="147">
        <v>59</v>
      </c>
      <c r="AL10" s="147">
        <v>59</v>
      </c>
      <c r="AM10" s="147">
        <v>59</v>
      </c>
      <c r="AN10" s="147">
        <v>59</v>
      </c>
      <c r="AO10" s="147">
        <v>59</v>
      </c>
      <c r="AP10" s="147">
        <v>59</v>
      </c>
      <c r="AQ10" s="147">
        <v>59</v>
      </c>
      <c r="AR10" s="147">
        <v>49</v>
      </c>
      <c r="AS10" s="147">
        <v>49</v>
      </c>
      <c r="AT10" s="148"/>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3.2250000000000001</v>
      </c>
      <c r="C11" s="88">
        <f t="shared" si="3"/>
        <v>3.6749999999999998</v>
      </c>
      <c r="D11" s="88">
        <f t="shared" si="3"/>
        <v>3.7250000000000001</v>
      </c>
      <c r="E11" s="88">
        <f t="shared" si="3"/>
        <v>3.85</v>
      </c>
      <c r="F11" s="88">
        <f t="shared" si="3"/>
        <v>3.95</v>
      </c>
      <c r="G11" s="88">
        <f t="shared" si="3"/>
        <v>3.9249999999999998</v>
      </c>
      <c r="H11" s="88">
        <f t="shared" si="3"/>
        <v>3.7567567567567566</v>
      </c>
      <c r="I11" s="88">
        <f t="shared" si="3"/>
        <v>3.9189189189189189</v>
      </c>
      <c r="J11" s="88">
        <f t="shared" si="3"/>
        <v>4.0270270270270272</v>
      </c>
      <c r="K11" s="88">
        <f t="shared" si="3"/>
        <v>3.9459459459459461</v>
      </c>
      <c r="L11" s="88">
        <f t="shared" si="3"/>
        <v>3.1702127659574466</v>
      </c>
      <c r="M11" s="88">
        <f t="shared" si="3"/>
        <v>3.2653061224489797</v>
      </c>
      <c r="N11" s="88">
        <f t="shared" si="3"/>
        <v>3.5918367346938775</v>
      </c>
      <c r="O11" s="88">
        <f t="shared" si="3"/>
        <v>3.5714285714285716</v>
      </c>
      <c r="P11" s="88">
        <f t="shared" si="3"/>
        <v>3.2244897959183674</v>
      </c>
      <c r="Q11" s="88">
        <f t="shared" si="3"/>
        <v>3.3877551020408165</v>
      </c>
      <c r="R11" s="88">
        <f t="shared" si="3"/>
        <v>2.7118644067796609</v>
      </c>
      <c r="S11" s="88">
        <f t="shared" si="3"/>
        <v>2.7457627118644066</v>
      </c>
      <c r="T11" s="88">
        <f t="shared" si="3"/>
        <v>2.6101694915254239</v>
      </c>
      <c r="U11" s="88">
        <f t="shared" si="3"/>
        <v>2.4237288135593222</v>
      </c>
      <c r="V11" s="88">
        <f t="shared" si="3"/>
        <v>2.8813559322033897</v>
      </c>
      <c r="W11" s="88">
        <f t="shared" si="3"/>
        <v>2.7288135593220337</v>
      </c>
      <c r="X11" s="88">
        <f t="shared" si="3"/>
        <v>2.6440677966101696</v>
      </c>
      <c r="Y11" s="88">
        <f t="shared" si="3"/>
        <v>2.6271186440677967</v>
      </c>
      <c r="Z11" s="88">
        <f t="shared" si="3"/>
        <v>2.5423728813559321</v>
      </c>
      <c r="AA11" s="88">
        <f t="shared" si="3"/>
        <v>2.6271186440677967</v>
      </c>
      <c r="AB11" s="88">
        <f t="shared" si="3"/>
        <v>2.8644067796610169</v>
      </c>
      <c r="AC11" s="88">
        <f t="shared" si="3"/>
        <v>2.8305084745762712</v>
      </c>
      <c r="AD11" s="88">
        <f t="shared" si="3"/>
        <v>2.6610169491525424</v>
      </c>
      <c r="AE11" s="88">
        <f t="shared" si="3"/>
        <v>2.7627118644067798</v>
      </c>
      <c r="AF11" s="88">
        <f t="shared" si="3"/>
        <v>2.8135593220338984</v>
      </c>
      <c r="AG11" s="88">
        <f t="shared" si="3"/>
        <v>2.847457627118644</v>
      </c>
      <c r="AH11" s="88">
        <f t="shared" si="3"/>
        <v>2.8983050847457625</v>
      </c>
      <c r="AI11" s="88">
        <f t="shared" si="3"/>
        <v>2.9152542372881354</v>
      </c>
      <c r="AJ11" s="88">
        <f t="shared" si="3"/>
        <v>3.1016949152542375</v>
      </c>
      <c r="AK11" s="88">
        <f t="shared" si="3"/>
        <v>3.0677966101694913</v>
      </c>
      <c r="AL11" s="88">
        <f t="shared" si="3"/>
        <v>3.0847457627118646</v>
      </c>
      <c r="AM11" s="88">
        <f t="shared" si="3"/>
        <v>3.0169491525423728</v>
      </c>
      <c r="AN11" s="88">
        <f t="shared" si="3"/>
        <v>3</v>
      </c>
      <c r="AO11" s="88">
        <f t="shared" si="3"/>
        <v>3.0677966101694913</v>
      </c>
      <c r="AP11" s="88">
        <f t="shared" si="3"/>
        <v>3.0847457627118646</v>
      </c>
      <c r="AQ11" s="88">
        <f t="shared" si="3"/>
        <v>3.2711864406779663</v>
      </c>
      <c r="AR11" s="88">
        <f t="shared" si="3"/>
        <v>3.8979591836734695</v>
      </c>
      <c r="AS11" s="88">
        <f t="shared" si="3"/>
        <v>3.8367346938775508</v>
      </c>
      <c r="AT11" s="88" t="e">
        <f t="shared" si="3"/>
        <v>#DIV/0!</v>
      </c>
    </row>
    <row r="12" spans="1:52" x14ac:dyDescent="0.55000000000000004">
      <c r="A12" s="140" t="s">
        <v>32</v>
      </c>
      <c r="B12" s="171">
        <f t="shared" ref="B12:AT12" si="4">B9/(B10*4)</f>
        <v>0.80625000000000002</v>
      </c>
      <c r="C12" s="106">
        <f t="shared" si="4"/>
        <v>0.91874999999999996</v>
      </c>
      <c r="D12" s="106">
        <f t="shared" si="4"/>
        <v>0.93125000000000002</v>
      </c>
      <c r="E12" s="106">
        <f t="shared" si="4"/>
        <v>0.96250000000000002</v>
      </c>
      <c r="F12" s="106">
        <f t="shared" si="4"/>
        <v>0.98750000000000004</v>
      </c>
      <c r="G12" s="106">
        <f t="shared" si="4"/>
        <v>0.98124999999999996</v>
      </c>
      <c r="H12" s="106">
        <f t="shared" si="4"/>
        <v>0.93918918918918914</v>
      </c>
      <c r="I12" s="106">
        <f t="shared" si="4"/>
        <v>0.97972972972972971</v>
      </c>
      <c r="J12" s="106">
        <f t="shared" si="4"/>
        <v>1.0067567567567568</v>
      </c>
      <c r="K12" s="106">
        <f t="shared" si="4"/>
        <v>0.98648648648648651</v>
      </c>
      <c r="L12" s="106">
        <f t="shared" si="4"/>
        <v>0.79255319148936165</v>
      </c>
      <c r="M12" s="106">
        <f t="shared" si="4"/>
        <v>0.81632653061224492</v>
      </c>
      <c r="N12" s="106">
        <f t="shared" si="4"/>
        <v>0.89795918367346939</v>
      </c>
      <c r="O12" s="106">
        <f t="shared" si="4"/>
        <v>0.8928571428571429</v>
      </c>
      <c r="P12" s="106">
        <f t="shared" si="4"/>
        <v>0.80612244897959184</v>
      </c>
      <c r="Q12" s="106">
        <f t="shared" si="4"/>
        <v>0.84693877551020413</v>
      </c>
      <c r="R12" s="106">
        <f t="shared" si="4"/>
        <v>0.67796610169491522</v>
      </c>
      <c r="S12" s="106">
        <f t="shared" si="4"/>
        <v>0.68644067796610164</v>
      </c>
      <c r="T12" s="106">
        <f t="shared" si="4"/>
        <v>0.65254237288135597</v>
      </c>
      <c r="U12" s="106">
        <f t="shared" si="4"/>
        <v>0.60593220338983056</v>
      </c>
      <c r="V12" s="106">
        <f t="shared" si="4"/>
        <v>0.72033898305084743</v>
      </c>
      <c r="W12" s="106">
        <f t="shared" si="4"/>
        <v>0.68220338983050843</v>
      </c>
      <c r="X12" s="106">
        <f t="shared" si="4"/>
        <v>0.66101694915254239</v>
      </c>
      <c r="Y12" s="106">
        <f t="shared" si="4"/>
        <v>0.65677966101694918</v>
      </c>
      <c r="Z12" s="106">
        <f t="shared" si="4"/>
        <v>0.63559322033898302</v>
      </c>
      <c r="AA12" s="106">
        <f t="shared" si="4"/>
        <v>0.65677966101694918</v>
      </c>
      <c r="AB12" s="106">
        <f t="shared" si="4"/>
        <v>0.71610169491525422</v>
      </c>
      <c r="AC12" s="106">
        <f t="shared" si="4"/>
        <v>0.7076271186440678</v>
      </c>
      <c r="AD12" s="106">
        <f t="shared" si="4"/>
        <v>0.6652542372881356</v>
      </c>
      <c r="AE12" s="106">
        <f t="shared" si="4"/>
        <v>0.69067796610169496</v>
      </c>
      <c r="AF12" s="106">
        <f t="shared" si="4"/>
        <v>0.70338983050847459</v>
      </c>
      <c r="AG12" s="106">
        <f t="shared" si="4"/>
        <v>0.71186440677966101</v>
      </c>
      <c r="AH12" s="106">
        <f t="shared" si="4"/>
        <v>0.72457627118644063</v>
      </c>
      <c r="AI12" s="106">
        <f t="shared" si="4"/>
        <v>0.72881355932203384</v>
      </c>
      <c r="AJ12" s="106">
        <f t="shared" si="4"/>
        <v>0.77542372881355937</v>
      </c>
      <c r="AK12" s="106">
        <f t="shared" si="4"/>
        <v>0.76694915254237284</v>
      </c>
      <c r="AL12" s="106">
        <f t="shared" si="4"/>
        <v>0.77118644067796616</v>
      </c>
      <c r="AM12" s="106">
        <f t="shared" si="4"/>
        <v>0.75423728813559321</v>
      </c>
      <c r="AN12" s="106">
        <f t="shared" si="4"/>
        <v>0.75</v>
      </c>
      <c r="AO12" s="106">
        <f t="shared" si="4"/>
        <v>0.76694915254237284</v>
      </c>
      <c r="AP12" s="106">
        <f t="shared" si="4"/>
        <v>0.77118644067796616</v>
      </c>
      <c r="AQ12" s="106">
        <f t="shared" si="4"/>
        <v>0.81779661016949157</v>
      </c>
      <c r="AR12" s="106">
        <f t="shared" si="4"/>
        <v>0.97448979591836737</v>
      </c>
      <c r="AS12" s="106">
        <f t="shared" si="4"/>
        <v>0.95918367346938771</v>
      </c>
      <c r="AT12" s="106" t="e">
        <f t="shared" si="4"/>
        <v>#DIV/0!</v>
      </c>
    </row>
    <row r="13" spans="1:52" x14ac:dyDescent="0.55000000000000004">
      <c r="A13" s="140" t="s">
        <v>38</v>
      </c>
      <c r="B13" s="173" t="s">
        <v>61</v>
      </c>
      <c r="C13" s="174">
        <f>AVERAGE(B11:C11)</f>
        <v>3.45</v>
      </c>
      <c r="D13" s="174">
        <f t="shared" ref="D13:AT13" si="5">AVERAGE(C11:D11)</f>
        <v>3.7</v>
      </c>
      <c r="E13" s="174">
        <f t="shared" si="5"/>
        <v>3.7875000000000001</v>
      </c>
      <c r="F13" s="174">
        <f t="shared" si="5"/>
        <v>3.9000000000000004</v>
      </c>
      <c r="G13" s="174">
        <f t="shared" si="5"/>
        <v>3.9375</v>
      </c>
      <c r="H13" s="174">
        <f t="shared" si="5"/>
        <v>3.8408783783783784</v>
      </c>
      <c r="I13" s="174">
        <f t="shared" si="5"/>
        <v>3.8378378378378377</v>
      </c>
      <c r="J13" s="174">
        <f t="shared" si="5"/>
        <v>3.9729729729729728</v>
      </c>
      <c r="K13" s="174">
        <f t="shared" si="5"/>
        <v>3.9864864864864868</v>
      </c>
      <c r="L13" s="174">
        <f t="shared" si="5"/>
        <v>3.5580793559516963</v>
      </c>
      <c r="M13" s="174">
        <f t="shared" si="5"/>
        <v>3.2177594442032129</v>
      </c>
      <c r="N13" s="174">
        <f t="shared" si="5"/>
        <v>3.4285714285714288</v>
      </c>
      <c r="O13" s="174">
        <f t="shared" si="5"/>
        <v>3.5816326530612246</v>
      </c>
      <c r="P13" s="174">
        <f t="shared" si="5"/>
        <v>3.3979591836734695</v>
      </c>
      <c r="Q13" s="174">
        <f t="shared" si="5"/>
        <v>3.306122448979592</v>
      </c>
      <c r="R13" s="174">
        <f t="shared" si="5"/>
        <v>3.0498097544102389</v>
      </c>
      <c r="S13" s="174">
        <f t="shared" si="5"/>
        <v>2.7288135593220337</v>
      </c>
      <c r="T13" s="174">
        <f t="shared" si="5"/>
        <v>2.6779661016949152</v>
      </c>
      <c r="U13" s="174">
        <f t="shared" si="5"/>
        <v>2.5169491525423728</v>
      </c>
      <c r="V13" s="174">
        <f t="shared" si="5"/>
        <v>2.652542372881356</v>
      </c>
      <c r="W13" s="174">
        <f t="shared" si="5"/>
        <v>2.8050847457627119</v>
      </c>
      <c r="X13" s="174">
        <f t="shared" si="5"/>
        <v>2.6864406779661016</v>
      </c>
      <c r="Y13" s="174">
        <f t="shared" si="5"/>
        <v>2.6355932203389831</v>
      </c>
      <c r="Z13" s="174">
        <f t="shared" si="5"/>
        <v>2.5847457627118642</v>
      </c>
      <c r="AA13" s="174">
        <f t="shared" si="5"/>
        <v>2.5847457627118642</v>
      </c>
      <c r="AB13" s="174">
        <f t="shared" si="5"/>
        <v>2.7457627118644066</v>
      </c>
      <c r="AC13" s="174">
        <f t="shared" si="5"/>
        <v>2.847457627118644</v>
      </c>
      <c r="AD13" s="174">
        <f t="shared" si="5"/>
        <v>2.7457627118644066</v>
      </c>
      <c r="AE13" s="174">
        <f t="shared" si="5"/>
        <v>2.7118644067796609</v>
      </c>
      <c r="AF13" s="174">
        <f t="shared" si="5"/>
        <v>2.7881355932203391</v>
      </c>
      <c r="AG13" s="174">
        <f t="shared" si="5"/>
        <v>2.8305084745762712</v>
      </c>
      <c r="AH13" s="174">
        <f t="shared" si="5"/>
        <v>2.8728813559322033</v>
      </c>
      <c r="AI13" s="174">
        <f t="shared" si="5"/>
        <v>2.906779661016949</v>
      </c>
      <c r="AJ13" s="174">
        <f t="shared" si="5"/>
        <v>3.0084745762711864</v>
      </c>
      <c r="AK13" s="174">
        <f t="shared" si="5"/>
        <v>3.0847457627118642</v>
      </c>
      <c r="AL13" s="174">
        <f t="shared" si="5"/>
        <v>3.0762711864406782</v>
      </c>
      <c r="AM13" s="174">
        <f t="shared" si="5"/>
        <v>3.0508474576271185</v>
      </c>
      <c r="AN13" s="174">
        <f t="shared" si="5"/>
        <v>3.0084745762711864</v>
      </c>
      <c r="AO13" s="174">
        <f t="shared" si="5"/>
        <v>3.0338983050847457</v>
      </c>
      <c r="AP13" s="174">
        <f t="shared" si="5"/>
        <v>3.0762711864406782</v>
      </c>
      <c r="AQ13" s="174">
        <f t="shared" si="5"/>
        <v>3.1779661016949152</v>
      </c>
      <c r="AR13" s="174">
        <f t="shared" si="5"/>
        <v>3.5845728121757179</v>
      </c>
      <c r="AS13" s="174">
        <f t="shared" si="5"/>
        <v>3.8673469387755102</v>
      </c>
      <c r="AT13" s="174" t="e">
        <f t="shared" si="5"/>
        <v>#DIV/0!</v>
      </c>
    </row>
    <row r="14" spans="1:52" ht="84" customHeight="1" x14ac:dyDescent="0.55000000000000004">
      <c r="A14" s="164" t="s">
        <v>74</v>
      </c>
      <c r="B14" s="170"/>
      <c r="C14" s="170">
        <v>-15</v>
      </c>
      <c r="D14" s="170">
        <v>10</v>
      </c>
      <c r="E14" s="170"/>
      <c r="F14" s="170"/>
      <c r="G14" s="170">
        <v>2</v>
      </c>
      <c r="H14" s="170"/>
      <c r="I14" s="170"/>
      <c r="J14" s="170">
        <v>10</v>
      </c>
      <c r="K14" s="170">
        <v>2</v>
      </c>
      <c r="L14" s="170">
        <v>-5</v>
      </c>
      <c r="M14" s="170"/>
      <c r="N14" s="170"/>
      <c r="O14" s="170"/>
      <c r="P14" s="170">
        <v>10</v>
      </c>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v>-10</v>
      </c>
      <c r="AN14" s="170"/>
      <c r="AO14" s="170"/>
      <c r="AP14" s="170"/>
      <c r="AQ14" s="170"/>
      <c r="AR14" s="170">
        <v>-9</v>
      </c>
      <c r="AS14" s="170">
        <v>4</v>
      </c>
      <c r="AT14" s="170"/>
    </row>
    <row r="15" spans="1:52" ht="72.75" customHeight="1" x14ac:dyDescent="0.55000000000000004">
      <c r="A15" s="164" t="s">
        <v>75</v>
      </c>
      <c r="B15" s="165"/>
      <c r="C15" s="28"/>
      <c r="D15" s="28"/>
      <c r="E15" s="28"/>
      <c r="F15" s="28">
        <f>C14</f>
        <v>-15</v>
      </c>
      <c r="G15" s="28">
        <f t="shared" ref="G15:AT15" si="6">D14</f>
        <v>10</v>
      </c>
      <c r="H15" s="28">
        <f t="shared" si="6"/>
        <v>0</v>
      </c>
      <c r="I15" s="28">
        <f t="shared" si="6"/>
        <v>0</v>
      </c>
      <c r="J15" s="28">
        <f t="shared" si="6"/>
        <v>2</v>
      </c>
      <c r="K15" s="28">
        <f t="shared" si="6"/>
        <v>0</v>
      </c>
      <c r="L15" s="28">
        <f t="shared" si="6"/>
        <v>0</v>
      </c>
      <c r="M15" s="28">
        <f t="shared" si="6"/>
        <v>10</v>
      </c>
      <c r="N15" s="28">
        <f t="shared" si="6"/>
        <v>2</v>
      </c>
      <c r="O15" s="28">
        <f t="shared" si="6"/>
        <v>-5</v>
      </c>
      <c r="P15" s="28">
        <f t="shared" si="6"/>
        <v>0</v>
      </c>
      <c r="Q15" s="28">
        <f t="shared" si="6"/>
        <v>0</v>
      </c>
      <c r="R15" s="28">
        <f t="shared" si="6"/>
        <v>0</v>
      </c>
      <c r="S15" s="28">
        <f t="shared" si="6"/>
        <v>10</v>
      </c>
      <c r="T15" s="28">
        <f t="shared" si="6"/>
        <v>0</v>
      </c>
      <c r="U15" s="28">
        <f t="shared" si="6"/>
        <v>0</v>
      </c>
      <c r="V15" s="28">
        <f t="shared" si="6"/>
        <v>0</v>
      </c>
      <c r="W15" s="28">
        <f t="shared" si="6"/>
        <v>0</v>
      </c>
      <c r="X15" s="28">
        <f t="shared" si="6"/>
        <v>0</v>
      </c>
      <c r="Y15" s="28">
        <f t="shared" si="6"/>
        <v>0</v>
      </c>
      <c r="Z15" s="28">
        <f t="shared" si="6"/>
        <v>0</v>
      </c>
      <c r="AA15" s="28">
        <f t="shared" si="6"/>
        <v>0</v>
      </c>
      <c r="AB15" s="28">
        <f t="shared" si="6"/>
        <v>0</v>
      </c>
      <c r="AC15" s="28">
        <f t="shared" si="6"/>
        <v>0</v>
      </c>
      <c r="AD15" s="28">
        <f t="shared" si="6"/>
        <v>0</v>
      </c>
      <c r="AE15" s="28">
        <f t="shared" si="6"/>
        <v>0</v>
      </c>
      <c r="AF15" s="28">
        <f t="shared" si="6"/>
        <v>0</v>
      </c>
      <c r="AG15" s="28">
        <f t="shared" si="6"/>
        <v>0</v>
      </c>
      <c r="AH15" s="28">
        <f t="shared" si="6"/>
        <v>0</v>
      </c>
      <c r="AI15" s="28">
        <f t="shared" si="6"/>
        <v>0</v>
      </c>
      <c r="AJ15" s="28">
        <f t="shared" si="6"/>
        <v>0</v>
      </c>
      <c r="AK15" s="28">
        <f t="shared" si="6"/>
        <v>0</v>
      </c>
      <c r="AL15" s="28">
        <f t="shared" si="6"/>
        <v>0</v>
      </c>
      <c r="AM15" s="28">
        <f t="shared" si="6"/>
        <v>0</v>
      </c>
      <c r="AN15" s="28">
        <f t="shared" si="6"/>
        <v>0</v>
      </c>
      <c r="AO15" s="28">
        <f t="shared" si="6"/>
        <v>0</v>
      </c>
      <c r="AP15" s="28">
        <f t="shared" si="6"/>
        <v>-10</v>
      </c>
      <c r="AQ15" s="28">
        <f t="shared" si="6"/>
        <v>0</v>
      </c>
      <c r="AR15" s="28">
        <f t="shared" si="6"/>
        <v>0</v>
      </c>
      <c r="AS15" s="28">
        <f t="shared" si="6"/>
        <v>0</v>
      </c>
      <c r="AT15" s="28">
        <f t="shared" si="6"/>
        <v>0</v>
      </c>
    </row>
    <row r="16" spans="1:52" ht="67.5" x14ac:dyDescent="0.55000000000000004">
      <c r="A16" s="164" t="s">
        <v>73</v>
      </c>
      <c r="B16" s="165"/>
      <c r="C16" s="28"/>
      <c r="D16" s="28"/>
      <c r="E16" s="28"/>
      <c r="F16" s="28"/>
      <c r="G16" s="28">
        <f>F15</f>
        <v>-15</v>
      </c>
      <c r="H16" s="28">
        <f t="shared" ref="H16:AT16" si="7">G15</f>
        <v>10</v>
      </c>
      <c r="I16" s="28">
        <f t="shared" si="7"/>
        <v>0</v>
      </c>
      <c r="J16" s="28">
        <f t="shared" si="7"/>
        <v>0</v>
      </c>
      <c r="K16" s="28">
        <f t="shared" si="7"/>
        <v>2</v>
      </c>
      <c r="L16" s="28">
        <f t="shared" si="7"/>
        <v>0</v>
      </c>
      <c r="M16" s="28">
        <f t="shared" si="7"/>
        <v>0</v>
      </c>
      <c r="N16" s="28">
        <f t="shared" si="7"/>
        <v>10</v>
      </c>
      <c r="O16" s="28">
        <f t="shared" si="7"/>
        <v>2</v>
      </c>
      <c r="P16" s="28">
        <f t="shared" si="7"/>
        <v>-5</v>
      </c>
      <c r="Q16" s="28">
        <f t="shared" si="7"/>
        <v>0</v>
      </c>
      <c r="R16" s="28">
        <f t="shared" si="7"/>
        <v>0</v>
      </c>
      <c r="S16" s="28">
        <f t="shared" si="7"/>
        <v>0</v>
      </c>
      <c r="T16" s="28">
        <f t="shared" si="7"/>
        <v>10</v>
      </c>
      <c r="U16" s="28">
        <f t="shared" si="7"/>
        <v>0</v>
      </c>
      <c r="V16" s="28">
        <f t="shared" si="7"/>
        <v>0</v>
      </c>
      <c r="W16" s="28">
        <f t="shared" si="7"/>
        <v>0</v>
      </c>
      <c r="X16" s="28">
        <f t="shared" si="7"/>
        <v>0</v>
      </c>
      <c r="Y16" s="28">
        <f t="shared" si="7"/>
        <v>0</v>
      </c>
      <c r="Z16" s="28">
        <f t="shared" si="7"/>
        <v>0</v>
      </c>
      <c r="AA16" s="28">
        <f t="shared" si="7"/>
        <v>0</v>
      </c>
      <c r="AB16" s="28">
        <f t="shared" si="7"/>
        <v>0</v>
      </c>
      <c r="AC16" s="28">
        <f t="shared" si="7"/>
        <v>0</v>
      </c>
      <c r="AD16" s="28">
        <f t="shared" si="7"/>
        <v>0</v>
      </c>
      <c r="AE16" s="28">
        <f t="shared" si="7"/>
        <v>0</v>
      </c>
      <c r="AF16" s="28">
        <f t="shared" si="7"/>
        <v>0</v>
      </c>
      <c r="AG16" s="28">
        <f t="shared" si="7"/>
        <v>0</v>
      </c>
      <c r="AH16" s="28">
        <f t="shared" si="7"/>
        <v>0</v>
      </c>
      <c r="AI16" s="28">
        <f t="shared" si="7"/>
        <v>0</v>
      </c>
      <c r="AJ16" s="28">
        <f t="shared" si="7"/>
        <v>0</v>
      </c>
      <c r="AK16" s="28">
        <f t="shared" si="7"/>
        <v>0</v>
      </c>
      <c r="AL16" s="28">
        <f t="shared" si="7"/>
        <v>0</v>
      </c>
      <c r="AM16" s="28">
        <f t="shared" si="7"/>
        <v>0</v>
      </c>
      <c r="AN16" s="28">
        <f t="shared" si="7"/>
        <v>0</v>
      </c>
      <c r="AO16" s="28">
        <f t="shared" si="7"/>
        <v>0</v>
      </c>
      <c r="AP16" s="28">
        <f t="shared" si="7"/>
        <v>0</v>
      </c>
      <c r="AQ16" s="28">
        <f t="shared" si="7"/>
        <v>-10</v>
      </c>
      <c r="AR16" s="28">
        <f t="shared" si="7"/>
        <v>0</v>
      </c>
      <c r="AS16" s="28">
        <f t="shared" si="7"/>
        <v>0</v>
      </c>
      <c r="AT16" s="28">
        <f t="shared" si="7"/>
        <v>0</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1" t="s">
        <v>64</v>
      </c>
      <c r="B2" s="190" t="s">
        <v>31</v>
      </c>
      <c r="C2" s="190" t="s">
        <v>32</v>
      </c>
      <c r="D2" s="83" t="s">
        <v>4</v>
      </c>
      <c r="E2" s="83" t="s">
        <v>5</v>
      </c>
      <c r="F2" s="83" t="s">
        <v>4</v>
      </c>
      <c r="G2" s="83" t="s">
        <v>5</v>
      </c>
      <c r="H2" s="83" t="s">
        <v>4</v>
      </c>
      <c r="I2" s="83" t="s">
        <v>6</v>
      </c>
      <c r="J2" s="83" t="s">
        <v>4</v>
      </c>
      <c r="K2" s="83" t="s">
        <v>5</v>
      </c>
      <c r="L2" s="84" t="s">
        <v>7</v>
      </c>
      <c r="M2" s="158"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0" t="s">
        <v>8</v>
      </c>
      <c r="AW2" s="177" t="s">
        <v>78</v>
      </c>
      <c r="AX2" s="28" t="s">
        <v>77</v>
      </c>
      <c r="AY2" s="178" t="s">
        <v>79</v>
      </c>
      <c r="AZ2" s="178" t="s">
        <v>80</v>
      </c>
    </row>
    <row r="3" spans="1:52" x14ac:dyDescent="0.55000000000000004">
      <c r="A3" s="191"/>
      <c r="B3" s="190"/>
      <c r="C3" s="190"/>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1">
        <v>43465</v>
      </c>
      <c r="AW3" s="28"/>
      <c r="AX3" s="28"/>
      <c r="AY3" s="28"/>
      <c r="AZ3" s="28"/>
    </row>
    <row r="4" spans="1:52" x14ac:dyDescent="0.55000000000000004">
      <c r="A4" s="191"/>
      <c r="B4" s="190"/>
      <c r="C4" s="190"/>
      <c r="D4" s="78">
        <v>1997</v>
      </c>
      <c r="E4" s="78">
        <v>1997</v>
      </c>
      <c r="F4" s="78">
        <v>1998</v>
      </c>
      <c r="G4" s="78">
        <v>1998</v>
      </c>
      <c r="H4" s="78">
        <v>1999</v>
      </c>
      <c r="I4" s="78">
        <v>1999</v>
      </c>
      <c r="J4" s="78">
        <v>2000</v>
      </c>
      <c r="K4" s="78">
        <v>2000</v>
      </c>
      <c r="L4" s="79">
        <v>2001</v>
      </c>
      <c r="M4" s="159">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2">
        <f t="shared" si="2"/>
        <v>2019</v>
      </c>
      <c r="AW4" s="28"/>
      <c r="AX4" s="28"/>
      <c r="AY4" s="28"/>
      <c r="AZ4" s="28"/>
    </row>
    <row r="5" spans="1:52" x14ac:dyDescent="0.55000000000000004">
      <c r="A5" s="124" t="s">
        <v>27</v>
      </c>
      <c r="B5" s="127">
        <v>3.2</v>
      </c>
      <c r="C5" s="125">
        <v>0.8</v>
      </c>
      <c r="D5" s="126">
        <f>'SDR Patient and Stations'!B11</f>
        <v>3.2250000000000001</v>
      </c>
      <c r="E5" s="127">
        <f>'SDR Patient and Stations'!C11</f>
        <v>3.6749999999999998</v>
      </c>
      <c r="F5" s="127">
        <f>'SDR Patient and Stations'!D11</f>
        <v>3.7250000000000001</v>
      </c>
      <c r="G5" s="127">
        <f>'SDR Patient and Stations'!E11</f>
        <v>3.85</v>
      </c>
      <c r="H5" s="127">
        <f>'SDR Patient and Stations'!F11</f>
        <v>3.95</v>
      </c>
      <c r="I5" s="127">
        <f>'SDR Patient and Stations'!G11</f>
        <v>3.9249999999999998</v>
      </c>
      <c r="J5" s="127">
        <f>'SDR Patient and Stations'!H11</f>
        <v>3.7567567567567566</v>
      </c>
      <c r="K5" s="127">
        <f>'SDR Patient and Stations'!I11</f>
        <v>3.9189189189189189</v>
      </c>
      <c r="L5" s="127">
        <f>'SDR Patient and Stations'!J11</f>
        <v>4.0270270270270272</v>
      </c>
      <c r="M5" s="127">
        <f>'SDR Patient and Stations'!K11</f>
        <v>3.9459459459459461</v>
      </c>
      <c r="N5" s="127">
        <f>'SDR Patient and Stations'!L11</f>
        <v>3.1702127659574466</v>
      </c>
      <c r="O5" s="127">
        <f>'SDR Patient and Stations'!M11</f>
        <v>3.2653061224489797</v>
      </c>
      <c r="P5" s="127">
        <f>'SDR Patient and Stations'!N11</f>
        <v>3.5918367346938775</v>
      </c>
      <c r="Q5" s="127">
        <f>'SDR Patient and Stations'!O11</f>
        <v>3.5714285714285716</v>
      </c>
      <c r="R5" s="127">
        <f>'SDR Patient and Stations'!P11</f>
        <v>3.2244897959183674</v>
      </c>
      <c r="S5" s="127">
        <f>'SDR Patient and Stations'!Q11</f>
        <v>3.3877551020408165</v>
      </c>
      <c r="T5" s="127">
        <f>'SDR Patient and Stations'!R11</f>
        <v>2.7118644067796609</v>
      </c>
      <c r="U5" s="127">
        <f>'SDR Patient and Stations'!S11</f>
        <v>2.7457627118644066</v>
      </c>
      <c r="V5" s="127">
        <f>'SDR Patient and Stations'!T11</f>
        <v>2.6101694915254239</v>
      </c>
      <c r="W5" s="127">
        <f>'SDR Patient and Stations'!U11</f>
        <v>2.4237288135593222</v>
      </c>
      <c r="X5" s="127">
        <f>'SDR Patient and Stations'!V11</f>
        <v>2.8813559322033897</v>
      </c>
      <c r="Y5" s="127">
        <f>'SDR Patient and Stations'!W11</f>
        <v>2.7288135593220337</v>
      </c>
      <c r="Z5" s="127">
        <f>'SDR Patient and Stations'!X11</f>
        <v>2.6440677966101696</v>
      </c>
      <c r="AA5" s="127">
        <f>'SDR Patient and Stations'!Y11</f>
        <v>2.6271186440677967</v>
      </c>
      <c r="AB5" s="127">
        <f>'SDR Patient and Stations'!Z11</f>
        <v>2.5423728813559321</v>
      </c>
      <c r="AC5" s="127">
        <f>'SDR Patient and Stations'!AA11</f>
        <v>2.6271186440677967</v>
      </c>
      <c r="AD5" s="127">
        <f>'SDR Patient and Stations'!AB11</f>
        <v>2.8644067796610169</v>
      </c>
      <c r="AE5" s="127">
        <f>'SDR Patient and Stations'!AC11</f>
        <v>2.8305084745762712</v>
      </c>
      <c r="AF5" s="127">
        <f>'SDR Patient and Stations'!AD11</f>
        <v>2.6610169491525424</v>
      </c>
      <c r="AG5" s="127">
        <f>'SDR Patient and Stations'!AE11</f>
        <v>2.7627118644067798</v>
      </c>
      <c r="AH5" s="127">
        <f>'SDR Patient and Stations'!AF11</f>
        <v>2.8135593220338984</v>
      </c>
      <c r="AI5" s="127">
        <f>'SDR Patient and Stations'!AG11</f>
        <v>2.847457627118644</v>
      </c>
      <c r="AJ5" s="127">
        <f>'SDR Patient and Stations'!AH11</f>
        <v>2.8983050847457625</v>
      </c>
      <c r="AK5" s="127">
        <f>'SDR Patient and Stations'!AI11</f>
        <v>2.9152542372881354</v>
      </c>
      <c r="AL5" s="127">
        <f>'SDR Patient and Stations'!AJ11</f>
        <v>3.1016949152542375</v>
      </c>
      <c r="AM5" s="127">
        <f>'SDR Patient and Stations'!AK11</f>
        <v>3.0677966101694913</v>
      </c>
      <c r="AN5" s="127">
        <f>'SDR Patient and Stations'!AL11</f>
        <v>3.0847457627118646</v>
      </c>
      <c r="AO5" s="127">
        <f>'SDR Patient and Stations'!AM11</f>
        <v>3.0169491525423728</v>
      </c>
      <c r="AP5" s="127">
        <f>'SDR Patient and Stations'!AN11</f>
        <v>3</v>
      </c>
      <c r="AQ5" s="127">
        <f>'SDR Patient and Stations'!AO11</f>
        <v>3.0677966101694913</v>
      </c>
      <c r="AR5" s="127">
        <f>'SDR Patient and Stations'!AP11</f>
        <v>3.0847457627118646</v>
      </c>
      <c r="AS5" s="127">
        <f>'SDR Patient and Stations'!AQ11</f>
        <v>3.2711864406779663</v>
      </c>
      <c r="AT5" s="127">
        <f>'SDR Patient and Stations'!AR11</f>
        <v>3.8979591836734695</v>
      </c>
      <c r="AU5" s="127">
        <f>'SDR Patient and Stations'!AS11</f>
        <v>3.8367346938775508</v>
      </c>
      <c r="AV5" s="127" t="e">
        <f>'SDR Patient and Stations'!AT11</f>
        <v>#DIV/0!</v>
      </c>
      <c r="AW5" s="127">
        <f>AVERAGE(D5:AU5)</f>
        <v>3.1767018203014548</v>
      </c>
      <c r="AX5" s="179">
        <f>_xlfn.VAR.S(D5:AU5)</f>
        <v>0.22613617490074556</v>
      </c>
      <c r="AY5" s="179">
        <f>_xlfn.STDEV.S(D5:AU5)</f>
        <v>0.47553777442044032</v>
      </c>
      <c r="AZ5" s="28"/>
    </row>
    <row r="6" spans="1:52" x14ac:dyDescent="0.55000000000000004">
      <c r="A6" s="28" t="s">
        <v>55</v>
      </c>
      <c r="B6" s="88">
        <v>3.2</v>
      </c>
      <c r="C6" s="128">
        <v>0.8</v>
      </c>
      <c r="D6" s="129">
        <f>'SMFP Facility Need 3.20 PPS'!C24</f>
        <v>3.2250000000000001</v>
      </c>
      <c r="E6" s="129">
        <f>'SMFP Facility Need 3.20 PPS'!D24</f>
        <v>3.6749999999999998</v>
      </c>
      <c r="F6" s="129">
        <f>'SMFP Facility Need 3.20 PPS'!E24</f>
        <v>3.7250000000000001</v>
      </c>
      <c r="G6" s="129">
        <f>'SMFP Facility Need 3.20 PPS'!F24</f>
        <v>3.85</v>
      </c>
      <c r="H6" s="129">
        <f>'SMFP Facility Need 3.20 PPS'!G24</f>
        <v>3.95</v>
      </c>
      <c r="I6" s="129">
        <f>'SMFP Facility Need 3.20 PPS'!H24</f>
        <v>3.9249999999999998</v>
      </c>
      <c r="J6" s="129">
        <f>'SMFP Facility Need 3.20 PPS'!I24</f>
        <v>5.56</v>
      </c>
      <c r="K6" s="129">
        <f>'SMFP Facility Need 3.20 PPS'!J24</f>
        <v>4.1428571428571432</v>
      </c>
      <c r="L6" s="129">
        <f>'SMFP Facility Need 3.20 PPS'!K24</f>
        <v>3.3111111111111109</v>
      </c>
      <c r="M6" s="129">
        <f>'SMFP Facility Need 3.20 PPS'!L24</f>
        <v>2.6545454545454548</v>
      </c>
      <c r="N6" s="129">
        <f>'SMFP Facility Need 3.20 PPS'!M24</f>
        <v>2.5254237288135593</v>
      </c>
      <c r="O6" s="129">
        <f>'SMFP Facility Need 3.20 PPS'!N24</f>
        <v>2.7118644067796609</v>
      </c>
      <c r="P6" s="129">
        <f>'SMFP Facility Need 3.20 PPS'!O24</f>
        <v>2.9830508474576272</v>
      </c>
      <c r="Q6" s="129">
        <f>'SMFP Facility Need 3.20 PPS'!P24</f>
        <v>2.9661016949152543</v>
      </c>
      <c r="R6" s="129">
        <f>'SMFP Facility Need 3.20 PPS'!Q24</f>
        <v>2.6779661016949152</v>
      </c>
      <c r="S6" s="129">
        <f>'SMFP Facility Need 3.20 PPS'!R24</f>
        <v>3.074074074074074</v>
      </c>
      <c r="T6" s="129">
        <f>'SMFP Facility Need 3.20 PPS'!S24</f>
        <v>2.9629629629629628</v>
      </c>
      <c r="U6" s="129">
        <f>'SMFP Facility Need 3.20 PPS'!T24</f>
        <v>3</v>
      </c>
      <c r="V6" s="129">
        <f>'SMFP Facility Need 3.20 PPS'!U24</f>
        <v>2.8518518518518516</v>
      </c>
      <c r="W6" s="129">
        <f>'SMFP Facility Need 3.20 PPS'!V24</f>
        <v>2.6481481481481484</v>
      </c>
      <c r="X6" s="129">
        <f>'SMFP Facility Need 3.20 PPS'!W24</f>
        <v>3.1481481481481484</v>
      </c>
      <c r="Y6" s="129">
        <f>'SMFP Facility Need 3.20 PPS'!X24</f>
        <v>2.9814814814814814</v>
      </c>
      <c r="Z6" s="129">
        <f>'SMFP Facility Need 3.20 PPS'!Y24</f>
        <v>2.8888888888888888</v>
      </c>
      <c r="AA6" s="129">
        <f>'SMFP Facility Need 3.20 PPS'!Z24</f>
        <v>2.8703703703703702</v>
      </c>
      <c r="AB6" s="129">
        <f>'SMFP Facility Need 3.20 PPS'!AA24</f>
        <v>2.7777777777777777</v>
      </c>
      <c r="AC6" s="129">
        <f>'SMFP Facility Need 3.20 PPS'!AB24</f>
        <v>2.8703703703703702</v>
      </c>
      <c r="AD6" s="129">
        <f>'SMFP Facility Need 3.20 PPS'!AC24</f>
        <v>3.1296296296296298</v>
      </c>
      <c r="AE6" s="129">
        <f>'SMFP Facility Need 3.20 PPS'!AD24</f>
        <v>3.0925925925925926</v>
      </c>
      <c r="AF6" s="129">
        <f>'SMFP Facility Need 3.20 PPS'!AE24</f>
        <v>2.9074074074074074</v>
      </c>
      <c r="AG6" s="129">
        <f>'SMFP Facility Need 3.20 PPS'!AF24</f>
        <v>3.0185185185185186</v>
      </c>
      <c r="AH6" s="129">
        <f>'SMFP Facility Need 3.20 PPS'!AG24</f>
        <v>3.074074074074074</v>
      </c>
      <c r="AI6" s="129">
        <f>'SMFP Facility Need 3.20 PPS'!AH24</f>
        <v>3.1111111111111112</v>
      </c>
      <c r="AJ6" s="129">
        <f>'SMFP Facility Need 3.20 PPS'!AI24</f>
        <v>3.1666666666666665</v>
      </c>
      <c r="AK6" s="129">
        <f>'SMFP Facility Need 3.20 PPS'!AJ24</f>
        <v>3.1851851851851851</v>
      </c>
      <c r="AL6" s="129">
        <f>'SMFP Facility Need 3.20 PPS'!AK24</f>
        <v>3.3888888888888888</v>
      </c>
      <c r="AM6" s="129">
        <f>'SMFP Facility Need 3.20 PPS'!AL24</f>
        <v>3.3518518518518516</v>
      </c>
      <c r="AN6" s="129">
        <f>'SMFP Facility Need 3.20 PPS'!AM24</f>
        <v>3.3703703703703702</v>
      </c>
      <c r="AO6" s="129">
        <f>'SMFP Facility Need 3.20 PPS'!AN24</f>
        <v>3.0169491525423728</v>
      </c>
      <c r="AP6" s="129">
        <f>'SMFP Facility Need 3.20 PPS'!AO24</f>
        <v>3</v>
      </c>
      <c r="AQ6" s="129">
        <f>'SMFP Facility Need 3.20 PPS'!AP24</f>
        <v>3.0677966101694913</v>
      </c>
      <c r="AR6" s="129">
        <f>'SMFP Facility Need 3.20 PPS'!AQ24</f>
        <v>3.0847457627118646</v>
      </c>
      <c r="AS6" s="129">
        <f>'SMFP Facility Need 3.20 PPS'!AR24</f>
        <v>3.2711864406779663</v>
      </c>
      <c r="AT6" s="129">
        <f>'SMFP Facility Need 3.20 PPS'!AS24</f>
        <v>3.8979591836734695</v>
      </c>
      <c r="AU6" s="129">
        <f>'SMFP Facility Need 3.20 PPS'!AT24</f>
        <v>3.8367346938775508</v>
      </c>
      <c r="AV6" s="129" t="e">
        <f>'SMFP Facility Need 3.20 PPS'!AU24</f>
        <v>#N/A</v>
      </c>
      <c r="AW6" s="88">
        <f t="shared" ref="AW6" si="3">AVERAGE(D6:AU6)</f>
        <v>3.2256514250499504</v>
      </c>
      <c r="AX6" s="180">
        <f t="shared" ref="AX6" si="4">_xlfn.VAR.S(D6:AU6)</f>
        <v>0.2825586963936062</v>
      </c>
      <c r="AY6" s="180">
        <f t="shared" ref="AY6" si="5">_xlfn.STDEV.S(D6:AU6)</f>
        <v>0.53156250469122279</v>
      </c>
      <c r="AZ6" s="106">
        <f>CORREL($D$5:$AU$5,D6:AU6)</f>
        <v>0.60921547045623936</v>
      </c>
    </row>
    <row r="7" spans="1:52" x14ac:dyDescent="0.55000000000000004">
      <c r="A7" s="28" t="s">
        <v>55</v>
      </c>
      <c r="B7" s="28">
        <v>3.16</v>
      </c>
      <c r="C7" s="128">
        <v>0.79</v>
      </c>
      <c r="D7" s="129">
        <f>'SMFP Facility Need 3.16 PPS'!C24</f>
        <v>3.2250000000000001</v>
      </c>
      <c r="E7" s="129">
        <f>'SMFP Facility Need 3.16 PPS'!D24</f>
        <v>3.6749999999999998</v>
      </c>
      <c r="F7" s="129">
        <f>'SMFP Facility Need 3.16 PPS'!E24</f>
        <v>3.7250000000000001</v>
      </c>
      <c r="G7" s="129">
        <f>'SMFP Facility Need 3.16 PPS'!F24</f>
        <v>3.85</v>
      </c>
      <c r="H7" s="129">
        <f>'SMFP Facility Need 3.16 PPS'!G24</f>
        <v>3.95</v>
      </c>
      <c r="I7" s="129">
        <f>'SMFP Facility Need 3.16 PPS'!H24</f>
        <v>3.9249999999999998</v>
      </c>
      <c r="J7" s="129">
        <f>'SMFP Facility Need 3.16 PPS'!I24</f>
        <v>5.56</v>
      </c>
      <c r="K7" s="129">
        <f>'SMFP Facility Need 3.16 PPS'!J24</f>
        <v>4.1428571428571432</v>
      </c>
      <c r="L7" s="129">
        <f>'SMFP Facility Need 3.16 PPS'!K24</f>
        <v>3.3111111111111109</v>
      </c>
      <c r="M7" s="129">
        <f>'SMFP Facility Need 3.16 PPS'!L24</f>
        <v>2.6545454545454548</v>
      </c>
      <c r="N7" s="129">
        <f>'SMFP Facility Need 3.16 PPS'!M24</f>
        <v>2.5254237288135593</v>
      </c>
      <c r="O7" s="129">
        <f>'SMFP Facility Need 3.16 PPS'!N24</f>
        <v>2.7118644067796609</v>
      </c>
      <c r="P7" s="129">
        <f>'SMFP Facility Need 3.16 PPS'!O24</f>
        <v>2.9830508474576272</v>
      </c>
      <c r="Q7" s="129">
        <f>'SMFP Facility Need 3.16 PPS'!P24</f>
        <v>2.9661016949152543</v>
      </c>
      <c r="R7" s="129">
        <f>'SMFP Facility Need 3.16 PPS'!Q24</f>
        <v>2.6779661016949152</v>
      </c>
      <c r="S7" s="129">
        <f>'SMFP Facility Need 3.16 PPS'!R24</f>
        <v>3.074074074074074</v>
      </c>
      <c r="T7" s="129">
        <f>'SMFP Facility Need 3.16 PPS'!S24</f>
        <v>2.9629629629629628</v>
      </c>
      <c r="U7" s="129">
        <f>'SMFP Facility Need 3.16 PPS'!T24</f>
        <v>3</v>
      </c>
      <c r="V7" s="129">
        <f>'SMFP Facility Need 3.16 PPS'!U24</f>
        <v>2.8518518518518516</v>
      </c>
      <c r="W7" s="129">
        <f>'SMFP Facility Need 3.16 PPS'!V24</f>
        <v>2.6481481481481484</v>
      </c>
      <c r="X7" s="129">
        <f>'SMFP Facility Need 3.16 PPS'!W24</f>
        <v>3.1481481481481484</v>
      </c>
      <c r="Y7" s="129">
        <f>'SMFP Facility Need 3.16 PPS'!X24</f>
        <v>2.9814814814814814</v>
      </c>
      <c r="Z7" s="129">
        <f>'SMFP Facility Need 3.16 PPS'!Y24</f>
        <v>2.8888888888888888</v>
      </c>
      <c r="AA7" s="129">
        <f>'SMFP Facility Need 3.16 PPS'!Z24</f>
        <v>2.8703703703703702</v>
      </c>
      <c r="AB7" s="129">
        <f>'SMFP Facility Need 3.16 PPS'!AA24</f>
        <v>2.7777777777777777</v>
      </c>
      <c r="AC7" s="129">
        <f>'SMFP Facility Need 3.16 PPS'!AB24</f>
        <v>2.8703703703703702</v>
      </c>
      <c r="AD7" s="129">
        <f>'SMFP Facility Need 3.16 PPS'!AC24</f>
        <v>3.1296296296296298</v>
      </c>
      <c r="AE7" s="129">
        <f>'SMFP Facility Need 3.16 PPS'!AD24</f>
        <v>3.0925925925925926</v>
      </c>
      <c r="AF7" s="129">
        <f>'SMFP Facility Need 3.16 PPS'!AE24</f>
        <v>2.9074074074074074</v>
      </c>
      <c r="AG7" s="129">
        <f>'SMFP Facility Need 3.16 PPS'!AF24</f>
        <v>3.0185185185185186</v>
      </c>
      <c r="AH7" s="129">
        <f>'SMFP Facility Need 3.16 PPS'!AG24</f>
        <v>3.074074074074074</v>
      </c>
      <c r="AI7" s="129">
        <f>'SMFP Facility Need 3.16 PPS'!AH24</f>
        <v>3.1111111111111112</v>
      </c>
      <c r="AJ7" s="129">
        <f>'SMFP Facility Need 3.16 PPS'!AI24</f>
        <v>3.1666666666666665</v>
      </c>
      <c r="AK7" s="129">
        <f>'SMFP Facility Need 3.16 PPS'!AJ24</f>
        <v>3.1851851851851851</v>
      </c>
      <c r="AL7" s="129">
        <f>'SMFP Facility Need 3.16 PPS'!AK24</f>
        <v>3.3888888888888888</v>
      </c>
      <c r="AM7" s="129">
        <f>'SMFP Facility Need 3.16 PPS'!AL24</f>
        <v>3.1883136691631613</v>
      </c>
      <c r="AN7" s="129">
        <f>'SMFP Facility Need 3.16 PPS'!AM24</f>
        <v>3.0847457627118646</v>
      </c>
      <c r="AO7" s="129">
        <f>'SMFP Facility Need 3.16 PPS'!AN24</f>
        <v>3.0169491525423728</v>
      </c>
      <c r="AP7" s="129">
        <f>'SMFP Facility Need 3.16 PPS'!AO24</f>
        <v>3</v>
      </c>
      <c r="AQ7" s="129">
        <f>'SMFP Facility Need 3.16 PPS'!AP24</f>
        <v>3.0677966101694913</v>
      </c>
      <c r="AR7" s="129">
        <f>'SMFP Facility Need 3.16 PPS'!AQ24</f>
        <v>3.0847457627118646</v>
      </c>
      <c r="AS7" s="129">
        <f>'SMFP Facility Need 3.16 PPS'!AR24</f>
        <v>3.2711864406779663</v>
      </c>
      <c r="AT7" s="129">
        <f>'SMFP Facility Need 3.16 PPS'!AS24</f>
        <v>3.8979591836734695</v>
      </c>
      <c r="AU7" s="129">
        <f>'SMFP Facility Need 3.16 PPS'!AT24</f>
        <v>3.8367346938775508</v>
      </c>
      <c r="AV7" s="129" t="e">
        <f>'SMFP Facility Need 3.16 PPS'!AU24</f>
        <v>#N/A</v>
      </c>
      <c r="AW7" s="88">
        <f t="shared" ref="AW7:AW16" si="6">AVERAGE(D7:AU7)</f>
        <v>3.2154431798147871</v>
      </c>
      <c r="AX7" s="180">
        <f t="shared" ref="AX7:AX16" si="7">_xlfn.VAR.S(D7:AU7)</f>
        <v>0.28208877148475614</v>
      </c>
      <c r="AY7" s="180">
        <f t="shared" ref="AY7:AY16" si="8">_xlfn.STDEV.S(D7:AU7)</f>
        <v>0.53112029850567388</v>
      </c>
      <c r="AZ7" s="106">
        <f>CORREL($D$5:$AU$5,D7:AU7)</f>
        <v>0.61378102152246861</v>
      </c>
    </row>
    <row r="8" spans="1:52" x14ac:dyDescent="0.55000000000000004">
      <c r="A8" s="28" t="s">
        <v>55</v>
      </c>
      <c r="B8" s="28">
        <v>3.12</v>
      </c>
      <c r="C8" s="130">
        <v>0.78</v>
      </c>
      <c r="D8" s="129">
        <f>'SMFP Facility Need 3.12 PPS'!C24</f>
        <v>3.2250000000000001</v>
      </c>
      <c r="E8" s="129">
        <f>'SMFP Facility Need 3.12 PPS'!D24</f>
        <v>3.6749999999999998</v>
      </c>
      <c r="F8" s="129">
        <f>'SMFP Facility Need 3.12 PPS'!E24</f>
        <v>3.7250000000000001</v>
      </c>
      <c r="G8" s="129">
        <f>'SMFP Facility Need 3.12 PPS'!F24</f>
        <v>3.85</v>
      </c>
      <c r="H8" s="129">
        <f>'SMFP Facility Need 3.12 PPS'!G24</f>
        <v>3.95</v>
      </c>
      <c r="I8" s="129">
        <f>'SMFP Facility Need 3.12 PPS'!H24</f>
        <v>3.9249999999999998</v>
      </c>
      <c r="J8" s="129">
        <f>'SMFP Facility Need 3.12 PPS'!I24</f>
        <v>5.56</v>
      </c>
      <c r="K8" s="129">
        <f>'SMFP Facility Need 3.12 PPS'!J24</f>
        <v>4.1428571428571432</v>
      </c>
      <c r="L8" s="129">
        <f>'SMFP Facility Need 3.12 PPS'!K24</f>
        <v>3.3111111111111109</v>
      </c>
      <c r="M8" s="129">
        <f>'SMFP Facility Need 3.12 PPS'!L24</f>
        <v>2.6545454545454548</v>
      </c>
      <c r="N8" s="129">
        <f>'SMFP Facility Need 3.12 PPS'!M24</f>
        <v>2.5254237288135593</v>
      </c>
      <c r="O8" s="129">
        <f>'SMFP Facility Need 3.12 PPS'!N24</f>
        <v>2.7118644067796609</v>
      </c>
      <c r="P8" s="129">
        <f>'SMFP Facility Need 3.12 PPS'!O24</f>
        <v>2.9830508474576272</v>
      </c>
      <c r="Q8" s="129">
        <f>'SMFP Facility Need 3.12 PPS'!P24</f>
        <v>2.9661016949152543</v>
      </c>
      <c r="R8" s="129">
        <f>'SMFP Facility Need 3.12 PPS'!Q24</f>
        <v>2.6779661016949152</v>
      </c>
      <c r="S8" s="129">
        <f>'SMFP Facility Need 3.12 PPS'!R24</f>
        <v>3.074074074074074</v>
      </c>
      <c r="T8" s="129">
        <f>'SMFP Facility Need 3.12 PPS'!S24</f>
        <v>2.9629629629629628</v>
      </c>
      <c r="U8" s="129">
        <f>'SMFP Facility Need 3.12 PPS'!T24</f>
        <v>3</v>
      </c>
      <c r="V8" s="129">
        <f>'SMFP Facility Need 3.12 PPS'!U24</f>
        <v>2.8518518518518516</v>
      </c>
      <c r="W8" s="129">
        <f>'SMFP Facility Need 3.12 PPS'!V24</f>
        <v>2.6481481481481484</v>
      </c>
      <c r="X8" s="129">
        <f>'SMFP Facility Need 3.12 PPS'!W24</f>
        <v>3.1481481481481484</v>
      </c>
      <c r="Y8" s="129">
        <f>'SMFP Facility Need 3.12 PPS'!X24</f>
        <v>2.9814814814814814</v>
      </c>
      <c r="Z8" s="129">
        <f>'SMFP Facility Need 3.12 PPS'!Y24</f>
        <v>2.8888888888888888</v>
      </c>
      <c r="AA8" s="129">
        <f>'SMFP Facility Need 3.12 PPS'!Z24</f>
        <v>2.7108373702422144</v>
      </c>
      <c r="AB8" s="129">
        <f>'SMFP Facility Need 3.12 PPS'!AA24</f>
        <v>2.6233910034602075</v>
      </c>
      <c r="AC8" s="129">
        <f>'SMFP Facility Need 3.12 PPS'!AB24</f>
        <v>2.7108373702422144</v>
      </c>
      <c r="AD8" s="129">
        <f>'SMFP Facility Need 3.12 PPS'!AC24</f>
        <v>2.9556871972318342</v>
      </c>
      <c r="AE8" s="129">
        <f>'SMFP Facility Need 3.12 PPS'!AD24</f>
        <v>2.9207086505190314</v>
      </c>
      <c r="AF8" s="129">
        <f>'SMFP Facility Need 3.12 PPS'!AE24</f>
        <v>2.7458159169550171</v>
      </c>
      <c r="AG8" s="129">
        <f>'SMFP Facility Need 3.12 PPS'!AF24</f>
        <v>2.8507515570934259</v>
      </c>
      <c r="AH8" s="129">
        <f>'SMFP Facility Need 3.12 PPS'!AG24</f>
        <v>2.90321937716263</v>
      </c>
      <c r="AI8" s="129">
        <f>'SMFP Facility Need 3.12 PPS'!AH24</f>
        <v>2.9381979238754328</v>
      </c>
      <c r="AJ8" s="129">
        <f>'SMFP Facility Need 3.12 PPS'!AI24</f>
        <v>2.9906657439446369</v>
      </c>
      <c r="AK8" s="129">
        <f>'SMFP Facility Need 3.12 PPS'!AJ24</f>
        <v>3.0081550173010383</v>
      </c>
      <c r="AL8" s="129">
        <f>'SMFP Facility Need 3.12 PPS'!AK24</f>
        <v>3.2005370242214535</v>
      </c>
      <c r="AM8" s="129">
        <f>'SMFP Facility Need 3.12 PPS'!AL24</f>
        <v>3.1655584775086507</v>
      </c>
      <c r="AN8" s="129">
        <f>'SMFP Facility Need 3.12 PPS'!AM24</f>
        <v>3.1830477508650521</v>
      </c>
      <c r="AO8" s="129">
        <f>'SMFP Facility Need 3.12 PPS'!AN24</f>
        <v>3.0169491525423728</v>
      </c>
      <c r="AP8" s="129">
        <f>'SMFP Facility Need 3.12 PPS'!AO24</f>
        <v>3</v>
      </c>
      <c r="AQ8" s="129">
        <f>'SMFP Facility Need 3.12 PPS'!AP24</f>
        <v>3.0677966101694913</v>
      </c>
      <c r="AR8" s="129">
        <f>'SMFP Facility Need 3.12 PPS'!AQ24</f>
        <v>3.0847457627118646</v>
      </c>
      <c r="AS8" s="129">
        <f>'SMFP Facility Need 3.12 PPS'!AR24</f>
        <v>3.2711864406779663</v>
      </c>
      <c r="AT8" s="129">
        <f>'SMFP Facility Need 3.12 PPS'!AS24</f>
        <v>3.8979591836734695</v>
      </c>
      <c r="AU8" s="129">
        <f>'SMFP Facility Need 3.12 PPS'!AT24</f>
        <v>3.8367346938775508</v>
      </c>
      <c r="AV8" s="129" t="e">
        <f>'SMFP Facility Need 3.12 PPS'!AU24</f>
        <v>#N/A</v>
      </c>
      <c r="AW8" s="88">
        <f t="shared" si="6"/>
        <v>3.1709376879092237</v>
      </c>
      <c r="AX8" s="180">
        <f t="shared" si="7"/>
        <v>0.30265229030139651</v>
      </c>
      <c r="AY8" s="180">
        <f t="shared" si="8"/>
        <v>0.55013842830818183</v>
      </c>
      <c r="AZ8" s="106">
        <f t="shared" ref="AZ8:AZ16" si="9">CORREL($D$5:$AU$5,D8:AU8)</f>
        <v>0.66027542311732279</v>
      </c>
    </row>
    <row r="9" spans="1:52" x14ac:dyDescent="0.55000000000000004">
      <c r="A9" s="28" t="s">
        <v>55</v>
      </c>
      <c r="B9" s="28">
        <v>3.08</v>
      </c>
      <c r="C9" s="130">
        <v>0.77</v>
      </c>
      <c r="D9" s="129">
        <f>'SMFP Facility Need 3.08 PPS'!C24</f>
        <v>3.2250000000000001</v>
      </c>
      <c r="E9" s="129">
        <f>'SMFP Facility Need 3.08 PPS'!D24</f>
        <v>3.6749999999999998</v>
      </c>
      <c r="F9" s="129">
        <f>'SMFP Facility Need 3.08 PPS'!E24</f>
        <v>3.7250000000000001</v>
      </c>
      <c r="G9" s="129">
        <f>'SMFP Facility Need 3.08 PPS'!F24</f>
        <v>3.85</v>
      </c>
      <c r="H9" s="129">
        <f>'SMFP Facility Need 3.08 PPS'!G24</f>
        <v>3.95</v>
      </c>
      <c r="I9" s="129">
        <f>'SMFP Facility Need 3.08 PPS'!H24</f>
        <v>3.9249999999999998</v>
      </c>
      <c r="J9" s="129">
        <f>'SMFP Facility Need 3.08 PPS'!I24</f>
        <v>5.56</v>
      </c>
      <c r="K9" s="129">
        <f>'SMFP Facility Need 3.08 PPS'!J24</f>
        <v>4.1428571428571432</v>
      </c>
      <c r="L9" s="129">
        <f>'SMFP Facility Need 3.08 PPS'!K24</f>
        <v>3.3111111111111109</v>
      </c>
      <c r="M9" s="129">
        <f>'SMFP Facility Need 3.08 PPS'!L24</f>
        <v>2.6545454545454548</v>
      </c>
      <c r="N9" s="129">
        <f>'SMFP Facility Need 3.08 PPS'!M24</f>
        <v>2.5254237288135593</v>
      </c>
      <c r="O9" s="129">
        <f>'SMFP Facility Need 3.08 PPS'!N24</f>
        <v>2.7118644067796609</v>
      </c>
      <c r="P9" s="129">
        <f>'SMFP Facility Need 3.08 PPS'!O24</f>
        <v>2.9830508474576272</v>
      </c>
      <c r="Q9" s="129">
        <f>'SMFP Facility Need 3.08 PPS'!P24</f>
        <v>2.9661016949152543</v>
      </c>
      <c r="R9" s="129">
        <f>'SMFP Facility Need 3.08 PPS'!Q24</f>
        <v>2.6779661016949152</v>
      </c>
      <c r="S9" s="129">
        <f>'SMFP Facility Need 3.08 PPS'!R24</f>
        <v>3.074074074074074</v>
      </c>
      <c r="T9" s="129">
        <f>'SMFP Facility Need 3.08 PPS'!S24</f>
        <v>2.9629629629629628</v>
      </c>
      <c r="U9" s="129">
        <f>'SMFP Facility Need 3.08 PPS'!T24</f>
        <v>3</v>
      </c>
      <c r="V9" s="129">
        <f>'SMFP Facility Need 3.08 PPS'!U24</f>
        <v>2.8518518518518516</v>
      </c>
      <c r="W9" s="129">
        <f>'SMFP Facility Need 3.08 PPS'!V24</f>
        <v>2.6481481481481484</v>
      </c>
      <c r="X9" s="129">
        <f>'SMFP Facility Need 3.08 PPS'!W24</f>
        <v>3.1481481481481484</v>
      </c>
      <c r="Y9" s="129">
        <f>'SMFP Facility Need 3.08 PPS'!X24</f>
        <v>2.9814814814814814</v>
      </c>
      <c r="Z9" s="129">
        <f>'SMFP Facility Need 3.08 PPS'!Y24</f>
        <v>2.8888888888888888</v>
      </c>
      <c r="AA9" s="129">
        <f>'SMFP Facility Need 3.08 PPS'!Z24</f>
        <v>2.6760830449826991</v>
      </c>
      <c r="AB9" s="129">
        <f>'SMFP Facility Need 3.08 PPS'!AA24</f>
        <v>2.5897577854671283</v>
      </c>
      <c r="AC9" s="129">
        <f>'SMFP Facility Need 3.08 PPS'!AB24</f>
        <v>2.6760830449826991</v>
      </c>
      <c r="AD9" s="129">
        <f>'SMFP Facility Need 3.08 PPS'!AC24</f>
        <v>2.9177937716262976</v>
      </c>
      <c r="AE9" s="129">
        <f>'SMFP Facility Need 3.08 PPS'!AD24</f>
        <v>2.8832636678200694</v>
      </c>
      <c r="AF9" s="129">
        <f>'SMFP Facility Need 3.08 PPS'!AE24</f>
        <v>2.7106131487889273</v>
      </c>
      <c r="AG9" s="129">
        <f>'SMFP Facility Need 3.08 PPS'!AF24</f>
        <v>2.8142034602076125</v>
      </c>
      <c r="AH9" s="129">
        <f>'SMFP Facility Need 3.08 PPS'!AG24</f>
        <v>2.865998615916955</v>
      </c>
      <c r="AI9" s="129">
        <f>'SMFP Facility Need 3.08 PPS'!AH24</f>
        <v>2.9005287197231837</v>
      </c>
      <c r="AJ9" s="129">
        <f>'SMFP Facility Need 3.08 PPS'!AI24</f>
        <v>2.9523238754325263</v>
      </c>
      <c r="AK9" s="129">
        <f>'SMFP Facility Need 3.08 PPS'!AJ24</f>
        <v>2.9695889273356402</v>
      </c>
      <c r="AL9" s="129">
        <f>'SMFP Facility Need 3.08 PPS'!AK24</f>
        <v>3.1595044982698965</v>
      </c>
      <c r="AM9" s="129">
        <f>'SMFP Facility Need 3.08 PPS'!AL24</f>
        <v>3.1249743944636679</v>
      </c>
      <c r="AN9" s="129">
        <f>'SMFP Facility Need 3.08 PPS'!AM24</f>
        <v>3.1422394463667822</v>
      </c>
      <c r="AO9" s="129">
        <f>'SMFP Facility Need 3.08 PPS'!AN24</f>
        <v>3.0169491525423728</v>
      </c>
      <c r="AP9" s="129">
        <f>'SMFP Facility Need 3.08 PPS'!AO24</f>
        <v>3</v>
      </c>
      <c r="AQ9" s="129">
        <f>'SMFP Facility Need 3.08 PPS'!AP24</f>
        <v>3.0677966101694913</v>
      </c>
      <c r="AR9" s="129">
        <f>'SMFP Facility Need 3.08 PPS'!AQ24</f>
        <v>3.0847457627118646</v>
      </c>
      <c r="AS9" s="129">
        <f>'SMFP Facility Need 3.08 PPS'!AR24</f>
        <v>3.2711864406779663</v>
      </c>
      <c r="AT9" s="129">
        <f>'SMFP Facility Need 3.08 PPS'!AS24</f>
        <v>3.8979591836734695</v>
      </c>
      <c r="AU9" s="129">
        <f>'SMFP Facility Need 3.08 PPS'!AT24</f>
        <v>3.7287682333873584</v>
      </c>
      <c r="AV9" s="129" t="e">
        <f>'SMFP Facility Need 3.08 PPS'!AU24</f>
        <v>#N/A</v>
      </c>
      <c r="AW9" s="88">
        <f t="shared" si="6"/>
        <v>3.1565644960972019</v>
      </c>
      <c r="AX9" s="180">
        <f t="shared" si="7"/>
        <v>0.30564208521076219</v>
      </c>
      <c r="AY9" s="180">
        <f t="shared" si="8"/>
        <v>0.55284906187020177</v>
      </c>
      <c r="AZ9" s="106">
        <f t="shared" si="9"/>
        <v>0.66626264961885295</v>
      </c>
    </row>
    <row r="10" spans="1:52" x14ac:dyDescent="0.55000000000000004">
      <c r="A10" s="28" t="s">
        <v>55</v>
      </c>
      <c r="B10" s="28">
        <v>3.04</v>
      </c>
      <c r="C10" s="130">
        <v>0.76</v>
      </c>
      <c r="D10" s="129">
        <f>'SMFP Facility Need 3.04 PPS'!C24</f>
        <v>3.2250000000000001</v>
      </c>
      <c r="E10" s="129">
        <f>'SMFP Facility Need 3.04 PPS'!D24</f>
        <v>3.6749999999999998</v>
      </c>
      <c r="F10" s="129">
        <f>'SMFP Facility Need 3.04 PPS'!E24</f>
        <v>3.7250000000000001</v>
      </c>
      <c r="G10" s="129">
        <f>'SMFP Facility Need 3.04 PPS'!F24</f>
        <v>3.85</v>
      </c>
      <c r="H10" s="129">
        <f>'SMFP Facility Need 3.04 PPS'!G24</f>
        <v>3.95</v>
      </c>
      <c r="I10" s="129">
        <f>'SMFP Facility Need 3.04 PPS'!H24</f>
        <v>3.9249999999999998</v>
      </c>
      <c r="J10" s="129">
        <f>'SMFP Facility Need 3.04 PPS'!I24</f>
        <v>5.56</v>
      </c>
      <c r="K10" s="129">
        <f>'SMFP Facility Need 3.04 PPS'!J24</f>
        <v>4.1428571428571432</v>
      </c>
      <c r="L10" s="129">
        <f>'SMFP Facility Need 3.04 PPS'!K24</f>
        <v>3.3111111111111109</v>
      </c>
      <c r="M10" s="129">
        <f>'SMFP Facility Need 3.04 PPS'!L24</f>
        <v>2.6545454545454548</v>
      </c>
      <c r="N10" s="129">
        <f>'SMFP Facility Need 3.04 PPS'!M24</f>
        <v>2.5254237288135593</v>
      </c>
      <c r="O10" s="129">
        <f>'SMFP Facility Need 3.04 PPS'!N24</f>
        <v>2.7118644067796609</v>
      </c>
      <c r="P10" s="129">
        <f>'SMFP Facility Need 3.04 PPS'!O24</f>
        <v>2.9830508474576272</v>
      </c>
      <c r="Q10" s="129">
        <f>'SMFP Facility Need 3.04 PPS'!P24</f>
        <v>2.9661016949152543</v>
      </c>
      <c r="R10" s="129">
        <f>'SMFP Facility Need 3.04 PPS'!Q24</f>
        <v>2.6779661016949152</v>
      </c>
      <c r="S10" s="129">
        <f>'SMFP Facility Need 3.04 PPS'!R24</f>
        <v>3.074074074074074</v>
      </c>
      <c r="T10" s="129">
        <f>'SMFP Facility Need 3.04 PPS'!S24</f>
        <v>2.9629629629629628</v>
      </c>
      <c r="U10" s="129">
        <f>'SMFP Facility Need 3.04 PPS'!T24</f>
        <v>3</v>
      </c>
      <c r="V10" s="129">
        <f>'SMFP Facility Need 3.04 PPS'!U24</f>
        <v>2.8518518518518516</v>
      </c>
      <c r="W10" s="129">
        <f>'SMFP Facility Need 3.04 PPS'!V24</f>
        <v>2.6481481481481484</v>
      </c>
      <c r="X10" s="129">
        <f>'SMFP Facility Need 3.04 PPS'!W24</f>
        <v>3.1481481481481484</v>
      </c>
      <c r="Y10" s="129">
        <f>'SMFP Facility Need 3.04 PPS'!X24</f>
        <v>2.9814814814814814</v>
      </c>
      <c r="Z10" s="129">
        <f>'SMFP Facility Need 3.04 PPS'!Y24</f>
        <v>2.8888888888888888</v>
      </c>
      <c r="AA10" s="129">
        <f>'SMFP Facility Need 3.04 PPS'!Z24</f>
        <v>2.6413287197231834</v>
      </c>
      <c r="AB10" s="129">
        <f>'SMFP Facility Need 3.04 PPS'!AA24</f>
        <v>2.5561245674740483</v>
      </c>
      <c r="AC10" s="129">
        <f>'SMFP Facility Need 3.04 PPS'!AB24</f>
        <v>2.6413287197231834</v>
      </c>
      <c r="AD10" s="129">
        <f>'SMFP Facility Need 3.04 PPS'!AC24</f>
        <v>2.8799003460207611</v>
      </c>
      <c r="AE10" s="129">
        <f>'SMFP Facility Need 3.04 PPS'!AD24</f>
        <v>2.8458186851211069</v>
      </c>
      <c r="AF10" s="129">
        <f>'SMFP Facility Need 3.04 PPS'!AE24</f>
        <v>2.6754103806228371</v>
      </c>
      <c r="AG10" s="129">
        <f>'SMFP Facility Need 3.04 PPS'!AF24</f>
        <v>2.7776553633217991</v>
      </c>
      <c r="AH10" s="129">
        <f>'SMFP Facility Need 3.04 PPS'!AG24</f>
        <v>2.8287778546712801</v>
      </c>
      <c r="AI10" s="129">
        <f>'SMFP Facility Need 3.04 PPS'!AH24</f>
        <v>2.8628595155709342</v>
      </c>
      <c r="AJ10" s="129">
        <f>'SMFP Facility Need 3.04 PPS'!AI24</f>
        <v>2.9139820069204152</v>
      </c>
      <c r="AK10" s="129">
        <f>'SMFP Facility Need 3.04 PPS'!AJ24</f>
        <v>2.9310228373702421</v>
      </c>
      <c r="AL10" s="129">
        <f>'SMFP Facility Need 3.04 PPS'!AK24</f>
        <v>3.1184719723183392</v>
      </c>
      <c r="AM10" s="129">
        <f>'SMFP Facility Need 3.04 PPS'!AL24</f>
        <v>3.084390311418685</v>
      </c>
      <c r="AN10" s="129">
        <f>'SMFP Facility Need 3.04 PPS'!AM24</f>
        <v>3.1014311418685119</v>
      </c>
      <c r="AO10" s="129">
        <f>'SMFP Facility Need 3.04 PPS'!AN24</f>
        <v>3.0169491525423728</v>
      </c>
      <c r="AP10" s="129">
        <f>'SMFP Facility Need 3.04 PPS'!AO24</f>
        <v>3</v>
      </c>
      <c r="AQ10" s="129">
        <f>'SMFP Facility Need 3.04 PPS'!AP24</f>
        <v>3.0677966101694913</v>
      </c>
      <c r="AR10" s="129">
        <f>'SMFP Facility Need 3.04 PPS'!AQ24</f>
        <v>3.0847457627118646</v>
      </c>
      <c r="AS10" s="129">
        <f>'SMFP Facility Need 3.04 PPS'!AR24</f>
        <v>3.2711864406779663</v>
      </c>
      <c r="AT10" s="129">
        <f>'SMFP Facility Need 3.04 PPS'!AS24</f>
        <v>3.8811408760035548</v>
      </c>
      <c r="AU10" s="129">
        <f>'SMFP Facility Need 3.04 PPS'!AT24</f>
        <v>3.6557303417499458</v>
      </c>
      <c r="AV10" s="129" t="e">
        <f>'SMFP Facility Need 3.04 PPS'!AU24</f>
        <v>#N/A</v>
      </c>
      <c r="AW10" s="88">
        <f t="shared" si="6"/>
        <v>3.1426029011302443</v>
      </c>
      <c r="AX10" s="180">
        <f t="shared" si="7"/>
        <v>0.30988949907892083</v>
      </c>
      <c r="AY10" s="180">
        <f t="shared" si="8"/>
        <v>0.55667719468190968</v>
      </c>
      <c r="AZ10" s="106">
        <f t="shared" si="9"/>
        <v>0.67180171148821044</v>
      </c>
    </row>
    <row r="11" spans="1:52" x14ac:dyDescent="0.55000000000000004">
      <c r="A11" s="28" t="s">
        <v>55</v>
      </c>
      <c r="B11" s="88">
        <v>3</v>
      </c>
      <c r="C11" s="130">
        <v>0.75</v>
      </c>
      <c r="D11" s="129">
        <f>'SMFP Facility Need 3.00 PPS'!C24</f>
        <v>3.2250000000000001</v>
      </c>
      <c r="E11" s="129">
        <f>'SMFP Facility Need 3.00 PPS'!D24</f>
        <v>3.6749999999999998</v>
      </c>
      <c r="F11" s="129">
        <f>'SMFP Facility Need 3.00 PPS'!E24</f>
        <v>3.7250000000000001</v>
      </c>
      <c r="G11" s="129">
        <f>'SMFP Facility Need 3.00 PPS'!F24</f>
        <v>3.85</v>
      </c>
      <c r="H11" s="129">
        <f>'SMFP Facility Need 3.00 PPS'!G24</f>
        <v>3.95</v>
      </c>
      <c r="I11" s="129">
        <f>'SMFP Facility Need 3.00 PPS'!H24</f>
        <v>3.9249999999999998</v>
      </c>
      <c r="J11" s="129">
        <f>'SMFP Facility Need 3.00 PPS'!I24</f>
        <v>5.56</v>
      </c>
      <c r="K11" s="129">
        <f>'SMFP Facility Need 3.00 PPS'!J24</f>
        <v>4.1428571428571432</v>
      </c>
      <c r="L11" s="129">
        <f>'SMFP Facility Need 3.00 PPS'!K24</f>
        <v>3.3111111111111109</v>
      </c>
      <c r="M11" s="129">
        <f>'SMFP Facility Need 3.00 PPS'!L24</f>
        <v>2.6545454545454548</v>
      </c>
      <c r="N11" s="129">
        <f>'SMFP Facility Need 3.00 PPS'!M24</f>
        <v>2.5254237288135593</v>
      </c>
      <c r="O11" s="129">
        <f>'SMFP Facility Need 3.00 PPS'!N24</f>
        <v>2.7118644067796609</v>
      </c>
      <c r="P11" s="129">
        <f>'SMFP Facility Need 3.00 PPS'!O24</f>
        <v>2.9830508474576272</v>
      </c>
      <c r="Q11" s="129">
        <f>'SMFP Facility Need 3.00 PPS'!P24</f>
        <v>2.9661016949152543</v>
      </c>
      <c r="R11" s="129">
        <f>'SMFP Facility Need 3.00 PPS'!Q24</f>
        <v>2.6779661016949152</v>
      </c>
      <c r="S11" s="129">
        <f>'SMFP Facility Need 3.00 PPS'!R24</f>
        <v>3.074074074074074</v>
      </c>
      <c r="T11" s="129">
        <f>'SMFP Facility Need 3.00 PPS'!S24</f>
        <v>2.9629629629629628</v>
      </c>
      <c r="U11" s="129">
        <f>'SMFP Facility Need 3.00 PPS'!T24</f>
        <v>3</v>
      </c>
      <c r="V11" s="129">
        <f>'SMFP Facility Need 3.00 PPS'!U24</f>
        <v>2.8518518518518516</v>
      </c>
      <c r="W11" s="129">
        <f>'SMFP Facility Need 3.00 PPS'!V24</f>
        <v>2.6481481481481484</v>
      </c>
      <c r="X11" s="129">
        <f>'SMFP Facility Need 3.00 PPS'!W24</f>
        <v>3.0704160951074537</v>
      </c>
      <c r="Y11" s="129">
        <f>'SMFP Facility Need 3.00 PPS'!X24</f>
        <v>2.9078646547782352</v>
      </c>
      <c r="Z11" s="129">
        <f>'SMFP Facility Need 3.00 PPS'!Y24</f>
        <v>2.8175582990397809</v>
      </c>
      <c r="AA11" s="129">
        <f>'SMFP Facility Need 3.00 PPS'!Z24</f>
        <v>2.6271186440677967</v>
      </c>
      <c r="AB11" s="129">
        <f>'SMFP Facility Need 3.00 PPS'!AA24</f>
        <v>2.5423728813559321</v>
      </c>
      <c r="AC11" s="129">
        <f>'SMFP Facility Need 3.00 PPS'!AB24</f>
        <v>2.6271186440677967</v>
      </c>
      <c r="AD11" s="129">
        <f>'SMFP Facility Need 3.00 PPS'!AC24</f>
        <v>2.8644067796610169</v>
      </c>
      <c r="AE11" s="129">
        <f>'SMFP Facility Need 3.00 PPS'!AD24</f>
        <v>2.8305084745762712</v>
      </c>
      <c r="AF11" s="129">
        <f>'SMFP Facility Need 3.00 PPS'!AE24</f>
        <v>2.6610169491525424</v>
      </c>
      <c r="AG11" s="129">
        <f>'SMFP Facility Need 3.00 PPS'!AF24</f>
        <v>2.7627118644067798</v>
      </c>
      <c r="AH11" s="129">
        <f>'SMFP Facility Need 3.00 PPS'!AG24</f>
        <v>2.8135593220338984</v>
      </c>
      <c r="AI11" s="129">
        <f>'SMFP Facility Need 3.00 PPS'!AH24</f>
        <v>2.847457627118644</v>
      </c>
      <c r="AJ11" s="129">
        <f>'SMFP Facility Need 3.00 PPS'!AI24</f>
        <v>2.8983050847457625</v>
      </c>
      <c r="AK11" s="129">
        <f>'SMFP Facility Need 3.00 PPS'!AJ24</f>
        <v>2.9152542372881354</v>
      </c>
      <c r="AL11" s="129">
        <f>'SMFP Facility Need 3.00 PPS'!AK24</f>
        <v>3.1016949152542375</v>
      </c>
      <c r="AM11" s="129">
        <f>'SMFP Facility Need 3.00 PPS'!AL24</f>
        <v>3.0677966101694913</v>
      </c>
      <c r="AN11" s="129">
        <f>'SMFP Facility Need 3.00 PPS'!AM24</f>
        <v>3.0847457627118646</v>
      </c>
      <c r="AO11" s="129">
        <f>'SMFP Facility Need 3.00 PPS'!AN24</f>
        <v>3.0169491525423728</v>
      </c>
      <c r="AP11" s="129">
        <f>'SMFP Facility Need 3.00 PPS'!AO24</f>
        <v>3</v>
      </c>
      <c r="AQ11" s="129">
        <f>'SMFP Facility Need 3.00 PPS'!AP24</f>
        <v>3.0677966101694913</v>
      </c>
      <c r="AR11" s="129">
        <f>'SMFP Facility Need 3.00 PPS'!AQ24</f>
        <v>3.0847457627118646</v>
      </c>
      <c r="AS11" s="129">
        <f>'SMFP Facility Need 3.00 PPS'!AR24</f>
        <v>3.2711864406779663</v>
      </c>
      <c r="AT11" s="129">
        <f>'SMFP Facility Need 3.00 PPS'!AS24</f>
        <v>3.8198600783854069</v>
      </c>
      <c r="AU11" s="129">
        <f>'SMFP Facility Need 3.00 PPS'!AT24</f>
        <v>3.5450431834823615</v>
      </c>
      <c r="AV11" s="129" t="e">
        <f>'SMFP Facility Need 3.00 PPS'!AU24</f>
        <v>#N/A</v>
      </c>
      <c r="AW11" s="88">
        <f t="shared" si="6"/>
        <v>3.1287601272435648</v>
      </c>
      <c r="AX11" s="180">
        <f t="shared" si="7"/>
        <v>0.30999880124623591</v>
      </c>
      <c r="AY11" s="180">
        <f t="shared" si="8"/>
        <v>0.55677535976930226</v>
      </c>
      <c r="AZ11" s="106">
        <f t="shared" si="9"/>
        <v>0.67593808698905011</v>
      </c>
    </row>
    <row r="12" spans="1:52" x14ac:dyDescent="0.55000000000000004">
      <c r="A12" s="28" t="s">
        <v>55</v>
      </c>
      <c r="B12" s="28">
        <v>2.96</v>
      </c>
      <c r="C12" s="130">
        <v>0.74</v>
      </c>
      <c r="D12" s="129">
        <f>'SMFP Facility Need 2.96 PPS'!C24</f>
        <v>3.2250000000000001</v>
      </c>
      <c r="E12" s="129">
        <f>'SMFP Facility Need 2.96 PPS'!D24</f>
        <v>3.6749999999999998</v>
      </c>
      <c r="F12" s="129">
        <f>'SMFP Facility Need 2.96 PPS'!E24</f>
        <v>3.7250000000000001</v>
      </c>
      <c r="G12" s="129">
        <f>'SMFP Facility Need 2.96 PPS'!F24</f>
        <v>3.85</v>
      </c>
      <c r="H12" s="129">
        <f>'SMFP Facility Need 2.96 PPS'!G24</f>
        <v>3.95</v>
      </c>
      <c r="I12" s="129">
        <f>'SMFP Facility Need 2.96 PPS'!H24</f>
        <v>3.9249999999999998</v>
      </c>
      <c r="J12" s="129">
        <f>'SMFP Facility Need 2.96 PPS'!I24</f>
        <v>5.56</v>
      </c>
      <c r="K12" s="129">
        <f>'SMFP Facility Need 2.96 PPS'!J24</f>
        <v>4.1428571428571432</v>
      </c>
      <c r="L12" s="129">
        <f>'SMFP Facility Need 2.96 PPS'!K24</f>
        <v>3.3111111111111109</v>
      </c>
      <c r="M12" s="129">
        <f>'SMFP Facility Need 2.96 PPS'!L24</f>
        <v>2.6545454545454548</v>
      </c>
      <c r="N12" s="129">
        <f>'SMFP Facility Need 2.96 PPS'!M24</f>
        <v>2.5254237288135593</v>
      </c>
      <c r="O12" s="129">
        <f>'SMFP Facility Need 2.96 PPS'!N24</f>
        <v>2.7118644067796609</v>
      </c>
      <c r="P12" s="129">
        <f>'SMFP Facility Need 2.96 PPS'!O24</f>
        <v>2.9830508474576272</v>
      </c>
      <c r="Q12" s="129">
        <f>'SMFP Facility Need 2.96 PPS'!P24</f>
        <v>2.9661016949152543</v>
      </c>
      <c r="R12" s="129">
        <f>'SMFP Facility Need 2.96 PPS'!Q24</f>
        <v>2.6779661016949152</v>
      </c>
      <c r="S12" s="129">
        <f>'SMFP Facility Need 2.96 PPS'!R24</f>
        <v>2.8135593220338984</v>
      </c>
      <c r="T12" s="129">
        <f>'SMFP Facility Need 2.96 PPS'!S24</f>
        <v>2.7118644067796609</v>
      </c>
      <c r="U12" s="129">
        <f>'SMFP Facility Need 2.96 PPS'!T24</f>
        <v>2.7457627118644066</v>
      </c>
      <c r="V12" s="129">
        <f>'SMFP Facility Need 2.96 PPS'!U24</f>
        <v>2.6101694915254239</v>
      </c>
      <c r="W12" s="129">
        <f>'SMFP Facility Need 2.96 PPS'!V24</f>
        <v>2.4237288135593222</v>
      </c>
      <c r="X12" s="129">
        <f>'SMFP Facility Need 2.96 PPS'!W24</f>
        <v>2.8813559322033897</v>
      </c>
      <c r="Y12" s="129">
        <f>'SMFP Facility Need 2.96 PPS'!X24</f>
        <v>2.7288135593220337</v>
      </c>
      <c r="Z12" s="129">
        <f>'SMFP Facility Need 2.96 PPS'!Y24</f>
        <v>2.6440677966101696</v>
      </c>
      <c r="AA12" s="129">
        <f>'SMFP Facility Need 2.96 PPS'!Z24</f>
        <v>2.6271186440677967</v>
      </c>
      <c r="AB12" s="129">
        <f>'SMFP Facility Need 2.96 PPS'!AA24</f>
        <v>2.5423728813559321</v>
      </c>
      <c r="AC12" s="129">
        <f>'SMFP Facility Need 2.96 PPS'!AB24</f>
        <v>2.6271186440677967</v>
      </c>
      <c r="AD12" s="129">
        <f>'SMFP Facility Need 2.96 PPS'!AC24</f>
        <v>2.8644067796610169</v>
      </c>
      <c r="AE12" s="129">
        <f>'SMFP Facility Need 2.96 PPS'!AD24</f>
        <v>2.8305084745762712</v>
      </c>
      <c r="AF12" s="129">
        <f>'SMFP Facility Need 2.96 PPS'!AE24</f>
        <v>2.6610169491525424</v>
      </c>
      <c r="AG12" s="129">
        <f>'SMFP Facility Need 2.96 PPS'!AF24</f>
        <v>2.7627118644067798</v>
      </c>
      <c r="AH12" s="129">
        <f>'SMFP Facility Need 2.96 PPS'!AG24</f>
        <v>2.8135593220338984</v>
      </c>
      <c r="AI12" s="129">
        <f>'SMFP Facility Need 2.96 PPS'!AH24</f>
        <v>2.847457627118644</v>
      </c>
      <c r="AJ12" s="129">
        <f>'SMFP Facility Need 2.96 PPS'!AI24</f>
        <v>2.8983050847457625</v>
      </c>
      <c r="AK12" s="129">
        <f>'SMFP Facility Need 2.96 PPS'!AJ24</f>
        <v>2.9152542372881354</v>
      </c>
      <c r="AL12" s="129">
        <f>'SMFP Facility Need 2.96 PPS'!AK24</f>
        <v>3.1016949152542375</v>
      </c>
      <c r="AM12" s="129">
        <f>'SMFP Facility Need 2.96 PPS'!AL24</f>
        <v>3.0677966101694913</v>
      </c>
      <c r="AN12" s="129">
        <f>'SMFP Facility Need 2.96 PPS'!AM24</f>
        <v>3.0847457627118646</v>
      </c>
      <c r="AO12" s="129">
        <f>'SMFP Facility Need 2.96 PPS'!AN24</f>
        <v>3.0169491525423728</v>
      </c>
      <c r="AP12" s="129">
        <f>'SMFP Facility Need 2.96 PPS'!AO24</f>
        <v>3</v>
      </c>
      <c r="AQ12" s="129">
        <f>'SMFP Facility Need 2.96 PPS'!AP24</f>
        <v>3.0677966101694913</v>
      </c>
      <c r="AR12" s="129">
        <f>'SMFP Facility Need 2.96 PPS'!AQ24</f>
        <v>3.0847457627118646</v>
      </c>
      <c r="AS12" s="129">
        <f>'SMFP Facility Need 2.96 PPS'!AR24</f>
        <v>3.2711864406779663</v>
      </c>
      <c r="AT12" s="129">
        <f>'SMFP Facility Need 2.96 PPS'!AS24</f>
        <v>3.7589052305489186</v>
      </c>
      <c r="AU12" s="129">
        <f>'SMFP Facility Need 2.96 PPS'!AT24</f>
        <v>3.4381309575373002</v>
      </c>
      <c r="AV12" s="129" t="e">
        <f>'SMFP Facility Need 2.96 PPS'!AU24</f>
        <v>#N/A</v>
      </c>
      <c r="AW12" s="88">
        <f t="shared" si="6"/>
        <v>3.0846369198379802</v>
      </c>
      <c r="AX12" s="180">
        <f t="shared" si="7"/>
        <v>0.33079855827927163</v>
      </c>
      <c r="AY12" s="180">
        <f t="shared" si="8"/>
        <v>0.57515090044202455</v>
      </c>
      <c r="AZ12" s="106">
        <f t="shared" si="9"/>
        <v>0.70460380434689396</v>
      </c>
    </row>
    <row r="13" spans="1:52" x14ac:dyDescent="0.55000000000000004">
      <c r="A13" s="28" t="s">
        <v>55</v>
      </c>
      <c r="B13" s="28">
        <v>2.92</v>
      </c>
      <c r="C13" s="130">
        <v>0.73</v>
      </c>
      <c r="D13" s="129">
        <f>'SMFP Facility Need 2.92 PPS'!C24</f>
        <v>3.2250000000000001</v>
      </c>
      <c r="E13" s="129">
        <f>'SMFP Facility Need 2.92 PPS'!D24</f>
        <v>3.6749999999999998</v>
      </c>
      <c r="F13" s="129">
        <f>'SMFP Facility Need 2.92 PPS'!E24</f>
        <v>3.7250000000000001</v>
      </c>
      <c r="G13" s="129">
        <f>'SMFP Facility Need 2.92 PPS'!F24</f>
        <v>3.85</v>
      </c>
      <c r="H13" s="129">
        <f>'SMFP Facility Need 2.92 PPS'!G24</f>
        <v>3.95</v>
      </c>
      <c r="I13" s="129">
        <f>'SMFP Facility Need 2.92 PPS'!H24</f>
        <v>3.9249999999999998</v>
      </c>
      <c r="J13" s="129">
        <f>'SMFP Facility Need 2.92 PPS'!I24</f>
        <v>5.56</v>
      </c>
      <c r="K13" s="129">
        <f>'SMFP Facility Need 2.92 PPS'!J24</f>
        <v>4.1428571428571432</v>
      </c>
      <c r="L13" s="129">
        <f>'SMFP Facility Need 2.92 PPS'!K24</f>
        <v>3.3111111111111109</v>
      </c>
      <c r="M13" s="129">
        <f>'SMFP Facility Need 2.92 PPS'!L24</f>
        <v>2.6545454545454548</v>
      </c>
      <c r="N13" s="129">
        <f>'SMFP Facility Need 2.92 PPS'!M24</f>
        <v>2.5254237288135593</v>
      </c>
      <c r="O13" s="129">
        <f>'SMFP Facility Need 2.92 PPS'!N24</f>
        <v>2.7118644067796609</v>
      </c>
      <c r="P13" s="129">
        <f>'SMFP Facility Need 2.92 PPS'!O24</f>
        <v>2.9830508474576272</v>
      </c>
      <c r="Q13" s="129">
        <f>'SMFP Facility Need 2.92 PPS'!P24</f>
        <v>2.9661016949152543</v>
      </c>
      <c r="R13" s="129">
        <f>'SMFP Facility Need 2.92 PPS'!Q24</f>
        <v>2.6779661016949152</v>
      </c>
      <c r="S13" s="129">
        <f>'SMFP Facility Need 2.92 PPS'!R24</f>
        <v>2.8135593220338984</v>
      </c>
      <c r="T13" s="129">
        <f>'SMFP Facility Need 2.92 PPS'!S24</f>
        <v>2.7118644067796609</v>
      </c>
      <c r="U13" s="129">
        <f>'SMFP Facility Need 2.92 PPS'!T24</f>
        <v>2.7457627118644066</v>
      </c>
      <c r="V13" s="129">
        <f>'SMFP Facility Need 2.92 PPS'!U24</f>
        <v>2.6101694915254239</v>
      </c>
      <c r="W13" s="129">
        <f>'SMFP Facility Need 2.92 PPS'!V24</f>
        <v>2.4237288135593222</v>
      </c>
      <c r="X13" s="129">
        <f>'SMFP Facility Need 2.92 PPS'!W24</f>
        <v>2.8813559322033897</v>
      </c>
      <c r="Y13" s="129">
        <f>'SMFP Facility Need 2.92 PPS'!X24</f>
        <v>2.7288135593220337</v>
      </c>
      <c r="Z13" s="129">
        <f>'SMFP Facility Need 2.92 PPS'!Y24</f>
        <v>2.6440677966101696</v>
      </c>
      <c r="AA13" s="129">
        <f>'SMFP Facility Need 2.92 PPS'!Z24</f>
        <v>2.6271186440677967</v>
      </c>
      <c r="AB13" s="129">
        <f>'SMFP Facility Need 2.92 PPS'!AA24</f>
        <v>2.5423728813559321</v>
      </c>
      <c r="AC13" s="129">
        <f>'SMFP Facility Need 2.92 PPS'!AB24</f>
        <v>2.6271186440677967</v>
      </c>
      <c r="AD13" s="129">
        <f>'SMFP Facility Need 2.92 PPS'!AC24</f>
        <v>2.8644067796610169</v>
      </c>
      <c r="AE13" s="129">
        <f>'SMFP Facility Need 2.92 PPS'!AD24</f>
        <v>2.8305084745762712</v>
      </c>
      <c r="AF13" s="129">
        <f>'SMFP Facility Need 2.92 PPS'!AE24</f>
        <v>2.6610169491525424</v>
      </c>
      <c r="AG13" s="129">
        <f>'SMFP Facility Need 2.92 PPS'!AF24</f>
        <v>2.7627118644067798</v>
      </c>
      <c r="AH13" s="129">
        <f>'SMFP Facility Need 2.92 PPS'!AG24</f>
        <v>2.8135593220338984</v>
      </c>
      <c r="AI13" s="129">
        <f>'SMFP Facility Need 2.92 PPS'!AH24</f>
        <v>2.847457627118644</v>
      </c>
      <c r="AJ13" s="129">
        <f>'SMFP Facility Need 2.92 PPS'!AI24</f>
        <v>2.8983050847457625</v>
      </c>
      <c r="AK13" s="129">
        <f>'SMFP Facility Need 2.92 PPS'!AJ24</f>
        <v>2.9152542372881354</v>
      </c>
      <c r="AL13" s="129">
        <f>'SMFP Facility Need 2.92 PPS'!AK24</f>
        <v>3.1016949152542375</v>
      </c>
      <c r="AM13" s="129">
        <f>'SMFP Facility Need 2.92 PPS'!AL24</f>
        <v>3.0677966101694913</v>
      </c>
      <c r="AN13" s="129">
        <f>'SMFP Facility Need 2.92 PPS'!AM24</f>
        <v>3.0847457627118646</v>
      </c>
      <c r="AO13" s="129">
        <f>'SMFP Facility Need 2.92 PPS'!AN24</f>
        <v>3.0169491525423728</v>
      </c>
      <c r="AP13" s="129">
        <f>'SMFP Facility Need 2.92 PPS'!AO24</f>
        <v>3</v>
      </c>
      <c r="AQ13" s="129">
        <f>'SMFP Facility Need 2.92 PPS'!AP24</f>
        <v>3.0677966101694913</v>
      </c>
      <c r="AR13" s="129">
        <f>'SMFP Facility Need 2.92 PPS'!AQ24</f>
        <v>3.0847457627118646</v>
      </c>
      <c r="AS13" s="129">
        <f>'SMFP Facility Need 2.92 PPS'!AR24</f>
        <v>3.2711864406779663</v>
      </c>
      <c r="AT13" s="129">
        <f>'SMFP Facility Need 2.92 PPS'!AS24</f>
        <v>3.6982737388237519</v>
      </c>
      <c r="AU13" s="129">
        <f>'SMFP Facility Need 2.92 PPS'!AT24</f>
        <v>3.334803788344066</v>
      </c>
      <c r="AV13" s="129" t="e">
        <f>'SMFP Facility Need 2.92 PPS'!AU24</f>
        <v>#N/A</v>
      </c>
      <c r="AW13" s="88">
        <f t="shared" si="6"/>
        <v>3.0809105866352891</v>
      </c>
      <c r="AX13" s="180">
        <f t="shared" si="7"/>
        <v>0.32751778743260124</v>
      </c>
      <c r="AY13" s="180">
        <f t="shared" si="8"/>
        <v>0.57229169785398881</v>
      </c>
      <c r="AZ13" s="106">
        <f t="shared" si="9"/>
        <v>0.69855923241646045</v>
      </c>
    </row>
    <row r="14" spans="1:52" x14ac:dyDescent="0.55000000000000004">
      <c r="A14" s="28" t="s">
        <v>55</v>
      </c>
      <c r="B14" s="28">
        <v>2.88</v>
      </c>
      <c r="C14" s="130">
        <v>0.72</v>
      </c>
      <c r="D14" s="129">
        <f>'SMFP Facility Need 2.88 PPS'!C24</f>
        <v>3.2250000000000001</v>
      </c>
      <c r="E14" s="129">
        <f>'SMFP Facility Need 2.88 PPS'!D24</f>
        <v>3.6749999999999998</v>
      </c>
      <c r="F14" s="129">
        <f>'SMFP Facility Need 2.88 PPS'!E24</f>
        <v>3.7250000000000001</v>
      </c>
      <c r="G14" s="129">
        <f>'SMFP Facility Need 2.88 PPS'!F24</f>
        <v>3.85</v>
      </c>
      <c r="H14" s="129">
        <f>'SMFP Facility Need 2.88 PPS'!G24</f>
        <v>3.95</v>
      </c>
      <c r="I14" s="129">
        <f>'SMFP Facility Need 2.88 PPS'!H24</f>
        <v>3.9249999999999998</v>
      </c>
      <c r="J14" s="129">
        <f>'SMFP Facility Need 2.88 PPS'!I24</f>
        <v>5.56</v>
      </c>
      <c r="K14" s="129">
        <f>'SMFP Facility Need 2.88 PPS'!J24</f>
        <v>4.1428571428571432</v>
      </c>
      <c r="L14" s="129">
        <f>'SMFP Facility Need 2.88 PPS'!K24</f>
        <v>3.3111111111111109</v>
      </c>
      <c r="M14" s="129">
        <f>'SMFP Facility Need 2.88 PPS'!L24</f>
        <v>2.6545454545454548</v>
      </c>
      <c r="N14" s="129">
        <f>'SMFP Facility Need 2.88 PPS'!M24</f>
        <v>2.5254237288135593</v>
      </c>
      <c r="O14" s="129">
        <f>'SMFP Facility Need 2.88 PPS'!N24</f>
        <v>2.7118644067796609</v>
      </c>
      <c r="P14" s="129">
        <f>'SMFP Facility Need 2.88 PPS'!O24</f>
        <v>2.9830508474576272</v>
      </c>
      <c r="Q14" s="129">
        <f>'SMFP Facility Need 2.88 PPS'!P24</f>
        <v>2.9661016949152543</v>
      </c>
      <c r="R14" s="129">
        <f>'SMFP Facility Need 2.88 PPS'!Q24</f>
        <v>2.6779661016949152</v>
      </c>
      <c r="S14" s="129">
        <f>'SMFP Facility Need 2.88 PPS'!R24</f>
        <v>2.8135593220338984</v>
      </c>
      <c r="T14" s="129">
        <f>'SMFP Facility Need 2.88 PPS'!S24</f>
        <v>2.7118644067796609</v>
      </c>
      <c r="U14" s="129">
        <f>'SMFP Facility Need 2.88 PPS'!T24</f>
        <v>2.7457627118644066</v>
      </c>
      <c r="V14" s="129">
        <f>'SMFP Facility Need 2.88 PPS'!U24</f>
        <v>2.6101694915254239</v>
      </c>
      <c r="W14" s="129">
        <f>'SMFP Facility Need 2.88 PPS'!V24</f>
        <v>2.4237288135593222</v>
      </c>
      <c r="X14" s="129">
        <f>'SMFP Facility Need 2.88 PPS'!W24</f>
        <v>2.8813559322033897</v>
      </c>
      <c r="Y14" s="129">
        <f>'SMFP Facility Need 2.88 PPS'!X24</f>
        <v>2.7288135593220337</v>
      </c>
      <c r="Z14" s="129">
        <f>'SMFP Facility Need 2.88 PPS'!Y24</f>
        <v>2.6440677966101696</v>
      </c>
      <c r="AA14" s="129">
        <f>'SMFP Facility Need 2.88 PPS'!Z24</f>
        <v>2.6271186440677967</v>
      </c>
      <c r="AB14" s="129">
        <f>'SMFP Facility Need 2.88 PPS'!AA24</f>
        <v>2.5423728813559321</v>
      </c>
      <c r="AC14" s="129">
        <f>'SMFP Facility Need 2.88 PPS'!AB24</f>
        <v>2.6271186440677967</v>
      </c>
      <c r="AD14" s="129">
        <f>'SMFP Facility Need 2.88 PPS'!AC24</f>
        <v>2.8644067796610169</v>
      </c>
      <c r="AE14" s="129">
        <f>'SMFP Facility Need 2.88 PPS'!AD24</f>
        <v>2.8305084745762712</v>
      </c>
      <c r="AF14" s="129">
        <f>'SMFP Facility Need 2.88 PPS'!AE24</f>
        <v>2.6610169491525424</v>
      </c>
      <c r="AG14" s="129">
        <f>'SMFP Facility Need 2.88 PPS'!AF24</f>
        <v>2.7627118644067798</v>
      </c>
      <c r="AH14" s="129">
        <f>'SMFP Facility Need 2.88 PPS'!AG24</f>
        <v>2.8135593220338984</v>
      </c>
      <c r="AI14" s="129">
        <f>'SMFP Facility Need 2.88 PPS'!AH24</f>
        <v>2.847457627118644</v>
      </c>
      <c r="AJ14" s="129">
        <f>'SMFP Facility Need 2.88 PPS'!AI24</f>
        <v>2.8983050847457625</v>
      </c>
      <c r="AK14" s="129">
        <f>'SMFP Facility Need 2.88 PPS'!AJ24</f>
        <v>2.9152542372881354</v>
      </c>
      <c r="AL14" s="129">
        <f>'SMFP Facility Need 2.88 PPS'!AK24</f>
        <v>3.1016949152542375</v>
      </c>
      <c r="AM14" s="129">
        <f>'SMFP Facility Need 2.88 PPS'!AL24</f>
        <v>3.0677966101694913</v>
      </c>
      <c r="AN14" s="129">
        <f>'SMFP Facility Need 2.88 PPS'!AM24</f>
        <v>3.0847457627118646</v>
      </c>
      <c r="AO14" s="129">
        <f>'SMFP Facility Need 2.88 PPS'!AN24</f>
        <v>3.0169491525423728</v>
      </c>
      <c r="AP14" s="129">
        <f>'SMFP Facility Need 2.88 PPS'!AO24</f>
        <v>3</v>
      </c>
      <c r="AQ14" s="129">
        <f>'SMFP Facility Need 2.88 PPS'!AP24</f>
        <v>3.0677966101694913</v>
      </c>
      <c r="AR14" s="129">
        <f>'SMFP Facility Need 2.88 PPS'!AQ24</f>
        <v>3.0847457627118646</v>
      </c>
      <c r="AS14" s="129">
        <f>'SMFP Facility Need 2.88 PPS'!AR24</f>
        <v>3.2711864406779663</v>
      </c>
      <c r="AT14" s="129">
        <f>'SMFP Facility Need 2.88 PPS'!AS24</f>
        <v>3.6379630369848179</v>
      </c>
      <c r="AU14" s="129">
        <f>'SMFP Facility Need 2.88 PPS'!AT24</f>
        <v>3.2348843244336147</v>
      </c>
      <c r="AV14" s="129" t="e">
        <f>'SMFP Facility Need 2.88 PPS'!AU24</f>
        <v>#N/A</v>
      </c>
      <c r="AW14" s="88">
        <f t="shared" si="6"/>
        <v>3.077268991959166</v>
      </c>
      <c r="AX14" s="180">
        <f t="shared" si="7"/>
        <v>0.32490924863026427</v>
      </c>
      <c r="AY14" s="180">
        <f t="shared" si="8"/>
        <v>0.57000811277583086</v>
      </c>
      <c r="AZ14" s="106">
        <f t="shared" si="9"/>
        <v>0.69196751300469272</v>
      </c>
    </row>
    <row r="15" spans="1:52" x14ac:dyDescent="0.55000000000000004">
      <c r="A15" s="28" t="s">
        <v>55</v>
      </c>
      <c r="B15" s="28">
        <v>2.84</v>
      </c>
      <c r="C15" s="130">
        <v>0.71</v>
      </c>
      <c r="D15" s="129">
        <f>'SMFP Facility Need 2.84 PPS'!C24</f>
        <v>3.2250000000000001</v>
      </c>
      <c r="E15" s="129">
        <f>'SMFP Facility Need 2.84 PPS'!D24</f>
        <v>3.6749999999999998</v>
      </c>
      <c r="F15" s="129">
        <f>'SMFP Facility Need 2.84 PPS'!E24</f>
        <v>3.7250000000000001</v>
      </c>
      <c r="G15" s="129">
        <f>'SMFP Facility Need 2.84 PPS'!F24</f>
        <v>3.85</v>
      </c>
      <c r="H15" s="129">
        <f>'SMFP Facility Need 2.84 PPS'!G24</f>
        <v>3.95</v>
      </c>
      <c r="I15" s="129">
        <f>'SMFP Facility Need 2.84 PPS'!H24</f>
        <v>3.9249999999999998</v>
      </c>
      <c r="J15" s="129">
        <f>'SMFP Facility Need 2.84 PPS'!I24</f>
        <v>5.56</v>
      </c>
      <c r="K15" s="129">
        <f>'SMFP Facility Need 2.84 PPS'!J24</f>
        <v>4.1428571428571432</v>
      </c>
      <c r="L15" s="129">
        <f>'SMFP Facility Need 2.84 PPS'!K24</f>
        <v>3.3111111111111109</v>
      </c>
      <c r="M15" s="129">
        <f>'SMFP Facility Need 2.84 PPS'!L24</f>
        <v>2.6545454545454548</v>
      </c>
      <c r="N15" s="129">
        <f>'SMFP Facility Need 2.84 PPS'!M24</f>
        <v>2.5254237288135593</v>
      </c>
      <c r="O15" s="129">
        <f>'SMFP Facility Need 2.84 PPS'!N24</f>
        <v>2.7118644067796609</v>
      </c>
      <c r="P15" s="129">
        <f>'SMFP Facility Need 2.84 PPS'!O24</f>
        <v>2.9830508474576272</v>
      </c>
      <c r="Q15" s="129">
        <f>'SMFP Facility Need 2.84 PPS'!P24</f>
        <v>2.9661016949152543</v>
      </c>
      <c r="R15" s="129">
        <f>'SMFP Facility Need 2.84 PPS'!Q24</f>
        <v>2.6779661016949152</v>
      </c>
      <c r="S15" s="129">
        <f>'SMFP Facility Need 2.84 PPS'!R24</f>
        <v>2.8135593220338984</v>
      </c>
      <c r="T15" s="129">
        <f>'SMFP Facility Need 2.84 PPS'!S24</f>
        <v>2.7118644067796609</v>
      </c>
      <c r="U15" s="129">
        <f>'SMFP Facility Need 2.84 PPS'!T24</f>
        <v>2.7457627118644066</v>
      </c>
      <c r="V15" s="129">
        <f>'SMFP Facility Need 2.84 PPS'!U24</f>
        <v>2.6101694915254239</v>
      </c>
      <c r="W15" s="129">
        <f>'SMFP Facility Need 2.84 PPS'!V24</f>
        <v>2.4237288135593222</v>
      </c>
      <c r="X15" s="129">
        <f>'SMFP Facility Need 2.84 PPS'!W24</f>
        <v>2.8813559322033897</v>
      </c>
      <c r="Y15" s="129">
        <f>'SMFP Facility Need 2.84 PPS'!X24</f>
        <v>2.7288135593220337</v>
      </c>
      <c r="Z15" s="129">
        <f>'SMFP Facility Need 2.84 PPS'!Y24</f>
        <v>2.6440677966101696</v>
      </c>
      <c r="AA15" s="129">
        <f>'SMFP Facility Need 2.84 PPS'!Z24</f>
        <v>2.6271186440677967</v>
      </c>
      <c r="AB15" s="129">
        <f>'SMFP Facility Need 2.84 PPS'!AA24</f>
        <v>2.5423728813559321</v>
      </c>
      <c r="AC15" s="129">
        <f>'SMFP Facility Need 2.84 PPS'!AB24</f>
        <v>2.6271186440677967</v>
      </c>
      <c r="AD15" s="129">
        <f>'SMFP Facility Need 2.84 PPS'!AC24</f>
        <v>2.8644067796610169</v>
      </c>
      <c r="AE15" s="129">
        <f>'SMFP Facility Need 2.84 PPS'!AD24</f>
        <v>2.8305084745762712</v>
      </c>
      <c r="AF15" s="129">
        <f>'SMFP Facility Need 2.84 PPS'!AE24</f>
        <v>2.6610169491525424</v>
      </c>
      <c r="AG15" s="129">
        <f>'SMFP Facility Need 2.84 PPS'!AF24</f>
        <v>2.7627118644067798</v>
      </c>
      <c r="AH15" s="129">
        <f>'SMFP Facility Need 2.84 PPS'!AG24</f>
        <v>2.8135593220338984</v>
      </c>
      <c r="AI15" s="129">
        <f>'SMFP Facility Need 2.84 PPS'!AH24</f>
        <v>2.847457627118644</v>
      </c>
      <c r="AJ15" s="129">
        <f>'SMFP Facility Need 2.84 PPS'!AI24</f>
        <v>2.8983050847457625</v>
      </c>
      <c r="AK15" s="129">
        <f>'SMFP Facility Need 2.84 PPS'!AJ24</f>
        <v>2.9152542372881354</v>
      </c>
      <c r="AL15" s="129">
        <f>'SMFP Facility Need 2.84 PPS'!AK24</f>
        <v>3.1016949152542375</v>
      </c>
      <c r="AM15" s="129">
        <f>'SMFP Facility Need 2.84 PPS'!AL24</f>
        <v>3.0677966101694913</v>
      </c>
      <c r="AN15" s="129">
        <f>'SMFP Facility Need 2.84 PPS'!AM24</f>
        <v>3.0847457627118646</v>
      </c>
      <c r="AO15" s="129">
        <f>'SMFP Facility Need 2.84 PPS'!AN24</f>
        <v>3.0169491525423728</v>
      </c>
      <c r="AP15" s="129">
        <f>'SMFP Facility Need 2.84 PPS'!AO24</f>
        <v>3</v>
      </c>
      <c r="AQ15" s="129">
        <f>'SMFP Facility Need 2.84 PPS'!AP24</f>
        <v>3.0677966101694913</v>
      </c>
      <c r="AR15" s="129">
        <f>'SMFP Facility Need 2.84 PPS'!AQ24</f>
        <v>3.0847457627118646</v>
      </c>
      <c r="AS15" s="129">
        <f>'SMFP Facility Need 2.84 PPS'!AR24</f>
        <v>3.2711864406779663</v>
      </c>
      <c r="AT15" s="129">
        <f>'SMFP Facility Need 2.84 PPS'!AS24</f>
        <v>3.5779705858902151</v>
      </c>
      <c r="AU15" s="129">
        <f>'SMFP Facility Need 2.84 PPS'!AT24</f>
        <v>3.1864406779661016</v>
      </c>
      <c r="AV15" s="129" t="e">
        <f>'SMFP Facility Need 2.84 PPS'!AU24</f>
        <v>#N/A</v>
      </c>
      <c r="AW15" s="88">
        <f t="shared" si="6"/>
        <v>3.0748045351963911</v>
      </c>
      <c r="AX15" s="180">
        <f t="shared" si="7"/>
        <v>0.32312164169906582</v>
      </c>
      <c r="AY15" s="180">
        <f t="shared" si="8"/>
        <v>0.56843789607930417</v>
      </c>
      <c r="AZ15" s="106">
        <f t="shared" si="9"/>
        <v>0.68740548227139031</v>
      </c>
    </row>
    <row r="16" spans="1:52" x14ac:dyDescent="0.55000000000000004">
      <c r="A16" s="28" t="s">
        <v>55</v>
      </c>
      <c r="B16" s="28">
        <v>2.8</v>
      </c>
      <c r="C16" s="128">
        <v>0.7</v>
      </c>
      <c r="D16" s="129">
        <f>'SMFP Facility Need 2.80 PPS'!C24</f>
        <v>3.2250000000000001</v>
      </c>
      <c r="E16" s="129">
        <f>'SMFP Facility Need 2.80 PPS'!D24</f>
        <v>3.6749999999999998</v>
      </c>
      <c r="F16" s="129">
        <f>'SMFP Facility Need 2.80 PPS'!E24</f>
        <v>3.7250000000000001</v>
      </c>
      <c r="G16" s="129">
        <f>'SMFP Facility Need 2.80 PPS'!F24</f>
        <v>3.85</v>
      </c>
      <c r="H16" s="129">
        <f>'SMFP Facility Need 2.80 PPS'!G24</f>
        <v>3.95</v>
      </c>
      <c r="I16" s="129">
        <f>'SMFP Facility Need 2.80 PPS'!H24</f>
        <v>3.9249999999999998</v>
      </c>
      <c r="J16" s="129">
        <f>'SMFP Facility Need 2.80 PPS'!I24</f>
        <v>5.56</v>
      </c>
      <c r="K16" s="129">
        <f>'SMFP Facility Need 2.80 PPS'!J24</f>
        <v>4.1428571428571432</v>
      </c>
      <c r="L16" s="129">
        <f>'SMFP Facility Need 2.80 PPS'!K24</f>
        <v>3.3111111111111109</v>
      </c>
      <c r="M16" s="129">
        <f>'SMFP Facility Need 2.80 PPS'!L24</f>
        <v>2.6545454545454548</v>
      </c>
      <c r="N16" s="129">
        <f>'SMFP Facility Need 2.80 PPS'!M24</f>
        <v>2.5254237288135593</v>
      </c>
      <c r="O16" s="129">
        <f>'SMFP Facility Need 2.80 PPS'!N24</f>
        <v>2.7118644067796609</v>
      </c>
      <c r="P16" s="129">
        <f>'SMFP Facility Need 2.80 PPS'!O24</f>
        <v>2.9830508474576272</v>
      </c>
      <c r="Q16" s="129">
        <f>'SMFP Facility Need 2.80 PPS'!P24</f>
        <v>2.9661016949152543</v>
      </c>
      <c r="R16" s="129">
        <f>'SMFP Facility Need 2.80 PPS'!Q24</f>
        <v>2.6779661016949152</v>
      </c>
      <c r="S16" s="129">
        <f>'SMFP Facility Need 2.80 PPS'!R24</f>
        <v>2.8135593220338984</v>
      </c>
      <c r="T16" s="129">
        <f>'SMFP Facility Need 2.80 PPS'!S24</f>
        <v>2.7118644067796609</v>
      </c>
      <c r="U16" s="129">
        <f>'SMFP Facility Need 2.80 PPS'!T24</f>
        <v>2.7457627118644066</v>
      </c>
      <c r="V16" s="129">
        <f>'SMFP Facility Need 2.80 PPS'!U24</f>
        <v>2.6101694915254239</v>
      </c>
      <c r="W16" s="129">
        <f>'SMFP Facility Need 2.80 PPS'!V24</f>
        <v>2.4237288135593222</v>
      </c>
      <c r="X16" s="129">
        <f>'SMFP Facility Need 2.80 PPS'!W24</f>
        <v>2.8813559322033897</v>
      </c>
      <c r="Y16" s="129">
        <f>'SMFP Facility Need 2.80 PPS'!X24</f>
        <v>2.7288135593220337</v>
      </c>
      <c r="Z16" s="129">
        <f>'SMFP Facility Need 2.80 PPS'!Y24</f>
        <v>2.6440677966101696</v>
      </c>
      <c r="AA16" s="129">
        <f>'SMFP Facility Need 2.80 PPS'!Z24</f>
        <v>2.6271186440677967</v>
      </c>
      <c r="AB16" s="129">
        <f>'SMFP Facility Need 2.80 PPS'!AA24</f>
        <v>2.5423728813559321</v>
      </c>
      <c r="AC16" s="129">
        <f>'SMFP Facility Need 2.80 PPS'!AB24</f>
        <v>2.6271186440677967</v>
      </c>
      <c r="AD16" s="129">
        <f>'SMFP Facility Need 2.80 PPS'!AC24</f>
        <v>2.8644067796610169</v>
      </c>
      <c r="AE16" s="129">
        <f>'SMFP Facility Need 2.80 PPS'!AD24</f>
        <v>2.8305084745762712</v>
      </c>
      <c r="AF16" s="129">
        <f>'SMFP Facility Need 2.80 PPS'!AE24</f>
        <v>2.6610169491525424</v>
      </c>
      <c r="AG16" s="129">
        <f>'SMFP Facility Need 2.80 PPS'!AF24</f>
        <v>2.7627118644067798</v>
      </c>
      <c r="AH16" s="129">
        <f>'SMFP Facility Need 2.80 PPS'!AG24</f>
        <v>2.8135593220338984</v>
      </c>
      <c r="AI16" s="129">
        <f>'SMFP Facility Need 2.80 PPS'!AH24</f>
        <v>2.847457627118644</v>
      </c>
      <c r="AJ16" s="129">
        <f>'SMFP Facility Need 2.80 PPS'!AI24</f>
        <v>2.8983050847457625</v>
      </c>
      <c r="AK16" s="129">
        <f>'SMFP Facility Need 2.80 PPS'!AJ24</f>
        <v>2.9152542372881354</v>
      </c>
      <c r="AL16" s="129">
        <f>'SMFP Facility Need 2.80 PPS'!AK24</f>
        <v>3.1016949152542375</v>
      </c>
      <c r="AM16" s="129">
        <f>'SMFP Facility Need 2.80 PPS'!AL24</f>
        <v>3.0677966101694913</v>
      </c>
      <c r="AN16" s="129">
        <f>'SMFP Facility Need 2.80 PPS'!AM24</f>
        <v>3.0847457627118646</v>
      </c>
      <c r="AO16" s="129">
        <f>'SMFP Facility Need 2.80 PPS'!AN24</f>
        <v>3.0169491525423728</v>
      </c>
      <c r="AP16" s="129">
        <f>'SMFP Facility Need 2.80 PPS'!AO24</f>
        <v>3</v>
      </c>
      <c r="AQ16" s="129">
        <f>'SMFP Facility Need 2.80 PPS'!AP24</f>
        <v>3.0677966101694913</v>
      </c>
      <c r="AR16" s="129">
        <f>'SMFP Facility Need 2.80 PPS'!AQ24</f>
        <v>3.0847457627118646</v>
      </c>
      <c r="AS16" s="129">
        <f>'SMFP Facility Need 2.80 PPS'!AR24</f>
        <v>3.2711864406779663</v>
      </c>
      <c r="AT16" s="129">
        <f>'SMFP Facility Need 2.80 PPS'!AS24</f>
        <v>3.5182938731248865</v>
      </c>
      <c r="AU16" s="129">
        <f>'SMFP Facility Need 2.80 PPS'!AT24</f>
        <v>3.1864406779661016</v>
      </c>
      <c r="AV16" s="129" t="e">
        <f>'SMFP Facility Need 2.80 PPS'!AU24</f>
        <v>#N/A</v>
      </c>
      <c r="AW16" s="88">
        <f t="shared" si="6"/>
        <v>3.0734482462699062</v>
      </c>
      <c r="AX16" s="180">
        <f t="shared" si="7"/>
        <v>0.32180596215071117</v>
      </c>
      <c r="AY16" s="180">
        <f t="shared" si="8"/>
        <v>0.56727943921026358</v>
      </c>
      <c r="AZ16" s="106">
        <f t="shared" si="9"/>
        <v>0.68509864761198946</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2" t="s">
        <v>1</v>
      </c>
      <c r="K2" s="154"/>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2"/>
      <c r="K3" s="154"/>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7"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6">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0.80625000000000002</v>
      </c>
      <c r="C9" s="17">
        <f>'SDR Patient and Stations'!C12</f>
        <v>0.91874999999999996</v>
      </c>
      <c r="D9" s="17">
        <f>'SDR Patient and Stations'!D12</f>
        <v>0.93125000000000002</v>
      </c>
      <c r="E9" s="17">
        <f>'SDR Patient and Stations'!E12</f>
        <v>0.96250000000000002</v>
      </c>
      <c r="F9" s="17">
        <f>'SDR Patient and Stations'!F12</f>
        <v>0.98750000000000004</v>
      </c>
      <c r="G9" s="17">
        <f>'SDR Patient and Stations'!G12</f>
        <v>0.98124999999999996</v>
      </c>
      <c r="H9" s="17">
        <f>'SDR Patient and Stations'!H12</f>
        <v>0.93918918918918914</v>
      </c>
      <c r="I9" s="17">
        <f>'SDR Patient and Stations'!I12</f>
        <v>0.97972972972972971</v>
      </c>
      <c r="J9" s="17">
        <f>'SDR Patient and Stations'!J12</f>
        <v>1.0067567567567568</v>
      </c>
      <c r="K9" s="17">
        <f>'SDR Patient and Stations'!K12</f>
        <v>0.98648648648648651</v>
      </c>
      <c r="L9" s="17">
        <f>'SDR Patient and Stations'!K12</f>
        <v>0.98648648648648651</v>
      </c>
      <c r="M9" s="17">
        <f>'SDR Patient and Stations'!M12</f>
        <v>0.81632653061224492</v>
      </c>
      <c r="N9" s="17">
        <f>'SDR Patient and Stations'!N12</f>
        <v>0.89795918367346939</v>
      </c>
      <c r="O9" s="17">
        <f>'SDR Patient and Stations'!O12</f>
        <v>0.8928571428571429</v>
      </c>
      <c r="P9" s="17">
        <f>'SDR Patient and Stations'!P12</f>
        <v>0.80612244897959184</v>
      </c>
      <c r="Q9" s="17">
        <f>'SDR Patient and Stations'!Q12</f>
        <v>0.84693877551020413</v>
      </c>
      <c r="R9" s="17">
        <f>'SDR Patient and Stations'!R12</f>
        <v>0.67796610169491522</v>
      </c>
      <c r="S9" s="17">
        <f>'SDR Patient and Stations'!S12</f>
        <v>0.68644067796610164</v>
      </c>
      <c r="T9" s="17">
        <f>'SDR Patient and Stations'!T12</f>
        <v>0.65254237288135597</v>
      </c>
      <c r="U9" s="17">
        <f>'SDR Patient and Stations'!U12</f>
        <v>0.60593220338983056</v>
      </c>
      <c r="V9" s="17">
        <f>'SDR Patient and Stations'!V12</f>
        <v>0.72033898305084743</v>
      </c>
      <c r="W9" s="17">
        <f>'SDR Patient and Stations'!W12</f>
        <v>0.68220338983050843</v>
      </c>
      <c r="X9" s="17">
        <f>'SDR Patient and Stations'!X12</f>
        <v>0.66101694915254239</v>
      </c>
      <c r="Y9" s="17">
        <f>'SDR Patient and Stations'!Y12</f>
        <v>0.65677966101694918</v>
      </c>
      <c r="Z9" s="17">
        <f>'SDR Patient and Stations'!Z12</f>
        <v>0.63559322033898302</v>
      </c>
      <c r="AA9" s="17">
        <f>'SDR Patient and Stations'!AA12</f>
        <v>0.65677966101694918</v>
      </c>
      <c r="AB9" s="17">
        <f>'SDR Patient and Stations'!AB12</f>
        <v>0.71610169491525422</v>
      </c>
      <c r="AC9" s="17">
        <f>'SDR Patient and Stations'!AC12</f>
        <v>0.7076271186440678</v>
      </c>
      <c r="AD9" s="17">
        <f>'SDR Patient and Stations'!AD12</f>
        <v>0.6652542372881356</v>
      </c>
      <c r="AE9" s="17">
        <f>'SDR Patient and Stations'!AE12</f>
        <v>0.69067796610169496</v>
      </c>
      <c r="AF9" s="17">
        <f>'SDR Patient and Stations'!AF12</f>
        <v>0.70338983050847459</v>
      </c>
      <c r="AG9" s="17">
        <f>'SDR Patient and Stations'!AG12</f>
        <v>0.71186440677966101</v>
      </c>
      <c r="AH9" s="17">
        <f>'SDR Patient and Stations'!AH12</f>
        <v>0.72457627118644063</v>
      </c>
      <c r="AI9" s="17">
        <f>'SDR Patient and Stations'!AI12</f>
        <v>0.72881355932203384</v>
      </c>
      <c r="AJ9" s="17">
        <f>'SDR Patient and Stations'!AJ12</f>
        <v>0.77542372881355937</v>
      </c>
      <c r="AK9" s="17">
        <f>'SDR Patient and Stations'!AK12</f>
        <v>0.76694915254237284</v>
      </c>
      <c r="AL9" s="17">
        <f>'SDR Patient and Stations'!AL12</f>
        <v>0.77118644067796616</v>
      </c>
      <c r="AM9" s="17">
        <f>'SDR Patient and Stations'!AM12</f>
        <v>0.75423728813559321</v>
      </c>
      <c r="AN9" s="17">
        <f>'SDR Patient and Stations'!AN12</f>
        <v>0.75</v>
      </c>
      <c r="AO9" s="17">
        <f>'SDR Patient and Stations'!AO12</f>
        <v>0.76694915254237284</v>
      </c>
      <c r="AP9" s="17">
        <f>'SDR Patient and Stations'!AP12</f>
        <v>0.77118644067796616</v>
      </c>
      <c r="AQ9" s="17">
        <f>'SDR Patient and Stations'!AQ12</f>
        <v>0.81779661016949157</v>
      </c>
      <c r="AR9" s="17">
        <f>'SDR Patient and Stations'!AR12</f>
        <v>0.97448979591836737</v>
      </c>
      <c r="AS9" s="17">
        <f>'SDR Patient and Stations'!AS12</f>
        <v>0.95918367346938771</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40</v>
      </c>
      <c r="C13" s="19">
        <f>'SDR Patient and Stations'!C10</f>
        <v>40</v>
      </c>
      <c r="D13" s="19">
        <f>'SDR Patient and Stations'!D10</f>
        <v>40</v>
      </c>
      <c r="E13" s="19">
        <f>'SDR Patient and Stations'!E10</f>
        <v>40</v>
      </c>
      <c r="F13" s="19">
        <f>'SDR Patient and Stations'!F10</f>
        <v>40</v>
      </c>
      <c r="G13" s="19">
        <f>'SDR Patient and Stations'!G10</f>
        <v>40</v>
      </c>
      <c r="H13" s="19">
        <f>'SDR Patient and Stations'!H10</f>
        <v>37</v>
      </c>
      <c r="I13" s="19">
        <f>'SDR Patient and Stations'!I10</f>
        <v>37</v>
      </c>
      <c r="J13" s="19">
        <f>'SDR Patient and Stations'!J10</f>
        <v>37</v>
      </c>
      <c r="K13" s="19">
        <f>'SDR Patient and Stations'!J10</f>
        <v>37</v>
      </c>
      <c r="L13" s="19">
        <f>'SDR Patient and Stations'!K10</f>
        <v>37</v>
      </c>
      <c r="M13" s="19">
        <f>'SDR Patient and Stations'!M10</f>
        <v>49</v>
      </c>
      <c r="N13" s="19">
        <f>'SDR Patient and Stations'!N10</f>
        <v>49</v>
      </c>
      <c r="O13" s="19">
        <f>'SDR Patient and Stations'!O10</f>
        <v>49</v>
      </c>
      <c r="P13" s="19">
        <f>'SDR Patient and Stations'!P10</f>
        <v>49</v>
      </c>
      <c r="Q13" s="19">
        <f>'SDR Patient and Stations'!Q10</f>
        <v>49</v>
      </c>
      <c r="R13" s="19">
        <f>'SDR Patient and Stations'!R10</f>
        <v>59</v>
      </c>
      <c r="S13" s="19">
        <f>'SDR Patient and Stations'!S10</f>
        <v>59</v>
      </c>
      <c r="T13" s="19">
        <f>'SDR Patient and Stations'!T10</f>
        <v>59</v>
      </c>
      <c r="U13" s="19">
        <f>'SDR Patient and Stations'!U10</f>
        <v>59</v>
      </c>
      <c r="V13" s="19">
        <f>'SDR Patient and Stations'!V10</f>
        <v>59</v>
      </c>
      <c r="W13" s="19">
        <f>'SDR Patient and Stations'!W10</f>
        <v>59</v>
      </c>
      <c r="X13" s="19">
        <f>'SDR Patient and Stations'!X10</f>
        <v>59</v>
      </c>
      <c r="Y13" s="19">
        <f>'SDR Patient and Stations'!Y10</f>
        <v>59</v>
      </c>
      <c r="Z13" s="19">
        <f>'SDR Patient and Stations'!Z10</f>
        <v>59</v>
      </c>
      <c r="AA13" s="19">
        <f>'SDR Patient and Stations'!AA10</f>
        <v>59</v>
      </c>
      <c r="AB13" s="19">
        <f>'SDR Patient and Stations'!AB10</f>
        <v>59</v>
      </c>
      <c r="AC13" s="19">
        <f>'SDR Patient and Stations'!AC10</f>
        <v>59</v>
      </c>
      <c r="AD13" s="19">
        <f>'SDR Patient and Stations'!AD10</f>
        <v>59</v>
      </c>
      <c r="AE13" s="19">
        <f>'SDR Patient and Stations'!AE10</f>
        <v>59</v>
      </c>
      <c r="AF13" s="19">
        <f>'SDR Patient and Stations'!AF10</f>
        <v>59</v>
      </c>
      <c r="AG13" s="19">
        <f>'SDR Patient and Stations'!AG10</f>
        <v>59</v>
      </c>
      <c r="AH13" s="19">
        <f>'SDR Patient and Stations'!AH10</f>
        <v>59</v>
      </c>
      <c r="AI13" s="19">
        <f>'SDR Patient and Stations'!AI10</f>
        <v>59</v>
      </c>
      <c r="AJ13" s="19">
        <f>'SDR Patient and Stations'!AJ10</f>
        <v>59</v>
      </c>
      <c r="AK13" s="19">
        <f>'SDR Patient and Stations'!AK10</f>
        <v>59</v>
      </c>
      <c r="AL13" s="19">
        <f>'SDR Patient and Stations'!AL10</f>
        <v>59</v>
      </c>
      <c r="AM13" s="19">
        <f>'SDR Patient and Stations'!AM10</f>
        <v>59</v>
      </c>
      <c r="AN13" s="19">
        <f>'SDR Patient and Stations'!AN10</f>
        <v>59</v>
      </c>
      <c r="AO13" s="19">
        <f>'SDR Patient and Stations'!AO10</f>
        <v>59</v>
      </c>
      <c r="AP13" s="19">
        <f>'SDR Patient and Stations'!AP10</f>
        <v>59</v>
      </c>
      <c r="AQ13" s="19">
        <f>'SDR Patient and Stations'!AQ10</f>
        <v>59</v>
      </c>
      <c r="AR13" s="19">
        <f>'SDR Patient and Stations'!AR10</f>
        <v>49</v>
      </c>
      <c r="AS13" s="19">
        <f>'SDR Patient and Stations'!AS10</f>
        <v>49</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129</v>
      </c>
      <c r="C15" s="21">
        <f>'SDR Patient and Stations'!C9</f>
        <v>147</v>
      </c>
      <c r="D15" s="21">
        <f>'SDR Patient and Stations'!D9</f>
        <v>149</v>
      </c>
      <c r="E15" s="21">
        <f>'SDR Patient and Stations'!E9</f>
        <v>154</v>
      </c>
      <c r="F15" s="21">
        <f>'SDR Patient and Stations'!F9</f>
        <v>158</v>
      </c>
      <c r="G15" s="21">
        <f>'SDR Patient and Stations'!G9</f>
        <v>157</v>
      </c>
      <c r="H15" s="21">
        <f>'SDR Patient and Stations'!H9</f>
        <v>139</v>
      </c>
      <c r="I15" s="21">
        <f>'SDR Patient and Stations'!I9</f>
        <v>145</v>
      </c>
      <c r="J15" s="21">
        <f>'SDR Patient and Stations'!J9</f>
        <v>149</v>
      </c>
      <c r="K15" s="21">
        <f>'SDR Patient and Stations'!J9</f>
        <v>149</v>
      </c>
      <c r="L15" s="21">
        <f>'SDR Patient and Stations'!K9</f>
        <v>146</v>
      </c>
      <c r="M15" s="21">
        <f>'SDR Patient and Stations'!M9</f>
        <v>160</v>
      </c>
      <c r="N15" s="21">
        <f>'SDR Patient and Stations'!N9</f>
        <v>176</v>
      </c>
      <c r="O15" s="21">
        <f>'SDR Patient and Stations'!O9</f>
        <v>175</v>
      </c>
      <c r="P15" s="21">
        <f>'SDR Patient and Stations'!P9</f>
        <v>158</v>
      </c>
      <c r="Q15" s="21">
        <f>'SDR Patient and Stations'!Q9</f>
        <v>166</v>
      </c>
      <c r="R15" s="21">
        <f>'SDR Patient and Stations'!R9</f>
        <v>160</v>
      </c>
      <c r="S15" s="21">
        <f>'SDR Patient and Stations'!S9</f>
        <v>162</v>
      </c>
      <c r="T15" s="21">
        <f>'SDR Patient and Stations'!T9</f>
        <v>154</v>
      </c>
      <c r="U15" s="21">
        <f>'SDR Patient and Stations'!U9</f>
        <v>143</v>
      </c>
      <c r="V15" s="21">
        <f>'SDR Patient and Stations'!V9</f>
        <v>170</v>
      </c>
      <c r="W15" s="21">
        <f>'SDR Patient and Stations'!W9</f>
        <v>161</v>
      </c>
      <c r="X15" s="21">
        <f>'SDR Patient and Stations'!X9</f>
        <v>156</v>
      </c>
      <c r="Y15" s="21">
        <f>'SDR Patient and Stations'!Y9</f>
        <v>155</v>
      </c>
      <c r="Z15" s="21">
        <f>'SDR Patient and Stations'!Z9</f>
        <v>150</v>
      </c>
      <c r="AA15" s="21">
        <f>'SDR Patient and Stations'!AA9</f>
        <v>155</v>
      </c>
      <c r="AB15" s="21">
        <f>'SDR Patient and Stations'!AB9</f>
        <v>169</v>
      </c>
      <c r="AC15" s="21">
        <f>'SDR Patient and Stations'!AC9</f>
        <v>167</v>
      </c>
      <c r="AD15" s="21">
        <f>'SDR Patient and Stations'!AD9</f>
        <v>157</v>
      </c>
      <c r="AE15" s="21">
        <f>'SDR Patient and Stations'!AE9</f>
        <v>163</v>
      </c>
      <c r="AF15" s="21">
        <f>'SDR Patient and Stations'!AF9</f>
        <v>166</v>
      </c>
      <c r="AG15" s="21">
        <f>'SDR Patient and Stations'!AG9</f>
        <v>168</v>
      </c>
      <c r="AH15" s="21">
        <f>'SDR Patient and Stations'!AH9</f>
        <v>171</v>
      </c>
      <c r="AI15" s="21">
        <f>'SDR Patient and Stations'!AI9</f>
        <v>172</v>
      </c>
      <c r="AJ15" s="21">
        <f>'SDR Patient and Stations'!AJ9</f>
        <v>183</v>
      </c>
      <c r="AK15" s="21">
        <f>'SDR Patient and Stations'!AK9</f>
        <v>181</v>
      </c>
      <c r="AL15" s="21">
        <f>'SDR Patient and Stations'!AL9</f>
        <v>182</v>
      </c>
      <c r="AM15" s="21">
        <f>'SDR Patient and Stations'!AM9</f>
        <v>178</v>
      </c>
      <c r="AN15" s="21">
        <f>'SDR Patient and Stations'!AN9</f>
        <v>177</v>
      </c>
      <c r="AO15" s="21">
        <f>'SDR Patient and Stations'!AO9</f>
        <v>181</v>
      </c>
      <c r="AP15" s="21">
        <f>'SDR Patient and Stations'!AP9</f>
        <v>182</v>
      </c>
      <c r="AQ15" s="21">
        <f>'SDR Patient and Stations'!AQ9</f>
        <v>193</v>
      </c>
      <c r="AR15" s="21">
        <f>'SDR Patient and Stations'!AR9</f>
        <v>191</v>
      </c>
      <c r="AS15" s="21">
        <f>'SDR Patient and Stations'!AS9</f>
        <v>188</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129</v>
      </c>
      <c r="D17">
        <f>'SDR Patient and Stations'!C9</f>
        <v>147</v>
      </c>
      <c r="E17">
        <f>'SDR Patient and Stations'!D9</f>
        <v>149</v>
      </c>
      <c r="F17">
        <f>'SDR Patient and Stations'!E9</f>
        <v>154</v>
      </c>
      <c r="G17">
        <f>'SDR Patient and Stations'!F9</f>
        <v>158</v>
      </c>
      <c r="H17">
        <f>'SDR Patient and Stations'!G9</f>
        <v>157</v>
      </c>
      <c r="I17">
        <f>'SDR Patient and Stations'!H9</f>
        <v>139</v>
      </c>
      <c r="J17">
        <f>'SDR Patient and Stations'!I9</f>
        <v>145</v>
      </c>
      <c r="K17">
        <f>'SDR Patient and Stations'!I9</f>
        <v>145</v>
      </c>
      <c r="L17">
        <f>'SDR Patient and Stations'!J9</f>
        <v>149</v>
      </c>
      <c r="M17">
        <f>'SDR Patient and Stations'!K9</f>
        <v>146</v>
      </c>
      <c r="N17">
        <f>'SDR Patient and Stations'!M9</f>
        <v>160</v>
      </c>
      <c r="O17">
        <f>'SDR Patient and Stations'!N9</f>
        <v>176</v>
      </c>
      <c r="P17">
        <f>'SDR Patient and Stations'!O9</f>
        <v>175</v>
      </c>
      <c r="Q17">
        <f>'SDR Patient and Stations'!P9</f>
        <v>158</v>
      </c>
      <c r="R17">
        <f>'SDR Patient and Stations'!Q9</f>
        <v>166</v>
      </c>
      <c r="S17">
        <f>'SDR Patient and Stations'!R9</f>
        <v>160</v>
      </c>
      <c r="T17">
        <f>'SDR Patient and Stations'!S9</f>
        <v>162</v>
      </c>
      <c r="U17">
        <f>'SDR Patient and Stations'!T9</f>
        <v>154</v>
      </c>
      <c r="V17">
        <f>'SDR Patient and Stations'!U9</f>
        <v>143</v>
      </c>
      <c r="W17">
        <f>'SDR Patient and Stations'!V9</f>
        <v>170</v>
      </c>
      <c r="X17">
        <f>'SDR Patient and Stations'!W9</f>
        <v>161</v>
      </c>
      <c r="Y17">
        <f>'SDR Patient and Stations'!X9</f>
        <v>156</v>
      </c>
      <c r="Z17">
        <f>'SDR Patient and Stations'!Y9</f>
        <v>155</v>
      </c>
      <c r="AA17">
        <f>'SDR Patient and Stations'!Z9</f>
        <v>150</v>
      </c>
      <c r="AB17">
        <f>'SDR Patient and Stations'!AA9</f>
        <v>155</v>
      </c>
      <c r="AC17">
        <f>'SDR Patient and Stations'!AB9</f>
        <v>169</v>
      </c>
      <c r="AD17">
        <f>'SDR Patient and Stations'!AC9</f>
        <v>167</v>
      </c>
      <c r="AE17">
        <f>'SDR Patient and Stations'!AD9</f>
        <v>157</v>
      </c>
      <c r="AF17">
        <f>'SDR Patient and Stations'!AE9</f>
        <v>163</v>
      </c>
      <c r="AG17">
        <f>'SDR Patient and Stations'!AF9</f>
        <v>166</v>
      </c>
      <c r="AH17">
        <f>'SDR Patient and Stations'!AG9</f>
        <v>168</v>
      </c>
      <c r="AI17">
        <f>'SDR Patient and Stations'!AH9</f>
        <v>171</v>
      </c>
      <c r="AJ17">
        <f>'SDR Patient and Stations'!AI9</f>
        <v>172</v>
      </c>
      <c r="AK17">
        <f>'SDR Patient and Stations'!AJ9</f>
        <v>183</v>
      </c>
      <c r="AL17">
        <f>'SDR Patient and Stations'!AK9</f>
        <v>181</v>
      </c>
      <c r="AM17">
        <f>'SDR Patient and Stations'!AL9</f>
        <v>182</v>
      </c>
      <c r="AN17">
        <f>'SDR Patient and Stations'!AM9</f>
        <v>178</v>
      </c>
      <c r="AO17">
        <f>'SDR Patient and Stations'!AN9</f>
        <v>177</v>
      </c>
      <c r="AP17">
        <f>'SDR Patient and Stations'!AO9</f>
        <v>181</v>
      </c>
      <c r="AQ17">
        <f>'SDR Patient and Stations'!AP9</f>
        <v>182</v>
      </c>
      <c r="AR17">
        <f>'SDR Patient and Stations'!AQ9</f>
        <v>193</v>
      </c>
      <c r="AS17">
        <f>'SDR Patient and Stations'!AR9</f>
        <v>191</v>
      </c>
      <c r="AT17">
        <f>'SDR Patient and Stations'!AS9</f>
        <v>188</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18</v>
      </c>
      <c r="D19" s="18">
        <f t="shared" si="6"/>
        <v>2</v>
      </c>
      <c r="E19" s="18">
        <f t="shared" si="6"/>
        <v>5</v>
      </c>
      <c r="F19" s="18">
        <f t="shared" si="6"/>
        <v>4</v>
      </c>
      <c r="G19" s="18">
        <f t="shared" si="6"/>
        <v>-1</v>
      </c>
      <c r="H19" s="18">
        <f t="shared" si="6"/>
        <v>-18</v>
      </c>
      <c r="I19" s="18">
        <f t="shared" si="6"/>
        <v>6</v>
      </c>
      <c r="J19" s="18">
        <f t="shared" si="6"/>
        <v>4</v>
      </c>
      <c r="K19" s="18">
        <f>K15-K17</f>
        <v>4</v>
      </c>
      <c r="L19" s="18">
        <f>L15-L17</f>
        <v>-3</v>
      </c>
      <c r="M19" s="18">
        <f>M15-M17</f>
        <v>14</v>
      </c>
      <c r="N19" s="18">
        <f t="shared" ref="N19:AZ19" si="7">N15-N17</f>
        <v>16</v>
      </c>
      <c r="O19" s="18">
        <f t="shared" si="7"/>
        <v>-1</v>
      </c>
      <c r="P19" s="18">
        <f t="shared" si="7"/>
        <v>-17</v>
      </c>
      <c r="Q19" s="18">
        <f t="shared" si="7"/>
        <v>8</v>
      </c>
      <c r="R19" s="18">
        <f t="shared" si="7"/>
        <v>-6</v>
      </c>
      <c r="S19" s="18">
        <f t="shared" si="7"/>
        <v>2</v>
      </c>
      <c r="T19" s="18">
        <f t="shared" si="7"/>
        <v>-8</v>
      </c>
      <c r="U19" s="18">
        <f t="shared" si="7"/>
        <v>-11</v>
      </c>
      <c r="V19" s="18">
        <f t="shared" si="7"/>
        <v>27</v>
      </c>
      <c r="W19" s="18">
        <f t="shared" si="7"/>
        <v>-9</v>
      </c>
      <c r="X19" s="18">
        <f t="shared" si="7"/>
        <v>-5</v>
      </c>
      <c r="Y19" s="18">
        <f t="shared" si="7"/>
        <v>-1</v>
      </c>
      <c r="Z19" s="18">
        <f t="shared" si="7"/>
        <v>-5</v>
      </c>
      <c r="AA19" s="18">
        <f t="shared" si="7"/>
        <v>5</v>
      </c>
      <c r="AB19" s="18">
        <f t="shared" si="7"/>
        <v>14</v>
      </c>
      <c r="AC19" s="18">
        <f t="shared" si="7"/>
        <v>-2</v>
      </c>
      <c r="AD19" s="18">
        <f t="shared" si="7"/>
        <v>-10</v>
      </c>
      <c r="AE19" s="18">
        <f t="shared" si="7"/>
        <v>6</v>
      </c>
      <c r="AF19" s="18">
        <f t="shared" si="7"/>
        <v>3</v>
      </c>
      <c r="AG19" s="18">
        <f t="shared" si="7"/>
        <v>2</v>
      </c>
      <c r="AH19" s="18">
        <f t="shared" si="7"/>
        <v>3</v>
      </c>
      <c r="AI19" s="18">
        <f t="shared" si="7"/>
        <v>1</v>
      </c>
      <c r="AJ19" s="18">
        <f t="shared" si="7"/>
        <v>11</v>
      </c>
      <c r="AK19" s="18">
        <f t="shared" si="7"/>
        <v>-2</v>
      </c>
      <c r="AL19" s="18">
        <f t="shared" si="7"/>
        <v>1</v>
      </c>
      <c r="AM19" s="18">
        <f t="shared" si="7"/>
        <v>-4</v>
      </c>
      <c r="AN19" s="18">
        <f t="shared" si="7"/>
        <v>-1</v>
      </c>
      <c r="AO19" s="18">
        <f t="shared" si="7"/>
        <v>4</v>
      </c>
      <c r="AP19" s="18">
        <f t="shared" si="7"/>
        <v>1</v>
      </c>
      <c r="AQ19" s="18">
        <f t="shared" si="7"/>
        <v>11</v>
      </c>
      <c r="AR19" s="18">
        <f t="shared" si="7"/>
        <v>-2</v>
      </c>
      <c r="AS19" s="18">
        <f t="shared" si="7"/>
        <v>-3</v>
      </c>
      <c r="AT19" s="18">
        <f t="shared" si="7"/>
        <v>-188</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36</v>
      </c>
      <c r="D22" s="20">
        <f t="shared" si="8"/>
        <v>4</v>
      </c>
      <c r="E22" s="20">
        <f t="shared" si="8"/>
        <v>10</v>
      </c>
      <c r="F22" s="20">
        <f t="shared" si="8"/>
        <v>8</v>
      </c>
      <c r="G22" s="20">
        <f t="shared" si="8"/>
        <v>-2</v>
      </c>
      <c r="H22" s="20">
        <f t="shared" si="8"/>
        <v>-36</v>
      </c>
      <c r="I22" s="20">
        <f t="shared" si="8"/>
        <v>12</v>
      </c>
      <c r="J22" s="20">
        <f t="shared" si="8"/>
        <v>8</v>
      </c>
      <c r="K22" s="20">
        <f>+K19*2</f>
        <v>8</v>
      </c>
      <c r="L22" s="20">
        <f>+L19*2</f>
        <v>-6</v>
      </c>
      <c r="M22" s="20">
        <f>+M19*2</f>
        <v>28</v>
      </c>
      <c r="N22" s="20">
        <f t="shared" ref="N22:AZ22" si="9">+N19*2</f>
        <v>32</v>
      </c>
      <c r="O22" s="20">
        <f t="shared" si="9"/>
        <v>-2</v>
      </c>
      <c r="P22" s="20">
        <f t="shared" si="9"/>
        <v>-34</v>
      </c>
      <c r="Q22" s="20">
        <f t="shared" si="9"/>
        <v>16</v>
      </c>
      <c r="R22" s="20">
        <f t="shared" si="9"/>
        <v>-12</v>
      </c>
      <c r="S22" s="20">
        <f t="shared" si="9"/>
        <v>4</v>
      </c>
      <c r="T22" s="20">
        <f t="shared" si="9"/>
        <v>-16</v>
      </c>
      <c r="U22" s="20">
        <f t="shared" si="9"/>
        <v>-22</v>
      </c>
      <c r="V22" s="20">
        <f t="shared" si="9"/>
        <v>54</v>
      </c>
      <c r="W22" s="20">
        <f t="shared" si="9"/>
        <v>-18</v>
      </c>
      <c r="X22" s="20">
        <f t="shared" si="9"/>
        <v>-10</v>
      </c>
      <c r="Y22" s="20">
        <f t="shared" si="9"/>
        <v>-2</v>
      </c>
      <c r="Z22" s="20">
        <f t="shared" si="9"/>
        <v>-10</v>
      </c>
      <c r="AA22" s="20">
        <f t="shared" si="9"/>
        <v>10</v>
      </c>
      <c r="AB22" s="20">
        <f t="shared" si="9"/>
        <v>28</v>
      </c>
      <c r="AC22" s="20">
        <f t="shared" si="9"/>
        <v>-4</v>
      </c>
      <c r="AD22" s="20">
        <f t="shared" si="9"/>
        <v>-20</v>
      </c>
      <c r="AE22" s="20">
        <f t="shared" si="9"/>
        <v>12</v>
      </c>
      <c r="AF22" s="20">
        <f t="shared" si="9"/>
        <v>6</v>
      </c>
      <c r="AG22" s="20">
        <f t="shared" si="9"/>
        <v>4</v>
      </c>
      <c r="AH22" s="20">
        <f t="shared" si="9"/>
        <v>6</v>
      </c>
      <c r="AI22" s="20">
        <f t="shared" si="9"/>
        <v>2</v>
      </c>
      <c r="AJ22" s="20">
        <f t="shared" si="9"/>
        <v>22</v>
      </c>
      <c r="AK22" s="20">
        <f t="shared" si="9"/>
        <v>-4</v>
      </c>
      <c r="AL22" s="20">
        <f t="shared" si="9"/>
        <v>2</v>
      </c>
      <c r="AM22" s="20">
        <f t="shared" si="9"/>
        <v>-8</v>
      </c>
      <c r="AN22" s="20">
        <f t="shared" si="9"/>
        <v>-2</v>
      </c>
      <c r="AO22" s="20">
        <f t="shared" si="9"/>
        <v>8</v>
      </c>
      <c r="AP22" s="20">
        <f t="shared" si="9"/>
        <v>2</v>
      </c>
      <c r="AQ22" s="20">
        <f t="shared" si="9"/>
        <v>22</v>
      </c>
      <c r="AR22" s="20">
        <f t="shared" si="9"/>
        <v>-4</v>
      </c>
      <c r="AS22" s="20">
        <f t="shared" si="9"/>
        <v>-6</v>
      </c>
      <c r="AT22" s="20">
        <f t="shared" si="9"/>
        <v>-376</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0.27906976744186046</v>
      </c>
      <c r="D24" s="20">
        <f t="shared" si="10"/>
        <v>2.7210884353741496E-2</v>
      </c>
      <c r="E24" s="20">
        <f t="shared" si="10"/>
        <v>6.7114093959731544E-2</v>
      </c>
      <c r="F24" s="20">
        <f t="shared" si="10"/>
        <v>5.1948051948051951E-2</v>
      </c>
      <c r="G24" s="20">
        <f t="shared" si="10"/>
        <v>-1.2658227848101266E-2</v>
      </c>
      <c r="H24" s="20">
        <f t="shared" si="10"/>
        <v>-0.22929936305732485</v>
      </c>
      <c r="I24" s="20">
        <f t="shared" si="10"/>
        <v>8.6330935251798566E-2</v>
      </c>
      <c r="J24" s="20">
        <f t="shared" si="10"/>
        <v>5.5172413793103448E-2</v>
      </c>
      <c r="K24" s="20">
        <f>+K22/K17</f>
        <v>5.5172413793103448E-2</v>
      </c>
      <c r="L24" s="20">
        <f>+L22/L17</f>
        <v>-4.0268456375838924E-2</v>
      </c>
      <c r="M24" s="20">
        <f>+M22/M17</f>
        <v>0.19178082191780821</v>
      </c>
      <c r="N24" s="20">
        <f t="shared" ref="N24:AZ24" si="11">+N22/N17</f>
        <v>0.2</v>
      </c>
      <c r="O24" s="20">
        <f t="shared" si="11"/>
        <v>-1.1363636363636364E-2</v>
      </c>
      <c r="P24" s="20">
        <f t="shared" si="11"/>
        <v>-0.19428571428571428</v>
      </c>
      <c r="Q24" s="20">
        <f t="shared" si="11"/>
        <v>0.10126582278481013</v>
      </c>
      <c r="R24" s="20">
        <f t="shared" si="11"/>
        <v>-7.2289156626506021E-2</v>
      </c>
      <c r="S24" s="20">
        <f t="shared" si="11"/>
        <v>2.5000000000000001E-2</v>
      </c>
      <c r="T24" s="20">
        <f t="shared" si="11"/>
        <v>-9.8765432098765427E-2</v>
      </c>
      <c r="U24" s="20">
        <f t="shared" si="11"/>
        <v>-0.14285714285714285</v>
      </c>
      <c r="V24" s="20">
        <f t="shared" si="11"/>
        <v>0.3776223776223776</v>
      </c>
      <c r="W24" s="20">
        <f t="shared" si="11"/>
        <v>-0.10588235294117647</v>
      </c>
      <c r="X24" s="20">
        <f t="shared" si="11"/>
        <v>-6.2111801242236024E-2</v>
      </c>
      <c r="Y24" s="20">
        <f t="shared" si="11"/>
        <v>-1.282051282051282E-2</v>
      </c>
      <c r="Z24" s="20">
        <f t="shared" si="11"/>
        <v>-6.4516129032258063E-2</v>
      </c>
      <c r="AA24" s="20">
        <f t="shared" si="11"/>
        <v>6.6666666666666666E-2</v>
      </c>
      <c r="AB24" s="20">
        <f t="shared" si="11"/>
        <v>0.18064516129032257</v>
      </c>
      <c r="AC24" s="20">
        <f t="shared" si="11"/>
        <v>-2.3668639053254437E-2</v>
      </c>
      <c r="AD24" s="20">
        <f t="shared" si="11"/>
        <v>-0.11976047904191617</v>
      </c>
      <c r="AE24" s="20">
        <f t="shared" si="11"/>
        <v>7.6433121019108277E-2</v>
      </c>
      <c r="AF24" s="20">
        <f t="shared" si="11"/>
        <v>3.6809815950920248E-2</v>
      </c>
      <c r="AG24" s="20">
        <f t="shared" si="11"/>
        <v>2.4096385542168676E-2</v>
      </c>
      <c r="AH24" s="20">
        <f t="shared" si="11"/>
        <v>3.5714285714285712E-2</v>
      </c>
      <c r="AI24" s="20">
        <f t="shared" si="11"/>
        <v>1.1695906432748537E-2</v>
      </c>
      <c r="AJ24" s="20">
        <f t="shared" si="11"/>
        <v>0.12790697674418605</v>
      </c>
      <c r="AK24" s="20">
        <f t="shared" si="11"/>
        <v>-2.185792349726776E-2</v>
      </c>
      <c r="AL24" s="20">
        <f t="shared" si="11"/>
        <v>1.1049723756906077E-2</v>
      </c>
      <c r="AM24" s="20">
        <f t="shared" si="11"/>
        <v>-4.3956043956043959E-2</v>
      </c>
      <c r="AN24" s="20">
        <f t="shared" si="11"/>
        <v>-1.1235955056179775E-2</v>
      </c>
      <c r="AO24" s="20">
        <f t="shared" si="11"/>
        <v>4.519774011299435E-2</v>
      </c>
      <c r="AP24" s="20">
        <f t="shared" si="11"/>
        <v>1.1049723756906077E-2</v>
      </c>
      <c r="AQ24" s="20">
        <f t="shared" si="11"/>
        <v>0.12087912087912088</v>
      </c>
      <c r="AR24" s="20">
        <f t="shared" si="11"/>
        <v>-2.072538860103627E-2</v>
      </c>
      <c r="AS24" s="20">
        <f t="shared" si="11"/>
        <v>-3.1413612565445025E-2</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2.3255813953488372E-2</v>
      </c>
      <c r="D26" s="20">
        <f t="shared" si="12"/>
        <v>2.2675736961451248E-3</v>
      </c>
      <c r="E26" s="20">
        <f t="shared" si="12"/>
        <v>5.5928411633109623E-3</v>
      </c>
      <c r="F26" s="20">
        <f t="shared" si="12"/>
        <v>4.329004329004329E-3</v>
      </c>
      <c r="G26" s="20">
        <f t="shared" si="12"/>
        <v>-1.0548523206751054E-3</v>
      </c>
      <c r="H26" s="20">
        <f t="shared" si="12"/>
        <v>-1.9108280254777069E-2</v>
      </c>
      <c r="I26" s="20">
        <f t="shared" si="12"/>
        <v>7.1942446043165471E-3</v>
      </c>
      <c r="J26" s="20">
        <f t="shared" si="12"/>
        <v>4.5977011494252873E-3</v>
      </c>
      <c r="K26" s="20">
        <f>+K24/12</f>
        <v>4.5977011494252873E-3</v>
      </c>
      <c r="L26" s="20">
        <f>+L24/12</f>
        <v>-3.3557046979865771E-3</v>
      </c>
      <c r="M26" s="20">
        <f>+M24/12</f>
        <v>1.5981735159817351E-2</v>
      </c>
      <c r="N26" s="20">
        <f t="shared" ref="N26:AZ26" si="13">+N24/12</f>
        <v>1.6666666666666666E-2</v>
      </c>
      <c r="O26" s="20">
        <f t="shared" si="13"/>
        <v>-9.46969696969697E-4</v>
      </c>
      <c r="P26" s="20">
        <f t="shared" si="13"/>
        <v>-1.6190476190476189E-2</v>
      </c>
      <c r="Q26" s="20">
        <f t="shared" si="13"/>
        <v>8.4388185654008432E-3</v>
      </c>
      <c r="R26" s="20">
        <f t="shared" si="13"/>
        <v>-6.0240963855421681E-3</v>
      </c>
      <c r="S26" s="20">
        <f t="shared" si="13"/>
        <v>2.0833333333333333E-3</v>
      </c>
      <c r="T26" s="20">
        <f t="shared" si="13"/>
        <v>-8.2304526748971183E-3</v>
      </c>
      <c r="U26" s="20">
        <f t="shared" si="13"/>
        <v>-1.1904761904761904E-2</v>
      </c>
      <c r="V26" s="20">
        <f t="shared" si="13"/>
        <v>3.1468531468531465E-2</v>
      </c>
      <c r="W26" s="20">
        <f t="shared" si="13"/>
        <v>-8.8235294117647058E-3</v>
      </c>
      <c r="X26" s="20">
        <f t="shared" si="13"/>
        <v>-5.175983436853002E-3</v>
      </c>
      <c r="Y26" s="20">
        <f t="shared" si="13"/>
        <v>-1.0683760683760683E-3</v>
      </c>
      <c r="Z26" s="20">
        <f t="shared" si="13"/>
        <v>-5.3763440860215049E-3</v>
      </c>
      <c r="AA26" s="20">
        <f t="shared" si="13"/>
        <v>5.5555555555555558E-3</v>
      </c>
      <c r="AB26" s="20">
        <f t="shared" si="13"/>
        <v>1.5053763440860214E-2</v>
      </c>
      <c r="AC26" s="20">
        <f t="shared" si="13"/>
        <v>-1.9723865877712033E-3</v>
      </c>
      <c r="AD26" s="20">
        <f t="shared" si="13"/>
        <v>-9.9800399201596807E-3</v>
      </c>
      <c r="AE26" s="20">
        <f t="shared" si="13"/>
        <v>6.3694267515923561E-3</v>
      </c>
      <c r="AF26" s="20">
        <f t="shared" si="13"/>
        <v>3.0674846625766872E-3</v>
      </c>
      <c r="AG26" s="20">
        <f t="shared" si="13"/>
        <v>2.0080321285140565E-3</v>
      </c>
      <c r="AH26" s="20">
        <f t="shared" si="13"/>
        <v>2.976190476190476E-3</v>
      </c>
      <c r="AI26" s="20">
        <f t="shared" si="13"/>
        <v>9.7465886939571145E-4</v>
      </c>
      <c r="AJ26" s="20">
        <f t="shared" si="13"/>
        <v>1.065891472868217E-2</v>
      </c>
      <c r="AK26" s="20">
        <f t="shared" si="13"/>
        <v>-1.8214936247723133E-3</v>
      </c>
      <c r="AL26" s="20">
        <f t="shared" si="13"/>
        <v>9.2081031307550637E-4</v>
      </c>
      <c r="AM26" s="20">
        <f t="shared" si="13"/>
        <v>-3.6630036630036634E-3</v>
      </c>
      <c r="AN26" s="20">
        <f t="shared" si="13"/>
        <v>-9.3632958801498128E-4</v>
      </c>
      <c r="AO26" s="20">
        <f t="shared" si="13"/>
        <v>3.766478342749529E-3</v>
      </c>
      <c r="AP26" s="20">
        <f t="shared" si="13"/>
        <v>9.2081031307550637E-4</v>
      </c>
      <c r="AQ26" s="20">
        <f t="shared" si="13"/>
        <v>1.0073260073260074E-2</v>
      </c>
      <c r="AR26" s="20">
        <f t="shared" si="13"/>
        <v>-1.7271157167530226E-3</v>
      </c>
      <c r="AS26" s="20">
        <f t="shared" si="13"/>
        <v>-2.6178010471204186E-3</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0.13953488372093023</v>
      </c>
      <c r="D28" s="20">
        <f t="shared" si="14"/>
        <v>2.7210884353741499E-2</v>
      </c>
      <c r="E28" s="20">
        <f t="shared" si="14"/>
        <v>3.3557046979865772E-2</v>
      </c>
      <c r="F28" s="20">
        <f t="shared" si="14"/>
        <v>5.1948051948051951E-2</v>
      </c>
      <c r="G28" s="20">
        <f t="shared" si="14"/>
        <v>-1.2658227848101264E-2</v>
      </c>
      <c r="H28" s="20">
        <f t="shared" si="14"/>
        <v>-0.22929936305732485</v>
      </c>
      <c r="I28" s="20">
        <f t="shared" si="14"/>
        <v>4.3165467625899283E-2</v>
      </c>
      <c r="J28" s="20">
        <f t="shared" si="14"/>
        <v>5.5172413793103448E-2</v>
      </c>
      <c r="K28" s="20">
        <f t="shared" ref="K28:AS28" si="15">IF(K5=K29,(K26*6),K26*12)</f>
        <v>2.7586206896551724E-2</v>
      </c>
      <c r="L28" s="20">
        <f t="shared" si="15"/>
        <v>-4.0268456375838924E-2</v>
      </c>
      <c r="M28" s="20">
        <f t="shared" si="15"/>
        <v>9.5890410958904104E-2</v>
      </c>
      <c r="N28" s="20">
        <f t="shared" si="15"/>
        <v>0.2</v>
      </c>
      <c r="O28" s="20">
        <f t="shared" si="15"/>
        <v>-5.681818181818182E-3</v>
      </c>
      <c r="P28" s="20">
        <f t="shared" si="15"/>
        <v>-0.19428571428571428</v>
      </c>
      <c r="Q28" s="20">
        <f t="shared" si="15"/>
        <v>5.0632911392405056E-2</v>
      </c>
      <c r="R28" s="20">
        <f t="shared" si="15"/>
        <v>-7.2289156626506021E-2</v>
      </c>
      <c r="S28" s="20">
        <f t="shared" si="15"/>
        <v>1.2500000000000001E-2</v>
      </c>
      <c r="T28" s="20">
        <f t="shared" si="15"/>
        <v>-9.8765432098765427E-2</v>
      </c>
      <c r="U28" s="20">
        <f t="shared" si="15"/>
        <v>-7.1428571428571425E-2</v>
      </c>
      <c r="V28" s="20">
        <f t="shared" si="15"/>
        <v>0.3776223776223776</v>
      </c>
      <c r="W28" s="20">
        <f t="shared" si="15"/>
        <v>-5.2941176470588235E-2</v>
      </c>
      <c r="X28" s="20">
        <f t="shared" si="15"/>
        <v>-6.2111801242236024E-2</v>
      </c>
      <c r="Y28" s="20">
        <f t="shared" si="15"/>
        <v>-6.41025641025641E-3</v>
      </c>
      <c r="Z28" s="20">
        <f t="shared" si="15"/>
        <v>-6.4516129032258063E-2</v>
      </c>
      <c r="AA28" s="20">
        <f t="shared" si="15"/>
        <v>3.3333333333333333E-2</v>
      </c>
      <c r="AB28" s="20">
        <f t="shared" si="15"/>
        <v>0.18064516129032257</v>
      </c>
      <c r="AC28" s="20">
        <f t="shared" si="15"/>
        <v>-1.183431952662722E-2</v>
      </c>
      <c r="AD28" s="20">
        <f t="shared" si="15"/>
        <v>-0.11976047904191617</v>
      </c>
      <c r="AE28" s="20">
        <f t="shared" si="15"/>
        <v>3.8216560509554139E-2</v>
      </c>
      <c r="AF28" s="20">
        <f t="shared" si="15"/>
        <v>3.6809815950920248E-2</v>
      </c>
      <c r="AG28" s="20">
        <f t="shared" si="15"/>
        <v>1.2048192771084338E-2</v>
      </c>
      <c r="AH28" s="20">
        <f t="shared" si="15"/>
        <v>3.5714285714285712E-2</v>
      </c>
      <c r="AI28" s="20">
        <f t="shared" si="15"/>
        <v>5.8479532163742687E-3</v>
      </c>
      <c r="AJ28" s="20">
        <f t="shared" si="15"/>
        <v>0.12790697674418605</v>
      </c>
      <c r="AK28" s="20">
        <f t="shared" si="15"/>
        <v>-1.092896174863388E-2</v>
      </c>
      <c r="AL28" s="20">
        <f t="shared" si="15"/>
        <v>1.1049723756906077E-2</v>
      </c>
      <c r="AM28" s="20">
        <f t="shared" si="15"/>
        <v>-2.197802197802198E-2</v>
      </c>
      <c r="AN28" s="20">
        <f t="shared" si="15"/>
        <v>-1.1235955056179775E-2</v>
      </c>
      <c r="AO28" s="20">
        <f t="shared" si="15"/>
        <v>2.2598870056497175E-2</v>
      </c>
      <c r="AP28" s="20">
        <f t="shared" si="15"/>
        <v>1.1049723756906077E-2</v>
      </c>
      <c r="AQ28" s="20">
        <f t="shared" si="15"/>
        <v>6.0439560439560447E-2</v>
      </c>
      <c r="AR28" s="20">
        <f t="shared" si="15"/>
        <v>-2.072538860103627E-2</v>
      </c>
      <c r="AS28" s="20">
        <f t="shared" si="15"/>
        <v>-1.5706806282722512E-2</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167.51162790697674</v>
      </c>
      <c r="D31" s="20">
        <f t="shared" si="17"/>
        <v>153.05442176870747</v>
      </c>
      <c r="E31" s="20">
        <f t="shared" si="17"/>
        <v>159.16778523489933</v>
      </c>
      <c r="F31" s="20">
        <f t="shared" si="17"/>
        <v>166.20779220779221</v>
      </c>
      <c r="G31" s="20">
        <f t="shared" si="17"/>
        <v>155.01265822784811</v>
      </c>
      <c r="H31" s="20">
        <f t="shared" si="17"/>
        <v>107.12738853503186</v>
      </c>
      <c r="I31" s="20">
        <f t="shared" si="17"/>
        <v>151.25899280575538</v>
      </c>
      <c r="J31" s="20">
        <f t="shared" si="17"/>
        <v>157.22068965517241</v>
      </c>
      <c r="K31" s="20">
        <f>+(K28*K15)+K15</f>
        <v>153.1103448275862</v>
      </c>
      <c r="L31" s="20">
        <f>+(L28*L15)+L15</f>
        <v>140.12080536912751</v>
      </c>
      <c r="M31" s="20">
        <f>+(M28*M15)+M15</f>
        <v>175.34246575342465</v>
      </c>
      <c r="N31" s="20">
        <f t="shared" ref="N31:AZ31" si="18">+(N28*N15)+N15</f>
        <v>211.2</v>
      </c>
      <c r="O31" s="20">
        <f t="shared" si="18"/>
        <v>174.00568181818181</v>
      </c>
      <c r="P31" s="20">
        <f t="shared" si="18"/>
        <v>127.30285714285714</v>
      </c>
      <c r="Q31" s="20">
        <f t="shared" si="18"/>
        <v>174.40506329113924</v>
      </c>
      <c r="R31" s="20">
        <f t="shared" si="18"/>
        <v>148.43373493975903</v>
      </c>
      <c r="S31" s="20">
        <f t="shared" si="18"/>
        <v>164.02500000000001</v>
      </c>
      <c r="T31" s="20">
        <f t="shared" si="18"/>
        <v>138.79012345679013</v>
      </c>
      <c r="U31" s="20">
        <f t="shared" si="18"/>
        <v>132.78571428571428</v>
      </c>
      <c r="V31" s="20">
        <f t="shared" si="18"/>
        <v>234.19580419580419</v>
      </c>
      <c r="W31" s="20">
        <f t="shared" si="18"/>
        <v>152.47647058823529</v>
      </c>
      <c r="X31" s="20">
        <f t="shared" si="18"/>
        <v>146.31055900621118</v>
      </c>
      <c r="Y31" s="20">
        <f t="shared" si="18"/>
        <v>154.00641025641025</v>
      </c>
      <c r="Z31" s="20">
        <f t="shared" si="18"/>
        <v>140.32258064516128</v>
      </c>
      <c r="AA31" s="20">
        <f t="shared" si="18"/>
        <v>160.16666666666666</v>
      </c>
      <c r="AB31" s="20">
        <f t="shared" si="18"/>
        <v>199.52903225806452</v>
      </c>
      <c r="AC31" s="20">
        <f t="shared" si="18"/>
        <v>165.02366863905326</v>
      </c>
      <c r="AD31" s="20">
        <f t="shared" si="18"/>
        <v>138.19760479041918</v>
      </c>
      <c r="AE31" s="20">
        <f t="shared" si="18"/>
        <v>169.22929936305732</v>
      </c>
      <c r="AF31" s="20">
        <f t="shared" si="18"/>
        <v>172.11042944785277</v>
      </c>
      <c r="AG31" s="20">
        <f t="shared" si="18"/>
        <v>170.02409638554218</v>
      </c>
      <c r="AH31" s="20">
        <f t="shared" si="18"/>
        <v>177.10714285714286</v>
      </c>
      <c r="AI31" s="20">
        <f t="shared" si="18"/>
        <v>173.00584795321637</v>
      </c>
      <c r="AJ31" s="20">
        <f t="shared" si="18"/>
        <v>206.40697674418604</v>
      </c>
      <c r="AK31" s="20">
        <f t="shared" si="18"/>
        <v>179.02185792349727</v>
      </c>
      <c r="AL31" s="20">
        <f t="shared" si="18"/>
        <v>184.01104972375691</v>
      </c>
      <c r="AM31" s="20">
        <f t="shared" si="18"/>
        <v>174.08791208791209</v>
      </c>
      <c r="AN31" s="20">
        <f t="shared" si="18"/>
        <v>175.01123595505618</v>
      </c>
      <c r="AO31" s="20">
        <f t="shared" si="18"/>
        <v>185.09039548022599</v>
      </c>
      <c r="AP31" s="20">
        <f t="shared" si="18"/>
        <v>184.01104972375691</v>
      </c>
      <c r="AQ31" s="20">
        <f t="shared" si="18"/>
        <v>204.66483516483515</v>
      </c>
      <c r="AR31" s="20">
        <f t="shared" si="18"/>
        <v>187.04145077720207</v>
      </c>
      <c r="AS31" s="20">
        <f t="shared" si="18"/>
        <v>185.04712041884818</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12.347383720930232</v>
      </c>
      <c r="D33" s="20">
        <f t="shared" ref="D33:AZ33" si="19">(+D31/3.2)-D13</f>
        <v>7.8295068027210846</v>
      </c>
      <c r="E33" s="20">
        <f t="shared" si="19"/>
        <v>9.7399328859060361</v>
      </c>
      <c r="F33" s="20">
        <f t="shared" si="19"/>
        <v>11.939935064935064</v>
      </c>
      <c r="G33" s="20">
        <f t="shared" si="19"/>
        <v>8.4414556962025316</v>
      </c>
      <c r="H33" s="20">
        <f t="shared" si="19"/>
        <v>-3.5226910828025453</v>
      </c>
      <c r="I33" s="20">
        <f t="shared" si="19"/>
        <v>10.268435251798557</v>
      </c>
      <c r="J33" s="20">
        <f t="shared" si="19"/>
        <v>12.131465517241374</v>
      </c>
      <c r="K33" s="20">
        <f t="shared" ref="K33" si="20">(+K31/3.2)-K13</f>
        <v>10.846982758620683</v>
      </c>
      <c r="L33" s="20">
        <f t="shared" si="19"/>
        <v>6.7877516778523415</v>
      </c>
      <c r="M33" s="20">
        <f t="shared" si="19"/>
        <v>5.7945205479451971</v>
      </c>
      <c r="N33" s="20">
        <f t="shared" si="19"/>
        <v>16.999999999999986</v>
      </c>
      <c r="O33" s="20">
        <f t="shared" si="19"/>
        <v>5.376775568181813</v>
      </c>
      <c r="P33" s="20">
        <f t="shared" si="19"/>
        <v>-9.2178571428571487</v>
      </c>
      <c r="Q33" s="20">
        <f t="shared" si="19"/>
        <v>5.5015822784810098</v>
      </c>
      <c r="R33" s="20">
        <f t="shared" si="19"/>
        <v>-12.614457831325304</v>
      </c>
      <c r="S33" s="20">
        <f t="shared" si="19"/>
        <v>-7.7421875</v>
      </c>
      <c r="T33" s="20">
        <f t="shared" si="19"/>
        <v>-15.628086419753089</v>
      </c>
      <c r="U33" s="20">
        <f t="shared" si="19"/>
        <v>-17.504464285714292</v>
      </c>
      <c r="V33" s="20">
        <f t="shared" si="19"/>
        <v>14.186188811188799</v>
      </c>
      <c r="W33" s="20">
        <f t="shared" si="19"/>
        <v>-11.351102941176478</v>
      </c>
      <c r="X33" s="20">
        <f t="shared" si="19"/>
        <v>-13.277950310559007</v>
      </c>
      <c r="Y33" s="20">
        <f t="shared" si="19"/>
        <v>-10.872996794871803</v>
      </c>
      <c r="Z33" s="20">
        <f t="shared" si="19"/>
        <v>-15.149193548387103</v>
      </c>
      <c r="AA33" s="20">
        <f t="shared" si="19"/>
        <v>-8.9479166666666714</v>
      </c>
      <c r="AB33" s="20">
        <f t="shared" si="19"/>
        <v>3.3528225806451601</v>
      </c>
      <c r="AC33" s="20">
        <f t="shared" si="19"/>
        <v>-7.4301035502958612</v>
      </c>
      <c r="AD33" s="20">
        <f t="shared" si="19"/>
        <v>-15.813248502994007</v>
      </c>
      <c r="AE33" s="20">
        <f t="shared" si="19"/>
        <v>-6.1158439490445886</v>
      </c>
      <c r="AF33" s="20">
        <f t="shared" si="19"/>
        <v>-5.2154907975460105</v>
      </c>
      <c r="AG33" s="20">
        <f t="shared" si="19"/>
        <v>-5.8674698795180689</v>
      </c>
      <c r="AH33" s="20">
        <f t="shared" si="19"/>
        <v>-3.6540178571428612</v>
      </c>
      <c r="AI33" s="20">
        <f t="shared" si="19"/>
        <v>-4.9356725146198883</v>
      </c>
      <c r="AJ33" s="20">
        <f t="shared" si="19"/>
        <v>5.5021802325581319</v>
      </c>
      <c r="AK33" s="20">
        <f t="shared" si="19"/>
        <v>-3.0556693989071064</v>
      </c>
      <c r="AL33" s="20">
        <f t="shared" si="19"/>
        <v>-1.4965469613259685</v>
      </c>
      <c r="AM33" s="20">
        <f t="shared" si="19"/>
        <v>-4.5975274725274744</v>
      </c>
      <c r="AN33" s="20">
        <f t="shared" si="19"/>
        <v>-4.3089887640449476</v>
      </c>
      <c r="AO33" s="20">
        <f t="shared" si="19"/>
        <v>-1.1592514124293771</v>
      </c>
      <c r="AP33" s="20">
        <f t="shared" si="19"/>
        <v>-1.4965469613259685</v>
      </c>
      <c r="AQ33" s="20">
        <f t="shared" si="19"/>
        <v>4.9577609890109855</v>
      </c>
      <c r="AR33" s="20">
        <f t="shared" si="19"/>
        <v>9.4504533678756459</v>
      </c>
      <c r="AS33" s="20">
        <f t="shared" si="19"/>
        <v>8.8272251308900564</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12.347383720930232</v>
      </c>
      <c r="D35" s="12">
        <f t="shared" ref="D35:AZ35" si="21">D33</f>
        <v>7.8295068027210846</v>
      </c>
      <c r="E35" s="12">
        <f>IF(AND(E9&gt;79.99999%),E33,0)</f>
        <v>9.7399328859060361</v>
      </c>
      <c r="F35" s="12">
        <f t="shared" ref="F35:AS35" si="22">IF(AND(F9&gt;79.99999%),F33,0)</f>
        <v>11.939935064935064</v>
      </c>
      <c r="G35" s="12">
        <f t="shared" si="22"/>
        <v>8.4414556962025316</v>
      </c>
      <c r="H35" s="12">
        <f t="shared" si="22"/>
        <v>-3.5226910828025453</v>
      </c>
      <c r="I35" s="12">
        <f t="shared" si="22"/>
        <v>10.268435251798557</v>
      </c>
      <c r="J35" s="12">
        <f t="shared" si="22"/>
        <v>12.131465517241374</v>
      </c>
      <c r="K35" s="12">
        <f t="shared" ref="K35" si="23">IF(AND(K9&gt;79.99999%),K33,0)</f>
        <v>10.846982758620683</v>
      </c>
      <c r="L35" s="12">
        <f t="shared" si="22"/>
        <v>6.7877516778523415</v>
      </c>
      <c r="M35" s="12">
        <f t="shared" si="22"/>
        <v>5.7945205479451971</v>
      </c>
      <c r="N35" s="12">
        <f t="shared" si="22"/>
        <v>16.999999999999986</v>
      </c>
      <c r="O35" s="12">
        <f t="shared" si="22"/>
        <v>5.376775568181813</v>
      </c>
      <c r="P35" s="12">
        <f t="shared" si="22"/>
        <v>-9.2178571428571487</v>
      </c>
      <c r="Q35" s="12">
        <f t="shared" si="22"/>
        <v>5.5015822784810098</v>
      </c>
      <c r="R35" s="12">
        <f t="shared" si="22"/>
        <v>0</v>
      </c>
      <c r="S35" s="12">
        <f t="shared" si="22"/>
        <v>0</v>
      </c>
      <c r="T35" s="12">
        <f t="shared" si="22"/>
        <v>0</v>
      </c>
      <c r="U35" s="12">
        <f t="shared" si="22"/>
        <v>0</v>
      </c>
      <c r="V35" s="12">
        <f t="shared" si="22"/>
        <v>0</v>
      </c>
      <c r="W35" s="12">
        <f t="shared" si="22"/>
        <v>0</v>
      </c>
      <c r="X35" s="12">
        <f t="shared" si="22"/>
        <v>0</v>
      </c>
      <c r="Y35" s="12">
        <f t="shared" si="22"/>
        <v>0</v>
      </c>
      <c r="Z35" s="12">
        <f t="shared" si="22"/>
        <v>0</v>
      </c>
      <c r="AA35" s="12">
        <f t="shared" si="22"/>
        <v>0</v>
      </c>
      <c r="AB35" s="12">
        <f t="shared" si="22"/>
        <v>0</v>
      </c>
      <c r="AC35" s="12">
        <f t="shared" si="22"/>
        <v>0</v>
      </c>
      <c r="AD35" s="12">
        <f t="shared" si="22"/>
        <v>0</v>
      </c>
      <c r="AE35" s="12">
        <f t="shared" si="22"/>
        <v>0</v>
      </c>
      <c r="AF35" s="12">
        <f t="shared" si="22"/>
        <v>0</v>
      </c>
      <c r="AG35" s="12">
        <f t="shared" si="22"/>
        <v>0</v>
      </c>
      <c r="AH35" s="12">
        <f t="shared" si="22"/>
        <v>0</v>
      </c>
      <c r="AI35" s="12">
        <f t="shared" si="22"/>
        <v>0</v>
      </c>
      <c r="AJ35" s="12">
        <f t="shared" si="22"/>
        <v>0</v>
      </c>
      <c r="AK35" s="12">
        <f t="shared" si="22"/>
        <v>0</v>
      </c>
      <c r="AL35" s="12">
        <f t="shared" si="22"/>
        <v>0</v>
      </c>
      <c r="AM35" s="12">
        <f t="shared" si="22"/>
        <v>0</v>
      </c>
      <c r="AN35" s="12">
        <f t="shared" si="22"/>
        <v>0</v>
      </c>
      <c r="AO35" s="12">
        <f t="shared" si="22"/>
        <v>0</v>
      </c>
      <c r="AP35" s="12">
        <f t="shared" si="22"/>
        <v>0</v>
      </c>
      <c r="AQ35" s="12">
        <f t="shared" si="22"/>
        <v>4.9577609890109855</v>
      </c>
      <c r="AR35" s="12">
        <f t="shared" si="22"/>
        <v>9.4504533678756459</v>
      </c>
      <c r="AS35" s="12">
        <f t="shared" si="22"/>
        <v>8.8272251308900564</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3.074074074074074</v>
      </c>
      <c r="S24" s="114">
        <f t="shared" si="12"/>
        <v>2.9629629629629628</v>
      </c>
      <c r="T24" s="113">
        <f t="shared" si="12"/>
        <v>3</v>
      </c>
      <c r="U24" s="114">
        <f t="shared" si="12"/>
        <v>2.8518518518518516</v>
      </c>
      <c r="V24" s="113">
        <f t="shared" si="12"/>
        <v>2.6481481481481484</v>
      </c>
      <c r="W24" s="114">
        <f t="shared" si="12"/>
        <v>3.1481481481481484</v>
      </c>
      <c r="X24" s="113">
        <f t="shared" si="12"/>
        <v>2.9814814814814814</v>
      </c>
      <c r="Y24" s="114">
        <f t="shared" si="12"/>
        <v>2.8888888888888888</v>
      </c>
      <c r="Z24" s="113">
        <f t="shared" si="12"/>
        <v>2.8703703703703702</v>
      </c>
      <c r="AA24" s="114">
        <f t="shared" si="12"/>
        <v>2.7777777777777777</v>
      </c>
      <c r="AB24" s="113">
        <f t="shared" si="12"/>
        <v>2.8703703703703702</v>
      </c>
      <c r="AC24" s="114">
        <f t="shared" si="12"/>
        <v>3.1296296296296298</v>
      </c>
      <c r="AD24" s="113">
        <f t="shared" si="12"/>
        <v>3.0925925925925926</v>
      </c>
      <c r="AE24" s="114">
        <f t="shared" si="12"/>
        <v>2.9074074074074074</v>
      </c>
      <c r="AF24" s="113">
        <f t="shared" si="12"/>
        <v>3.0185185185185186</v>
      </c>
      <c r="AG24" s="114">
        <f t="shared" si="12"/>
        <v>3.074074074074074</v>
      </c>
      <c r="AH24" s="113">
        <f t="shared" si="12"/>
        <v>3.1111111111111112</v>
      </c>
      <c r="AI24" s="114">
        <f t="shared" si="12"/>
        <v>3.1666666666666665</v>
      </c>
      <c r="AJ24" s="113">
        <f t="shared" si="12"/>
        <v>3.1851851851851851</v>
      </c>
      <c r="AK24" s="114">
        <f t="shared" si="12"/>
        <v>3.3888888888888888</v>
      </c>
      <c r="AL24" s="113">
        <f t="shared" si="12"/>
        <v>3.3518518518518516</v>
      </c>
      <c r="AM24" s="114">
        <f t="shared" si="12"/>
        <v>3.3703703703703702</v>
      </c>
      <c r="AN24" s="113">
        <f t="shared" si="12"/>
        <v>3.0169491525423728</v>
      </c>
      <c r="AO24" s="114">
        <f t="shared" si="12"/>
        <v>3</v>
      </c>
      <c r="AP24" s="113">
        <f t="shared" si="12"/>
        <v>3.0677966101694913</v>
      </c>
      <c r="AQ24" s="114">
        <f t="shared" si="12"/>
        <v>3.0847457627118646</v>
      </c>
      <c r="AR24" s="113">
        <f t="shared" si="12"/>
        <v>3.2711864406779663</v>
      </c>
      <c r="AS24" s="114">
        <f t="shared" si="12"/>
        <v>3.8979591836734695</v>
      </c>
      <c r="AT24" s="113">
        <f t="shared" si="12"/>
        <v>3.8367346938775508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2.8760200878844948</v>
      </c>
      <c r="S25" s="123">
        <f t="shared" si="14"/>
        <v>3.0185185185185182</v>
      </c>
      <c r="T25" s="122">
        <f t="shared" si="14"/>
        <v>2.9814814814814814</v>
      </c>
      <c r="U25" s="123">
        <f t="shared" si="14"/>
        <v>2.9259259259259256</v>
      </c>
      <c r="V25" s="122">
        <f t="shared" si="14"/>
        <v>2.75</v>
      </c>
      <c r="W25" s="123">
        <f t="shared" si="14"/>
        <v>2.8981481481481484</v>
      </c>
      <c r="X25" s="122">
        <f t="shared" si="14"/>
        <v>3.0648148148148149</v>
      </c>
      <c r="Y25" s="123">
        <f t="shared" si="14"/>
        <v>2.9351851851851851</v>
      </c>
      <c r="Z25" s="122">
        <f t="shared" si="14"/>
        <v>2.8796296296296298</v>
      </c>
      <c r="AA25" s="123">
        <f t="shared" si="14"/>
        <v>2.824074074074074</v>
      </c>
      <c r="AB25" s="122">
        <f t="shared" si="14"/>
        <v>2.824074074074074</v>
      </c>
      <c r="AC25" s="123">
        <f t="shared" si="14"/>
        <v>3</v>
      </c>
      <c r="AD25" s="122">
        <f t="shared" si="14"/>
        <v>3.1111111111111112</v>
      </c>
      <c r="AE25" s="123">
        <f t="shared" si="14"/>
        <v>3</v>
      </c>
      <c r="AF25" s="122">
        <f t="shared" si="14"/>
        <v>2.9629629629629628</v>
      </c>
      <c r="AG25" s="123">
        <f t="shared" si="14"/>
        <v>3.0462962962962963</v>
      </c>
      <c r="AH25" s="122">
        <f t="shared" si="14"/>
        <v>3.0925925925925926</v>
      </c>
      <c r="AI25" s="123">
        <f t="shared" si="14"/>
        <v>3.1388888888888888</v>
      </c>
      <c r="AJ25" s="122">
        <f t="shared" si="14"/>
        <v>3.1759259259259256</v>
      </c>
      <c r="AK25" s="123">
        <f t="shared" si="14"/>
        <v>3.2870370370370372</v>
      </c>
      <c r="AL25" s="122">
        <f t="shared" si="14"/>
        <v>3.3703703703703702</v>
      </c>
      <c r="AM25" s="123">
        <f t="shared" si="14"/>
        <v>3.3611111111111107</v>
      </c>
      <c r="AN25" s="122">
        <f t="shared" si="14"/>
        <v>3.1936597614563715</v>
      </c>
      <c r="AO25" s="123">
        <f t="shared" si="14"/>
        <v>3.0084745762711864</v>
      </c>
      <c r="AP25" s="122">
        <f t="shared" si="14"/>
        <v>3.0338983050847457</v>
      </c>
      <c r="AQ25" s="123">
        <f t="shared" si="14"/>
        <v>3.0762711864406782</v>
      </c>
      <c r="AR25" s="122">
        <f t="shared" si="14"/>
        <v>3.1779661016949152</v>
      </c>
      <c r="AS25" s="123">
        <f t="shared" si="14"/>
        <v>3.5845728121757179</v>
      </c>
      <c r="AT25" s="122">
        <f t="shared" si="14"/>
        <v>3.8673469387755102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54</v>
      </c>
      <c r="S26" s="116">
        <f>IF((R26+Q28+(IF(R16&gt;0,0,R16))&gt;'SDR Patient and Stations'!S8),'SDR Patient and Stations'!S8,(R26+Q28+(IF(R16&gt;0,0,R16))))</f>
        <v>54</v>
      </c>
      <c r="T26" s="117">
        <f>IF((S26+R28+(IF(S16&gt;0,0,S16))&gt;'SDR Patient and Stations'!T8),'SDR Patient and Stations'!T8,(S26+R28+(IF(S16&gt;0,0,S16))))</f>
        <v>54</v>
      </c>
      <c r="U26" s="116">
        <f>IF((T26+S28+(IF(T16&gt;0,0,T16))&gt;'SDR Patient and Stations'!U8),'SDR Patient and Stations'!U8,(T26+S28+(IF(T16&gt;0,0,T16))))</f>
        <v>54</v>
      </c>
      <c r="V26" s="117">
        <f>IF((U26+T28+(IF(U16&gt;0,0,U16))&gt;'SDR Patient and Stations'!V8),'SDR Patient and Stations'!V8,(U26+T28+(IF(U16&gt;0,0,U16))))</f>
        <v>54</v>
      </c>
      <c r="W26" s="116">
        <f>IF((V26+U28+(IF(V16&gt;0,0,V16))&gt;'SDR Patient and Stations'!W8),'SDR Patient and Stations'!W8,(V26+U28+(IF(V16&gt;0,0,V16))))</f>
        <v>54</v>
      </c>
      <c r="X26" s="117">
        <f>IF((W26+V28+(IF(W16&gt;0,0,W16))&gt;'SDR Patient and Stations'!X8),'SDR Patient and Stations'!X8,(W26+V28+(IF(W16&gt;0,0,W16))))</f>
        <v>54</v>
      </c>
      <c r="Y26" s="116">
        <f>IF((X26+W28+(IF(X16&gt;0,0,X16))&gt;'SDR Patient and Stations'!Y8),'SDR Patient and Stations'!Y8,(X26+W28+(IF(X16&gt;0,0,X16))))</f>
        <v>54</v>
      </c>
      <c r="Z26" s="117">
        <f>IF((Y26+X28+(IF(Y16&gt;0,0,Y16))&gt;'SDR Patient and Stations'!Z8),'SDR Patient and Stations'!Z8,(Y26+X28+(IF(Y16&gt;0,0,Y16))))</f>
        <v>54</v>
      </c>
      <c r="AA26" s="116">
        <f>IF((Z26+Y28+(IF(Z16&gt;0,0,Z16))&gt;'SDR Patient and Stations'!AA8),'SDR Patient and Stations'!AA8,(Z26+Y28+(IF(Z16&gt;0,0,Z16))))</f>
        <v>54</v>
      </c>
      <c r="AB26" s="117">
        <f>IF((AA26+Z28+(IF(AA16&gt;0,0,AA16))&gt;'SDR Patient and Stations'!AB8),'SDR Patient and Stations'!AB8,(AA26+Z28+(IF(AA16&gt;0,0,AA16))))</f>
        <v>54</v>
      </c>
      <c r="AC26" s="116">
        <f>IF((AB26+AA28+(IF(AB16&gt;0,0,AB16))&gt;'SDR Patient and Stations'!AC8),'SDR Patient and Stations'!AC8,(AB26+AA28+(IF(AB16&gt;0,0,AB16))))</f>
        <v>54</v>
      </c>
      <c r="AD26" s="117">
        <f>IF((AC26+AB28+(IF(AC16&gt;0,0,AC16))&gt;'SDR Patient and Stations'!AD8),'SDR Patient and Stations'!AD8,(AC26+AB28+(IF(AC16&gt;0,0,AC16))))</f>
        <v>54</v>
      </c>
      <c r="AE26" s="116">
        <f>IF((AD26+AC28+(IF(AD16&gt;0,0,AD16))&gt;'SDR Patient and Stations'!AE8),'SDR Patient and Stations'!AE8,(AD26+AC28+(IF(AD16&gt;0,0,AD16))))</f>
        <v>54</v>
      </c>
      <c r="AF26" s="117">
        <f>IF((AE26+AD28+(IF(AE16&gt;0,0,AE16))&gt;'SDR Patient and Stations'!AF8),'SDR Patient and Stations'!AF8,(AE26+AD28+(IF(AE16&gt;0,0,AE16))))</f>
        <v>54</v>
      </c>
      <c r="AG26" s="116">
        <f>IF((AF26+AE28+(IF(AF16&gt;0,0,AF16))&gt;'SDR Patient and Stations'!AG8),'SDR Patient and Stations'!AG8,(AF26+AE28+(IF(AF16&gt;0,0,AF16))))</f>
        <v>54</v>
      </c>
      <c r="AH26" s="117">
        <f>IF((AG26+AF28+(IF(AG16&gt;0,0,AG16))&gt;'SDR Patient and Stations'!AH8),'SDR Patient and Stations'!AH8,(AG26+AF28+(IF(AG16&gt;0,0,AG16))))</f>
        <v>54</v>
      </c>
      <c r="AI26" s="116">
        <f>IF((AH26+AG28+(IF(AH16&gt;0,0,AH16))&gt;'SDR Patient and Stations'!AI8),'SDR Patient and Stations'!AI8,(AH26+AG28+(IF(AH16&gt;0,0,AH16))))</f>
        <v>54</v>
      </c>
      <c r="AJ26" s="117">
        <f>IF((AI26+AH28+(IF(AI16&gt;0,0,AI16))&gt;'SDR Patient and Stations'!AJ8),'SDR Patient and Stations'!AJ8,(AI26+AH28+(IF(AI16&gt;0,0,AI16))))</f>
        <v>54</v>
      </c>
      <c r="AK26" s="116">
        <f>IF((AJ26+AI28+(IF(AJ16&gt;0,0,AJ16))&gt;'SDR Patient and Stations'!AK8),'SDR Patient and Stations'!AK8,(AJ26+AI28+(IF(AJ16&gt;0,0,AJ16))))</f>
        <v>54</v>
      </c>
      <c r="AL26" s="117">
        <f>IF((AK26+AJ28+(IF(AK16&gt;0,0,AK16))&gt;'SDR Patient and Stations'!AL8),'SDR Patient and Stations'!AL8,(AK26+AJ28+(IF(AK16&gt;0,0,AK16))))</f>
        <v>54</v>
      </c>
      <c r="AM26" s="116">
        <f>IF((AL26+AK28+(IF(AL16&gt;0,0,AL16))&gt;'SDR Patient and Stations'!AM8),'SDR Patient and Stations'!AM8,(AL26+AK28+(IF(AL16&gt;0,0,AL16))))</f>
        <v>54</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49</v>
      </c>
      <c r="AT26" s="117">
        <f>IF((AS26+AR28+(IF(AS16&gt;0,0,AS16))&gt;'SDR Patient and Stations'!AT8),'SDR Patient and Stations'!AT8,(AS26+AR28+(IF(AS16&gt;0,0,AS16))))</f>
        <v>49</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6.58425632911392</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8.2935267857142847</v>
      </c>
      <c r="AM28" s="116">
        <f t="shared" si="15"/>
        <v>5.8702485380116869</v>
      </c>
      <c r="AN28" s="117">
        <f t="shared" si="15"/>
        <v>6.1816860465116292</v>
      </c>
      <c r="AO28" s="116">
        <f t="shared" si="15"/>
        <v>0</v>
      </c>
      <c r="AP28" s="117">
        <f t="shared" si="15"/>
        <v>0</v>
      </c>
      <c r="AQ28" s="116">
        <f t="shared" si="15"/>
        <v>0</v>
      </c>
      <c r="AR28" s="117">
        <f t="shared" si="15"/>
        <v>0</v>
      </c>
      <c r="AS28" s="116">
        <f t="shared" si="15"/>
        <v>6.7644774011299376</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57.451550387596896</v>
      </c>
      <c r="G45" s="69">
        <f t="shared" ref="G45:AZ45" si="23">G43/$F$1</f>
        <v>53.069727891156461</v>
      </c>
      <c r="H45" s="61">
        <f t="shared" si="23"/>
        <v>51.696728187919462</v>
      </c>
      <c r="I45" s="69">
        <f t="shared" si="23"/>
        <v>39.206574675324674</v>
      </c>
      <c r="J45" s="61">
        <f t="shared" si="23"/>
        <v>41.58425632911392</v>
      </c>
      <c r="K45" s="69">
        <f t="shared" si="23"/>
        <v>44.189888535031848</v>
      </c>
      <c r="L45" s="61">
        <f t="shared" si="23"/>
        <v>47.922661870503596</v>
      </c>
      <c r="M45" s="69">
        <f t="shared" si="23"/>
        <v>47.846982758620683</v>
      </c>
      <c r="N45" s="61">
        <f t="shared" si="23"/>
        <v>53.691275167785236</v>
      </c>
      <c r="O45" s="69">
        <f t="shared" si="23"/>
        <v>66.30136986301369</v>
      </c>
      <c r="P45" s="61">
        <f t="shared" si="23"/>
        <v>64.230285234899327</v>
      </c>
      <c r="Q45" s="69">
        <f t="shared" si="23"/>
        <v>48.7578125</v>
      </c>
      <c r="R45" s="61">
        <f t="shared" si="23"/>
        <v>48.927556818181813</v>
      </c>
      <c r="S45" s="69">
        <f t="shared" si="23"/>
        <v>45.714285714285708</v>
      </c>
      <c r="T45" s="61">
        <f t="shared" si="23"/>
        <v>51.906645569620245</v>
      </c>
      <c r="U45" s="69">
        <f t="shared" si="23"/>
        <v>44.646084337349393</v>
      </c>
      <c r="V45" s="61">
        <f t="shared" si="23"/>
        <v>39.939453125</v>
      </c>
      <c r="W45" s="69">
        <f t="shared" si="23"/>
        <v>55.748456790123456</v>
      </c>
      <c r="X45" s="61">
        <f t="shared" si="23"/>
        <v>52.599431818181813</v>
      </c>
      <c r="Y45" s="69">
        <f t="shared" si="23"/>
        <v>53.18181818181818</v>
      </c>
      <c r="Z45" s="61">
        <f t="shared" si="23"/>
        <v>44.163602941176464</v>
      </c>
      <c r="AA45" s="69">
        <f t="shared" si="23"/>
        <v>43.672360248447198</v>
      </c>
      <c r="AB45" s="61">
        <f t="shared" si="23"/>
        <v>48.127003205128197</v>
      </c>
      <c r="AC45" s="69">
        <f t="shared" si="23"/>
        <v>57.582661290322577</v>
      </c>
      <c r="AD45" s="61">
        <f t="shared" si="23"/>
        <v>58.102083333333333</v>
      </c>
      <c r="AE45" s="69">
        <f t="shared" si="23"/>
        <v>49.695564516129032</v>
      </c>
      <c r="AF45" s="61">
        <f t="shared" si="23"/>
        <v>49.129068047337277</v>
      </c>
      <c r="AG45" s="69">
        <f t="shared" si="23"/>
        <v>51.564371257485021</v>
      </c>
      <c r="AH45" s="61">
        <f t="shared" si="23"/>
        <v>56.178343949044582</v>
      </c>
      <c r="AI45" s="69">
        <f t="shared" si="23"/>
        <v>56.060199386503065</v>
      </c>
      <c r="AJ45" s="61">
        <f t="shared" si="23"/>
        <v>55.692771084337352</v>
      </c>
      <c r="AK45" s="69">
        <f t="shared" si="23"/>
        <v>62.293526785714285</v>
      </c>
      <c r="AL45" s="61">
        <f t="shared" si="23"/>
        <v>59.870248538011687</v>
      </c>
      <c r="AM45" s="69">
        <f t="shared" si="23"/>
        <v>60.181686046511629</v>
      </c>
      <c r="AN45" s="61">
        <f t="shared" si="23"/>
        <v>54.105191256830601</v>
      </c>
      <c r="AO45" s="69">
        <f t="shared" si="23"/>
        <v>54.090124309392259</v>
      </c>
      <c r="AP45" s="61">
        <f t="shared" si="23"/>
        <v>56.251717032967029</v>
      </c>
      <c r="AQ45" s="69">
        <f t="shared" si="23"/>
        <v>58.153089887640448</v>
      </c>
      <c r="AR45" s="61">
        <f t="shared" si="23"/>
        <v>65.764477401129938</v>
      </c>
      <c r="AS45" s="69">
        <f t="shared" si="23"/>
        <v>62.985151933701658</v>
      </c>
      <c r="AT45" s="61">
        <f t="shared" si="23"/>
        <v>60.686813186813183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13.069727891156461</v>
      </c>
      <c r="H47" s="118">
        <f>H45-H26</f>
        <v>11.696728187919462</v>
      </c>
      <c r="I47" s="119">
        <f t="shared" ref="I47:AZ47" si="24">I45-I26</f>
        <v>14.206574675324674</v>
      </c>
      <c r="J47" s="118">
        <f t="shared" si="24"/>
        <v>6.58425632911392</v>
      </c>
      <c r="K47" s="119">
        <f t="shared" si="24"/>
        <v>-0.81011146496815201</v>
      </c>
      <c r="L47" s="118">
        <f t="shared" si="24"/>
        <v>-7.077338129496404</v>
      </c>
      <c r="M47" s="119">
        <f t="shared" si="24"/>
        <v>-11.153017241379317</v>
      </c>
      <c r="N47" s="118">
        <f t="shared" si="24"/>
        <v>-5.3087248322147644</v>
      </c>
      <c r="O47" s="119">
        <f t="shared" si="24"/>
        <v>7.3013698630136901</v>
      </c>
      <c r="P47" s="118">
        <f t="shared" si="24"/>
        <v>5.230285234899327</v>
      </c>
      <c r="Q47" s="119">
        <f t="shared" si="24"/>
        <v>-10.2421875</v>
      </c>
      <c r="R47" s="118">
        <f t="shared" si="24"/>
        <v>-5.072443181818187</v>
      </c>
      <c r="S47" s="119">
        <f t="shared" si="24"/>
        <v>-8.2857142857142918</v>
      </c>
      <c r="T47" s="118">
        <f t="shared" si="24"/>
        <v>-2.0933544303797547</v>
      </c>
      <c r="U47" s="119">
        <f t="shared" si="24"/>
        <v>-9.353915662650607</v>
      </c>
      <c r="V47" s="118">
        <f t="shared" si="24"/>
        <v>-14.060546875</v>
      </c>
      <c r="W47" s="119">
        <f t="shared" si="24"/>
        <v>1.7484567901234556</v>
      </c>
      <c r="X47" s="118">
        <f t="shared" si="24"/>
        <v>-1.400568181818187</v>
      </c>
      <c r="Y47" s="119">
        <f t="shared" si="24"/>
        <v>-0.81818181818182012</v>
      </c>
      <c r="Z47" s="118">
        <f t="shared" si="24"/>
        <v>-9.8363970588235361</v>
      </c>
      <c r="AA47" s="119">
        <f t="shared" si="24"/>
        <v>-10.327639751552802</v>
      </c>
      <c r="AB47" s="118">
        <f t="shared" si="24"/>
        <v>-5.8729967948718027</v>
      </c>
      <c r="AC47" s="119">
        <f t="shared" si="24"/>
        <v>3.5826612903225765</v>
      </c>
      <c r="AD47" s="118">
        <f t="shared" si="24"/>
        <v>4.1020833333333329</v>
      </c>
      <c r="AE47" s="119">
        <f t="shared" si="24"/>
        <v>-4.304435483870968</v>
      </c>
      <c r="AF47" s="118">
        <f t="shared" si="24"/>
        <v>-4.8709319526627226</v>
      </c>
      <c r="AG47" s="119">
        <f t="shared" si="24"/>
        <v>-2.4356287425149787</v>
      </c>
      <c r="AH47" s="118">
        <f t="shared" si="24"/>
        <v>2.1783439490445815</v>
      </c>
      <c r="AI47" s="119">
        <f t="shared" si="24"/>
        <v>2.060199386503065</v>
      </c>
      <c r="AJ47" s="118">
        <f t="shared" si="24"/>
        <v>1.6927710843373518</v>
      </c>
      <c r="AK47" s="119">
        <f t="shared" si="24"/>
        <v>8.2935267857142847</v>
      </c>
      <c r="AL47" s="118">
        <f t="shared" si="24"/>
        <v>5.8702485380116869</v>
      </c>
      <c r="AM47" s="119">
        <f t="shared" si="24"/>
        <v>6.1816860465116292</v>
      </c>
      <c r="AN47" s="118">
        <f t="shared" si="24"/>
        <v>-4.8948087431693992</v>
      </c>
      <c r="AO47" s="119">
        <f t="shared" si="24"/>
        <v>-4.9098756906077412</v>
      </c>
      <c r="AP47" s="118">
        <f t="shared" si="24"/>
        <v>-2.7482829670329707</v>
      </c>
      <c r="AQ47" s="119">
        <f t="shared" si="24"/>
        <v>-0.84691011235955216</v>
      </c>
      <c r="AR47" s="118">
        <f t="shared" si="24"/>
        <v>6.7644774011299376</v>
      </c>
      <c r="AS47" s="119">
        <f t="shared" si="24"/>
        <v>13.985151933701658</v>
      </c>
      <c r="AT47" s="118">
        <f t="shared" si="24"/>
        <v>11.686813186813183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6.58425632911392</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8.2935267857142847</v>
      </c>
      <c r="AL49" s="63">
        <f t="shared" si="25"/>
        <v>5.8702485380116869</v>
      </c>
      <c r="AM49" s="71">
        <f t="shared" si="25"/>
        <v>6.1816860465116292</v>
      </c>
      <c r="AN49" s="63">
        <f t="shared" si="25"/>
        <v>0</v>
      </c>
      <c r="AO49" s="71">
        <f t="shared" si="25"/>
        <v>0</v>
      </c>
      <c r="AP49" s="63">
        <f t="shared" si="25"/>
        <v>0</v>
      </c>
      <c r="AQ49" s="71">
        <f t="shared" si="25"/>
        <v>0</v>
      </c>
      <c r="AR49" s="63">
        <f t="shared" si="25"/>
        <v>6.7644774011299376</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9">J20+365.25</f>
        <v>36525.75</v>
      </c>
      <c r="M20" s="183">
        <f t="shared" si="9"/>
        <v>36707</v>
      </c>
      <c r="N20" s="184">
        <f t="shared" si="9"/>
        <v>36891</v>
      </c>
      <c r="O20" s="183">
        <f t="shared" si="9"/>
        <v>37072.25</v>
      </c>
      <c r="P20" s="184">
        <f t="shared" si="9"/>
        <v>37256.25</v>
      </c>
      <c r="Q20" s="183">
        <f t="shared" si="9"/>
        <v>37437.5</v>
      </c>
      <c r="R20" s="184">
        <f t="shared" si="9"/>
        <v>37621.5</v>
      </c>
      <c r="S20" s="183">
        <f t="shared" si="9"/>
        <v>37802.75</v>
      </c>
      <c r="T20" s="184">
        <f t="shared" si="9"/>
        <v>37986.75</v>
      </c>
      <c r="U20" s="183">
        <f t="shared" si="9"/>
        <v>38168</v>
      </c>
      <c r="V20" s="184">
        <f t="shared" si="9"/>
        <v>38352</v>
      </c>
      <c r="W20" s="183">
        <f t="shared" si="9"/>
        <v>38533.25</v>
      </c>
      <c r="X20" s="184">
        <f t="shared" si="9"/>
        <v>38717.25</v>
      </c>
      <c r="Y20" s="183">
        <f t="shared" si="9"/>
        <v>38898.5</v>
      </c>
      <c r="Z20" s="184">
        <f t="shared" si="9"/>
        <v>39082.5</v>
      </c>
      <c r="AA20" s="183">
        <f t="shared" si="9"/>
        <v>39263.75</v>
      </c>
      <c r="AB20" s="184">
        <f t="shared" si="9"/>
        <v>39447.75</v>
      </c>
      <c r="AC20" s="183">
        <f t="shared" si="9"/>
        <v>39629</v>
      </c>
      <c r="AD20" s="184">
        <f t="shared" si="9"/>
        <v>39813</v>
      </c>
      <c r="AE20" s="183">
        <f t="shared" si="9"/>
        <v>39994.25</v>
      </c>
      <c r="AF20" s="184">
        <f t="shared" si="9"/>
        <v>40178.25</v>
      </c>
      <c r="AG20" s="183">
        <f t="shared" si="9"/>
        <v>40359.5</v>
      </c>
      <c r="AH20" s="184">
        <f t="shared" si="9"/>
        <v>40543.5</v>
      </c>
      <c r="AI20" s="183">
        <f t="shared" si="9"/>
        <v>40724.75</v>
      </c>
      <c r="AJ20" s="184">
        <f t="shared" si="9"/>
        <v>40908.75</v>
      </c>
      <c r="AK20" s="183">
        <f t="shared" si="9"/>
        <v>41090</v>
      </c>
      <c r="AL20" s="184">
        <f t="shared" si="9"/>
        <v>41274</v>
      </c>
      <c r="AM20" s="183">
        <f t="shared" si="9"/>
        <v>41455.25</v>
      </c>
      <c r="AN20" s="184">
        <f t="shared" si="9"/>
        <v>41639.25</v>
      </c>
      <c r="AO20" s="183">
        <f t="shared" si="9"/>
        <v>41820.5</v>
      </c>
      <c r="AP20" s="184">
        <f t="shared" si="9"/>
        <v>42004.5</v>
      </c>
      <c r="AQ20" s="183">
        <f t="shared" si="9"/>
        <v>42185.75</v>
      </c>
      <c r="AR20" s="184">
        <f t="shared" si="9"/>
        <v>42369.75</v>
      </c>
      <c r="AS20" s="183">
        <f t="shared" si="9"/>
        <v>42551</v>
      </c>
      <c r="AT20" s="184">
        <f t="shared" si="9"/>
        <v>42735</v>
      </c>
      <c r="AU20" s="183">
        <f t="shared" si="9"/>
        <v>42916.25</v>
      </c>
      <c r="AV20" s="184">
        <f t="shared" si="9"/>
        <v>43100.25</v>
      </c>
      <c r="AW20" s="183">
        <f t="shared" si="9"/>
        <v>43281.5</v>
      </c>
      <c r="AX20" s="184">
        <f t="shared" si="9"/>
        <v>43465.5</v>
      </c>
      <c r="AY20" s="183">
        <f t="shared" si="9"/>
        <v>43646.75</v>
      </c>
      <c r="AZ20" s="184">
        <f t="shared" si="9"/>
        <v>43830.75</v>
      </c>
      <c r="BB20" s="183">
        <f>AY20+365.25</f>
        <v>44012</v>
      </c>
      <c r="BC20" s="184">
        <f>AZ20+365.25</f>
        <v>44196</v>
      </c>
      <c r="BD20" s="183">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4">J32/G26</f>
        <v>3.95</v>
      </c>
      <c r="H24" s="113">
        <f t="shared" si="14"/>
        <v>3.9249999999999998</v>
      </c>
      <c r="I24" s="114">
        <f t="shared" si="14"/>
        <v>5.56</v>
      </c>
      <c r="J24" s="113">
        <f t="shared" si="14"/>
        <v>4.1428571428571432</v>
      </c>
      <c r="K24" s="114">
        <f t="shared" si="14"/>
        <v>3.3111111111111109</v>
      </c>
      <c r="L24" s="113">
        <f t="shared" si="14"/>
        <v>2.6545454545454548</v>
      </c>
      <c r="M24" s="114">
        <f t="shared" si="14"/>
        <v>2.5254237288135593</v>
      </c>
      <c r="N24" s="113">
        <f t="shared" si="14"/>
        <v>2.7118644067796609</v>
      </c>
      <c r="O24" s="114">
        <f t="shared" si="14"/>
        <v>2.9830508474576272</v>
      </c>
      <c r="P24" s="113">
        <f t="shared" si="14"/>
        <v>2.9661016949152543</v>
      </c>
      <c r="Q24" s="114">
        <f t="shared" si="14"/>
        <v>2.6779661016949152</v>
      </c>
      <c r="R24" s="113">
        <f t="shared" si="14"/>
        <v>3.074074074074074</v>
      </c>
      <c r="S24" s="114">
        <f t="shared" si="14"/>
        <v>2.9629629629629628</v>
      </c>
      <c r="T24" s="113">
        <f t="shared" si="14"/>
        <v>3</v>
      </c>
      <c r="U24" s="114">
        <f t="shared" si="14"/>
        <v>2.8518518518518516</v>
      </c>
      <c r="V24" s="113">
        <f t="shared" si="14"/>
        <v>2.6481481481481484</v>
      </c>
      <c r="W24" s="114">
        <f t="shared" si="14"/>
        <v>3.1481481481481484</v>
      </c>
      <c r="X24" s="113">
        <f t="shared" si="14"/>
        <v>2.9814814814814814</v>
      </c>
      <c r="Y24" s="114">
        <f t="shared" si="14"/>
        <v>2.8888888888888888</v>
      </c>
      <c r="Z24" s="113">
        <f t="shared" si="14"/>
        <v>2.8703703703703702</v>
      </c>
      <c r="AA24" s="114">
        <f t="shared" si="14"/>
        <v>2.7777777777777777</v>
      </c>
      <c r="AB24" s="113">
        <f t="shared" si="14"/>
        <v>2.8703703703703702</v>
      </c>
      <c r="AC24" s="114">
        <f t="shared" si="14"/>
        <v>3.1296296296296298</v>
      </c>
      <c r="AD24" s="113">
        <f t="shared" si="14"/>
        <v>3.0925925925925926</v>
      </c>
      <c r="AE24" s="114">
        <f t="shared" si="14"/>
        <v>2.9074074074074074</v>
      </c>
      <c r="AF24" s="113">
        <f t="shared" si="14"/>
        <v>3.0185185185185186</v>
      </c>
      <c r="AG24" s="114">
        <f t="shared" si="14"/>
        <v>3.074074074074074</v>
      </c>
      <c r="AH24" s="113">
        <f t="shared" si="14"/>
        <v>3.1111111111111112</v>
      </c>
      <c r="AI24" s="114">
        <f t="shared" si="14"/>
        <v>3.1666666666666665</v>
      </c>
      <c r="AJ24" s="113">
        <f t="shared" si="14"/>
        <v>3.1851851851851851</v>
      </c>
      <c r="AK24" s="114">
        <f t="shared" si="14"/>
        <v>3.3888888888888888</v>
      </c>
      <c r="AL24" s="113">
        <f t="shared" si="14"/>
        <v>3.1883136691631613</v>
      </c>
      <c r="AM24" s="114">
        <f t="shared" si="14"/>
        <v>3.0847457627118646</v>
      </c>
      <c r="AN24" s="113">
        <f t="shared" si="14"/>
        <v>3.0169491525423728</v>
      </c>
      <c r="AO24" s="114">
        <f t="shared" si="14"/>
        <v>3</v>
      </c>
      <c r="AP24" s="113">
        <f t="shared" si="14"/>
        <v>3.0677966101694913</v>
      </c>
      <c r="AQ24" s="114">
        <f t="shared" si="14"/>
        <v>3.0847457627118646</v>
      </c>
      <c r="AR24" s="113">
        <f t="shared" si="14"/>
        <v>3.2711864406779663</v>
      </c>
      <c r="AS24" s="114">
        <f t="shared" si="14"/>
        <v>3.8979591836734695</v>
      </c>
      <c r="AT24" s="113">
        <f t="shared" si="14"/>
        <v>3.8367346938775508</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5">AVERAGE(D24:E24)</f>
        <v>3.7</v>
      </c>
      <c r="F25" s="176">
        <f t="shared" si="15"/>
        <v>3.7875000000000001</v>
      </c>
      <c r="G25" s="176">
        <f t="shared" si="15"/>
        <v>3.9000000000000004</v>
      </c>
      <c r="H25" s="122">
        <f>AVERAGE(G24:H24)</f>
        <v>3.9375</v>
      </c>
      <c r="I25" s="123">
        <f t="shared" ref="I25:AZ25" si="16">AVERAGE(H24:I24)</f>
        <v>4.7424999999999997</v>
      </c>
      <c r="J25" s="122">
        <f t="shared" si="16"/>
        <v>4.8514285714285714</v>
      </c>
      <c r="K25" s="123">
        <f t="shared" si="16"/>
        <v>3.7269841269841271</v>
      </c>
      <c r="L25" s="122">
        <f t="shared" si="16"/>
        <v>2.9828282828282831</v>
      </c>
      <c r="M25" s="123">
        <f t="shared" si="16"/>
        <v>2.589984591679507</v>
      </c>
      <c r="N25" s="122">
        <f t="shared" si="16"/>
        <v>2.6186440677966099</v>
      </c>
      <c r="O25" s="123">
        <f t="shared" si="16"/>
        <v>2.847457627118644</v>
      </c>
      <c r="P25" s="122">
        <f t="shared" si="16"/>
        <v>2.9745762711864407</v>
      </c>
      <c r="Q25" s="123">
        <f t="shared" si="16"/>
        <v>2.8220338983050848</v>
      </c>
      <c r="R25" s="122">
        <f t="shared" si="16"/>
        <v>2.8760200878844948</v>
      </c>
      <c r="S25" s="123">
        <f t="shared" si="16"/>
        <v>3.0185185185185182</v>
      </c>
      <c r="T25" s="122">
        <f t="shared" si="16"/>
        <v>2.9814814814814814</v>
      </c>
      <c r="U25" s="123">
        <f t="shared" si="16"/>
        <v>2.9259259259259256</v>
      </c>
      <c r="V25" s="122">
        <f t="shared" si="16"/>
        <v>2.75</v>
      </c>
      <c r="W25" s="123">
        <f t="shared" si="16"/>
        <v>2.8981481481481484</v>
      </c>
      <c r="X25" s="122">
        <f t="shared" si="16"/>
        <v>3.0648148148148149</v>
      </c>
      <c r="Y25" s="123">
        <f t="shared" si="16"/>
        <v>2.9351851851851851</v>
      </c>
      <c r="Z25" s="122">
        <f t="shared" si="16"/>
        <v>2.8796296296296298</v>
      </c>
      <c r="AA25" s="123">
        <f t="shared" si="16"/>
        <v>2.824074074074074</v>
      </c>
      <c r="AB25" s="122">
        <f t="shared" si="16"/>
        <v>2.824074074074074</v>
      </c>
      <c r="AC25" s="123">
        <f t="shared" si="16"/>
        <v>3</v>
      </c>
      <c r="AD25" s="122">
        <f t="shared" si="16"/>
        <v>3.1111111111111112</v>
      </c>
      <c r="AE25" s="123">
        <f t="shared" si="16"/>
        <v>3</v>
      </c>
      <c r="AF25" s="122">
        <f t="shared" si="16"/>
        <v>2.9629629629629628</v>
      </c>
      <c r="AG25" s="123">
        <f t="shared" si="16"/>
        <v>3.0462962962962963</v>
      </c>
      <c r="AH25" s="122">
        <f t="shared" si="16"/>
        <v>3.0925925925925926</v>
      </c>
      <c r="AI25" s="123">
        <f t="shared" si="16"/>
        <v>3.1388888888888888</v>
      </c>
      <c r="AJ25" s="122">
        <f t="shared" si="16"/>
        <v>3.1759259259259256</v>
      </c>
      <c r="AK25" s="123">
        <f t="shared" si="16"/>
        <v>3.2870370370370372</v>
      </c>
      <c r="AL25" s="122">
        <f t="shared" si="16"/>
        <v>3.2886012790260253</v>
      </c>
      <c r="AM25" s="123">
        <f t="shared" si="16"/>
        <v>3.1365297159375132</v>
      </c>
      <c r="AN25" s="122">
        <f t="shared" si="16"/>
        <v>3.0508474576271185</v>
      </c>
      <c r="AO25" s="123">
        <f t="shared" si="16"/>
        <v>3.0084745762711864</v>
      </c>
      <c r="AP25" s="122">
        <f t="shared" si="16"/>
        <v>3.0338983050847457</v>
      </c>
      <c r="AQ25" s="123">
        <f t="shared" si="16"/>
        <v>3.0762711864406782</v>
      </c>
      <c r="AR25" s="122">
        <f t="shared" si="16"/>
        <v>3.1779661016949152</v>
      </c>
      <c r="AS25" s="123">
        <f t="shared" si="16"/>
        <v>3.5845728121757179</v>
      </c>
      <c r="AT25" s="122">
        <f t="shared" si="16"/>
        <v>3.8673469387755102</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54</v>
      </c>
      <c r="S26" s="116">
        <f>IF((R26+Q28+(IF(R16&gt;0,0,R16))&gt;'SDR Patient and Stations'!S8),'SDR Patient and Stations'!S8,(R26+Q28+(IF(R16&gt;0,0,R16))))</f>
        <v>54</v>
      </c>
      <c r="T26" s="117">
        <f>IF((S26+R28+(IF(S16&gt;0,0,S16))&gt;'SDR Patient and Stations'!T8),'SDR Patient and Stations'!T8,(S26+R28+(IF(S16&gt;0,0,S16))))</f>
        <v>54</v>
      </c>
      <c r="U26" s="116">
        <f>IF((T26+S28+(IF(T16&gt;0,0,T16))&gt;'SDR Patient and Stations'!U8),'SDR Patient and Stations'!U8,(T26+S28+(IF(T16&gt;0,0,T16))))</f>
        <v>54</v>
      </c>
      <c r="V26" s="117">
        <f>IF((U26+T28+(IF(U16&gt;0,0,U16))&gt;'SDR Patient and Stations'!V8),'SDR Patient and Stations'!V8,(U26+T28+(IF(U16&gt;0,0,U16))))</f>
        <v>54</v>
      </c>
      <c r="W26" s="116">
        <f>IF((V26+U28+(IF(V16&gt;0,0,V16))&gt;'SDR Patient and Stations'!W8),'SDR Patient and Stations'!W8,(V26+U28+(IF(V16&gt;0,0,V16))))</f>
        <v>54</v>
      </c>
      <c r="X26" s="117">
        <f>IF((W26+V28+(IF(W16&gt;0,0,W16))&gt;'SDR Patient and Stations'!X8),'SDR Patient and Stations'!X8,(W26+V28+(IF(W16&gt;0,0,W16))))</f>
        <v>54</v>
      </c>
      <c r="Y26" s="116">
        <f>IF((X26+W28+(IF(X16&gt;0,0,X16))&gt;'SDR Patient and Stations'!Y8),'SDR Patient and Stations'!Y8,(X26+W28+(IF(X16&gt;0,0,X16))))</f>
        <v>54</v>
      </c>
      <c r="Z26" s="117">
        <f>IF((Y26+X28+(IF(Y16&gt;0,0,Y16))&gt;'SDR Patient and Stations'!Z8),'SDR Patient and Stations'!Z8,(Y26+X28+(IF(Y16&gt;0,0,Y16))))</f>
        <v>54</v>
      </c>
      <c r="AA26" s="116">
        <f>IF((Z26+Y28+(IF(Z16&gt;0,0,Z16))&gt;'SDR Patient and Stations'!AA8),'SDR Patient and Stations'!AA8,(Z26+Y28+(IF(Z16&gt;0,0,Z16))))</f>
        <v>54</v>
      </c>
      <c r="AB26" s="117">
        <f>IF((AA26+Z28+(IF(AA16&gt;0,0,AA16))&gt;'SDR Patient and Stations'!AB8),'SDR Patient and Stations'!AB8,(AA26+Z28+(IF(AA16&gt;0,0,AA16))))</f>
        <v>54</v>
      </c>
      <c r="AC26" s="116">
        <f>IF((AB26+AA28+(IF(AB16&gt;0,0,AB16))&gt;'SDR Patient and Stations'!AC8),'SDR Patient and Stations'!AC8,(AB26+AA28+(IF(AB16&gt;0,0,AB16))))</f>
        <v>54</v>
      </c>
      <c r="AD26" s="117">
        <f>IF((AC26+AB28+(IF(AC16&gt;0,0,AC16))&gt;'SDR Patient and Stations'!AD8),'SDR Patient and Stations'!AD8,(AC26+AB28+(IF(AC16&gt;0,0,AC16))))</f>
        <v>54</v>
      </c>
      <c r="AE26" s="116">
        <f>IF((AD26+AC28+(IF(AD16&gt;0,0,AD16))&gt;'SDR Patient and Stations'!AE8),'SDR Patient and Stations'!AE8,(AD26+AC28+(IF(AD16&gt;0,0,AD16))))</f>
        <v>54</v>
      </c>
      <c r="AF26" s="117">
        <f>IF((AE26+AD28+(IF(AE16&gt;0,0,AE16))&gt;'SDR Patient and Stations'!AF8),'SDR Patient and Stations'!AF8,(AE26+AD28+(IF(AE16&gt;0,0,AE16))))</f>
        <v>54</v>
      </c>
      <c r="AG26" s="116">
        <f>IF((AF26+AE28+(IF(AF16&gt;0,0,AF16))&gt;'SDR Patient and Stations'!AG8),'SDR Patient and Stations'!AG8,(AF26+AE28+(IF(AF16&gt;0,0,AF16))))</f>
        <v>54</v>
      </c>
      <c r="AH26" s="117">
        <f>IF((AG26+AF28+(IF(AG16&gt;0,0,AG16))&gt;'SDR Patient and Stations'!AH8),'SDR Patient and Stations'!AH8,(AG26+AF28+(IF(AG16&gt;0,0,AG16))))</f>
        <v>54</v>
      </c>
      <c r="AI26" s="116">
        <f>IF((AH26+AG28+(IF(AH16&gt;0,0,AH16))&gt;'SDR Patient and Stations'!AI8),'SDR Patient and Stations'!AI8,(AH26+AG28+(IF(AH16&gt;0,0,AH16))))</f>
        <v>54</v>
      </c>
      <c r="AJ26" s="117">
        <f>IF((AI26+AH28+(IF(AI16&gt;0,0,AI16))&gt;'SDR Patient and Stations'!AJ8),'SDR Patient and Stations'!AJ8,(AI26+AH28+(IF(AI16&gt;0,0,AI16))))</f>
        <v>54</v>
      </c>
      <c r="AK26" s="116">
        <f>IF((AJ26+AI28+(IF(AJ16&gt;0,0,AJ16))&gt;'SDR Patient and Stations'!AK8),'SDR Patient and Stations'!AK8,(AJ26+AI28+(IF(AJ16&gt;0,0,AJ16))))</f>
        <v>54</v>
      </c>
      <c r="AL26" s="117">
        <f>IF((AK26+AJ28+(IF(AK16&gt;0,0,AK16))&gt;'SDR Patient and Stations'!AL8),'SDR Patient and Stations'!AL8,(AK26+AJ28+(IF(AK16&gt;0,0,AK16))))</f>
        <v>56.76982216354741</v>
      </c>
      <c r="AM26" s="116">
        <f>IF((AL26+AK28+(IF(AL16&gt;0,0,AL16))&gt;'SDR Patient and Stations'!AM8),'SDR Patient and Stations'!AM8,(AL26+AK28+(IF(AL16&gt;0,0,AL16))))</f>
        <v>59</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49</v>
      </c>
      <c r="AT26" s="117">
        <f>IF((AS26+AR28+(IF(AS16&gt;0,0,AS16))&gt;'SDR Patient and Stations'!AT8),'SDR Patient and Stations'!AT8,(AS26+AR28+(IF(AS16&gt;0,0,AS16))))</f>
        <v>49</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K28" si="17">IF(G49&lt;0,0,G49)</f>
        <v>10</v>
      </c>
      <c r="I28" s="116">
        <f t="shared" si="17"/>
        <v>10</v>
      </c>
      <c r="J28" s="117">
        <f t="shared" si="17"/>
        <v>10</v>
      </c>
      <c r="K28" s="116">
        <f t="shared" si="17"/>
        <v>7.1106393206216865</v>
      </c>
      <c r="L28" s="117">
        <f t="shared" ref="L28:AZ28" si="18">IF(K49&lt;0,0,K49)</f>
        <v>0</v>
      </c>
      <c r="M28" s="116">
        <f t="shared" si="18"/>
        <v>0</v>
      </c>
      <c r="N28" s="117">
        <f t="shared" si="18"/>
        <v>0</v>
      </c>
      <c r="O28" s="116">
        <f t="shared" si="18"/>
        <v>0</v>
      </c>
      <c r="P28" s="117">
        <f t="shared" si="18"/>
        <v>0</v>
      </c>
      <c r="Q28" s="116">
        <f t="shared" si="18"/>
        <v>0</v>
      </c>
      <c r="R28" s="117">
        <f t="shared" si="18"/>
        <v>0</v>
      </c>
      <c r="S28" s="116">
        <f t="shared" si="18"/>
        <v>0</v>
      </c>
      <c r="T28" s="117">
        <f t="shared" si="18"/>
        <v>0</v>
      </c>
      <c r="U28" s="116">
        <f t="shared" si="18"/>
        <v>0</v>
      </c>
      <c r="V28" s="117">
        <f t="shared" si="18"/>
        <v>0</v>
      </c>
      <c r="W28" s="116">
        <f t="shared" si="18"/>
        <v>0</v>
      </c>
      <c r="X28" s="117">
        <f t="shared" si="18"/>
        <v>0</v>
      </c>
      <c r="Y28" s="116">
        <f t="shared" si="18"/>
        <v>0</v>
      </c>
      <c r="Z28" s="117">
        <f t="shared" si="18"/>
        <v>0</v>
      </c>
      <c r="AA28" s="116">
        <f t="shared" si="18"/>
        <v>0</v>
      </c>
      <c r="AB28" s="117">
        <f t="shared" si="18"/>
        <v>0</v>
      </c>
      <c r="AC28" s="116">
        <f t="shared" si="18"/>
        <v>0</v>
      </c>
      <c r="AD28" s="117">
        <f t="shared" si="18"/>
        <v>0</v>
      </c>
      <c r="AE28" s="116">
        <f t="shared" si="18"/>
        <v>0</v>
      </c>
      <c r="AF28" s="117">
        <f t="shared" si="18"/>
        <v>0</v>
      </c>
      <c r="AG28" s="116">
        <f t="shared" si="18"/>
        <v>0</v>
      </c>
      <c r="AH28" s="117">
        <f t="shared" si="18"/>
        <v>0</v>
      </c>
      <c r="AI28" s="116">
        <f t="shared" si="18"/>
        <v>0</v>
      </c>
      <c r="AJ28" s="117">
        <f t="shared" si="18"/>
        <v>2.7698221635474098</v>
      </c>
      <c r="AK28" s="116">
        <f t="shared" si="18"/>
        <v>2.3977428702150405</v>
      </c>
      <c r="AL28" s="117">
        <f t="shared" si="18"/>
        <v>9.0820524412296564</v>
      </c>
      <c r="AM28" s="116">
        <f t="shared" si="18"/>
        <v>3.8582776217808856</v>
      </c>
      <c r="AN28" s="117">
        <f t="shared" si="18"/>
        <v>0</v>
      </c>
      <c r="AO28" s="116">
        <f t="shared" si="18"/>
        <v>0</v>
      </c>
      <c r="AP28" s="117">
        <f t="shared" si="18"/>
        <v>0</v>
      </c>
      <c r="AQ28" s="116">
        <f t="shared" si="18"/>
        <v>0</v>
      </c>
      <c r="AR28" s="117">
        <f t="shared" si="18"/>
        <v>0</v>
      </c>
      <c r="AS28" s="116">
        <f t="shared" si="18"/>
        <v>7.5969391403847482</v>
      </c>
      <c r="AT28" s="117">
        <f t="shared" si="18"/>
        <v>10</v>
      </c>
      <c r="AU28" s="116">
        <f t="shared" si="18"/>
        <v>10</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25</v>
      </c>
      <c r="G34" s="69">
        <f t="shared" si="19"/>
        <v>11</v>
      </c>
      <c r="H34" s="61">
        <f t="shared" si="19"/>
        <v>8</v>
      </c>
      <c r="I34" s="69">
        <f t="shared" si="19"/>
        <v>-15</v>
      </c>
      <c r="J34" s="61">
        <f t="shared" si="19"/>
        <v>-13</v>
      </c>
      <c r="K34" s="69">
        <f t="shared" si="19"/>
        <v>-8</v>
      </c>
      <c r="L34" s="61">
        <f t="shared" ref="L34:AZ34" si="20">L30-L32</f>
        <v>7</v>
      </c>
      <c r="M34" s="69">
        <f t="shared" si="20"/>
        <v>4</v>
      </c>
      <c r="N34" s="61">
        <f t="shared" si="20"/>
        <v>11</v>
      </c>
      <c r="O34" s="69">
        <f t="shared" si="20"/>
        <v>30</v>
      </c>
      <c r="P34" s="61">
        <f t="shared" si="20"/>
        <v>26</v>
      </c>
      <c r="Q34" s="69">
        <f t="shared" si="20"/>
        <v>-2</v>
      </c>
      <c r="R34" s="61">
        <f t="shared" si="20"/>
        <v>-10</v>
      </c>
      <c r="S34" s="69">
        <f t="shared" si="20"/>
        <v>-15</v>
      </c>
      <c r="T34" s="61">
        <f t="shared" si="20"/>
        <v>4</v>
      </c>
      <c r="U34" s="69">
        <f t="shared" si="20"/>
        <v>-12</v>
      </c>
      <c r="V34" s="61">
        <f t="shared" si="20"/>
        <v>-17</v>
      </c>
      <c r="W34" s="69">
        <f t="shared" si="20"/>
        <v>8</v>
      </c>
      <c r="X34" s="61">
        <f t="shared" si="20"/>
        <v>7</v>
      </c>
      <c r="Y34" s="69">
        <f t="shared" si="20"/>
        <v>13</v>
      </c>
      <c r="Z34" s="61">
        <f t="shared" si="20"/>
        <v>-15</v>
      </c>
      <c r="AA34" s="69">
        <f t="shared" si="20"/>
        <v>-11</v>
      </c>
      <c r="AB34" s="61">
        <f t="shared" si="20"/>
        <v>-1</v>
      </c>
      <c r="AC34" s="69">
        <f t="shared" si="20"/>
        <v>14</v>
      </c>
      <c r="AD34" s="61">
        <f t="shared" si="20"/>
        <v>17</v>
      </c>
      <c r="AE34" s="69">
        <f t="shared" si="20"/>
        <v>2</v>
      </c>
      <c r="AF34" s="61">
        <f t="shared" si="20"/>
        <v>-6</v>
      </c>
      <c r="AG34" s="69">
        <f t="shared" si="20"/>
        <v>-1</v>
      </c>
      <c r="AH34" s="61">
        <f t="shared" si="20"/>
        <v>11</v>
      </c>
      <c r="AI34" s="69">
        <f t="shared" si="20"/>
        <v>8</v>
      </c>
      <c r="AJ34" s="61">
        <f t="shared" si="20"/>
        <v>6</v>
      </c>
      <c r="AK34" s="69">
        <f t="shared" si="20"/>
        <v>15</v>
      </c>
      <c r="AL34" s="61">
        <f t="shared" si="20"/>
        <v>10</v>
      </c>
      <c r="AM34" s="69">
        <f t="shared" si="20"/>
        <v>10</v>
      </c>
      <c r="AN34" s="61">
        <f t="shared" si="20"/>
        <v>-5</v>
      </c>
      <c r="AO34" s="69">
        <f t="shared" si="20"/>
        <v>-4</v>
      </c>
      <c r="AP34" s="61">
        <f t="shared" si="20"/>
        <v>-1</v>
      </c>
      <c r="AQ34" s="69">
        <f t="shared" si="20"/>
        <v>4</v>
      </c>
      <c r="AR34" s="61">
        <f t="shared" si="20"/>
        <v>16</v>
      </c>
      <c r="AS34" s="69">
        <f t="shared" si="20"/>
        <v>10</v>
      </c>
      <c r="AT34" s="61">
        <f t="shared" si="20"/>
        <v>6</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22">IFERROR(G34/G32,0)</f>
        <v>7.4829931972789115E-2</v>
      </c>
      <c r="H36" s="108">
        <f t="shared" si="22"/>
        <v>5.3691275167785234E-2</v>
      </c>
      <c r="I36" s="107">
        <f t="shared" si="22"/>
        <v>-9.7402597402597407E-2</v>
      </c>
      <c r="J36" s="108">
        <f t="shared" si="22"/>
        <v>-8.2278481012658222E-2</v>
      </c>
      <c r="K36" s="107">
        <f t="shared" si="22"/>
        <v>-5.0955414012738856E-2</v>
      </c>
      <c r="L36" s="108">
        <f t="shared" si="22"/>
        <v>5.0359712230215826E-2</v>
      </c>
      <c r="M36" s="107">
        <f t="shared" si="22"/>
        <v>2.7586206896551724E-2</v>
      </c>
      <c r="N36" s="108">
        <f t="shared" si="22"/>
        <v>7.3825503355704702E-2</v>
      </c>
      <c r="O36" s="107">
        <f t="shared" si="22"/>
        <v>0.20547945205479451</v>
      </c>
      <c r="P36" s="108">
        <f t="shared" si="22"/>
        <v>0.17449664429530201</v>
      </c>
      <c r="Q36" s="107">
        <f t="shared" si="22"/>
        <v>-1.2500000000000001E-2</v>
      </c>
      <c r="R36" s="108">
        <f t="shared" si="22"/>
        <v>-5.6818181818181816E-2</v>
      </c>
      <c r="S36" s="107">
        <f t="shared" si="22"/>
        <v>-8.5714285714285715E-2</v>
      </c>
      <c r="T36" s="108">
        <f t="shared" si="22"/>
        <v>2.5316455696202531E-2</v>
      </c>
      <c r="U36" s="107">
        <f t="shared" si="22"/>
        <v>-7.2289156626506021E-2</v>
      </c>
      <c r="V36" s="108">
        <f t="shared" si="22"/>
        <v>-0.10625</v>
      </c>
      <c r="W36" s="107">
        <f t="shared" si="22"/>
        <v>4.9382716049382713E-2</v>
      </c>
      <c r="X36" s="108">
        <f t="shared" si="22"/>
        <v>4.5454545454545456E-2</v>
      </c>
      <c r="Y36" s="107">
        <f t="shared" si="22"/>
        <v>9.0909090909090912E-2</v>
      </c>
      <c r="Z36" s="108">
        <f t="shared" si="22"/>
        <v>-8.8235294117647065E-2</v>
      </c>
      <c r="AA36" s="107">
        <f t="shared" si="22"/>
        <v>-6.8322981366459631E-2</v>
      </c>
      <c r="AB36" s="108">
        <f t="shared" si="22"/>
        <v>-6.41025641025641E-3</v>
      </c>
      <c r="AC36" s="107">
        <f t="shared" si="22"/>
        <v>9.0322580645161285E-2</v>
      </c>
      <c r="AD36" s="108">
        <f t="shared" si="22"/>
        <v>0.11333333333333333</v>
      </c>
      <c r="AE36" s="107">
        <f t="shared" si="22"/>
        <v>1.2903225806451613E-2</v>
      </c>
      <c r="AF36" s="108">
        <f t="shared" si="22"/>
        <v>-3.5502958579881658E-2</v>
      </c>
      <c r="AG36" s="107">
        <f t="shared" si="22"/>
        <v>-5.9880239520958087E-3</v>
      </c>
      <c r="AH36" s="108">
        <f t="shared" si="22"/>
        <v>7.0063694267515922E-2</v>
      </c>
      <c r="AI36" s="107">
        <f t="shared" si="22"/>
        <v>4.9079754601226995E-2</v>
      </c>
      <c r="AJ36" s="108">
        <f t="shared" si="22"/>
        <v>3.614457831325301E-2</v>
      </c>
      <c r="AK36" s="107">
        <f t="shared" si="22"/>
        <v>8.9285714285714288E-2</v>
      </c>
      <c r="AL36" s="108">
        <f t="shared" si="22"/>
        <v>5.8479532163742687E-2</v>
      </c>
      <c r="AM36" s="107">
        <f t="shared" si="22"/>
        <v>5.8139534883720929E-2</v>
      </c>
      <c r="AN36" s="108">
        <f t="shared" si="22"/>
        <v>-2.7322404371584699E-2</v>
      </c>
      <c r="AO36" s="107">
        <f t="shared" si="22"/>
        <v>-2.2099447513812154E-2</v>
      </c>
      <c r="AP36" s="108">
        <f t="shared" si="22"/>
        <v>-5.4945054945054949E-3</v>
      </c>
      <c r="AQ36" s="107">
        <f t="shared" si="22"/>
        <v>2.247191011235955E-2</v>
      </c>
      <c r="AR36" s="108">
        <f t="shared" si="22"/>
        <v>9.03954802259887E-2</v>
      </c>
      <c r="AS36" s="107">
        <f t="shared" si="22"/>
        <v>5.5248618784530384E-2</v>
      </c>
      <c r="AT36" s="108">
        <f t="shared" si="22"/>
        <v>3.2967032967032968E-2</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4">G36/18</f>
        <v>4.1572184429327285E-3</v>
      </c>
      <c r="H38" s="108">
        <f t="shared" si="24"/>
        <v>2.9828486204325128E-3</v>
      </c>
      <c r="I38" s="107">
        <f t="shared" si="24"/>
        <v>-5.4112554112554119E-3</v>
      </c>
      <c r="J38" s="108">
        <f t="shared" si="24"/>
        <v>-4.5710267229254571E-3</v>
      </c>
      <c r="K38" s="107">
        <f t="shared" si="24"/>
        <v>-2.8308563340410475E-3</v>
      </c>
      <c r="L38" s="108">
        <f t="shared" ref="L38:AZ38" si="25">L36/18</f>
        <v>2.7977617905675461E-3</v>
      </c>
      <c r="M38" s="107">
        <f t="shared" si="25"/>
        <v>1.5325670498084292E-3</v>
      </c>
      <c r="N38" s="108">
        <f t="shared" si="25"/>
        <v>4.1014168530947061E-3</v>
      </c>
      <c r="O38" s="107">
        <f t="shared" si="25"/>
        <v>1.1415525114155251E-2</v>
      </c>
      <c r="P38" s="108">
        <f t="shared" si="25"/>
        <v>9.6942580164056675E-3</v>
      </c>
      <c r="Q38" s="107">
        <f t="shared" si="25"/>
        <v>-6.9444444444444447E-4</v>
      </c>
      <c r="R38" s="108">
        <f t="shared" si="25"/>
        <v>-3.1565656565656565E-3</v>
      </c>
      <c r="S38" s="107">
        <f t="shared" si="25"/>
        <v>-4.7619047619047623E-3</v>
      </c>
      <c r="T38" s="108">
        <f t="shared" si="25"/>
        <v>1.4064697609001407E-3</v>
      </c>
      <c r="U38" s="107">
        <f t="shared" si="25"/>
        <v>-4.0160642570281121E-3</v>
      </c>
      <c r="V38" s="108">
        <f t="shared" si="25"/>
        <v>-5.9027777777777776E-3</v>
      </c>
      <c r="W38" s="107">
        <f t="shared" si="25"/>
        <v>2.7434842249657062E-3</v>
      </c>
      <c r="X38" s="108">
        <f t="shared" si="25"/>
        <v>2.5252525252525255E-3</v>
      </c>
      <c r="Y38" s="107">
        <f t="shared" si="25"/>
        <v>5.0505050505050509E-3</v>
      </c>
      <c r="Z38" s="108">
        <f t="shared" si="25"/>
        <v>-4.9019607843137254E-3</v>
      </c>
      <c r="AA38" s="107">
        <f t="shared" si="25"/>
        <v>-3.795721187025535E-3</v>
      </c>
      <c r="AB38" s="108">
        <f t="shared" si="25"/>
        <v>-3.5612535612535609E-4</v>
      </c>
      <c r="AC38" s="107">
        <f t="shared" si="25"/>
        <v>5.017921146953405E-3</v>
      </c>
      <c r="AD38" s="108">
        <f t="shared" si="25"/>
        <v>6.2962962962962964E-3</v>
      </c>
      <c r="AE38" s="107">
        <f t="shared" si="25"/>
        <v>7.1684587813620072E-4</v>
      </c>
      <c r="AF38" s="108">
        <f t="shared" si="25"/>
        <v>-1.9723865877712033E-3</v>
      </c>
      <c r="AG38" s="107">
        <f t="shared" si="25"/>
        <v>-3.3266799733865603E-4</v>
      </c>
      <c r="AH38" s="108">
        <f t="shared" si="25"/>
        <v>3.8924274593064401E-3</v>
      </c>
      <c r="AI38" s="107">
        <f t="shared" si="25"/>
        <v>2.7266530334014998E-3</v>
      </c>
      <c r="AJ38" s="108">
        <f t="shared" si="25"/>
        <v>2.008032128514056E-3</v>
      </c>
      <c r="AK38" s="107">
        <f t="shared" si="25"/>
        <v>4.96031746031746E-3</v>
      </c>
      <c r="AL38" s="108">
        <f t="shared" si="25"/>
        <v>3.2488628979857048E-3</v>
      </c>
      <c r="AM38" s="107">
        <f t="shared" si="25"/>
        <v>3.2299741602067182E-3</v>
      </c>
      <c r="AN38" s="108">
        <f t="shared" si="25"/>
        <v>-1.5179113539769277E-3</v>
      </c>
      <c r="AO38" s="107">
        <f t="shared" si="25"/>
        <v>-1.2277470841006752E-3</v>
      </c>
      <c r="AP38" s="108">
        <f t="shared" si="25"/>
        <v>-3.0525030525030525E-4</v>
      </c>
      <c r="AQ38" s="107">
        <f t="shared" si="25"/>
        <v>1.2484394506866417E-3</v>
      </c>
      <c r="AR38" s="108">
        <f t="shared" si="25"/>
        <v>5.0219711236660393E-3</v>
      </c>
      <c r="AS38" s="107">
        <f t="shared" si="25"/>
        <v>3.0693677102516881E-3</v>
      </c>
      <c r="AT38" s="108">
        <f t="shared" si="25"/>
        <v>1.8315018315018315E-3</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6">G38*G41</f>
        <v>7.4829931972789115E-2</v>
      </c>
      <c r="H40" s="108">
        <f t="shared" si="26"/>
        <v>5.3691275167785234E-2</v>
      </c>
      <c r="I40" s="107">
        <f t="shared" si="26"/>
        <v>-9.7402597402597407E-2</v>
      </c>
      <c r="J40" s="108">
        <f t="shared" si="26"/>
        <v>-8.2278481012658222E-2</v>
      </c>
      <c r="K40" s="107">
        <f t="shared" si="26"/>
        <v>-5.0955414012738856E-2</v>
      </c>
      <c r="L40" s="108">
        <f t="shared" ref="L40:AZ40" si="27">L38*L41</f>
        <v>5.0359712230215826E-2</v>
      </c>
      <c r="M40" s="107">
        <f t="shared" si="27"/>
        <v>2.7586206896551724E-2</v>
      </c>
      <c r="N40" s="108">
        <f t="shared" si="27"/>
        <v>7.3825503355704702E-2</v>
      </c>
      <c r="O40" s="107">
        <f t="shared" si="27"/>
        <v>0.20547945205479451</v>
      </c>
      <c r="P40" s="108">
        <f t="shared" si="27"/>
        <v>0.17449664429530201</v>
      </c>
      <c r="Q40" s="107">
        <f t="shared" si="27"/>
        <v>-1.2500000000000001E-2</v>
      </c>
      <c r="R40" s="108">
        <f t="shared" si="27"/>
        <v>-5.6818181818181816E-2</v>
      </c>
      <c r="S40" s="107">
        <f t="shared" si="27"/>
        <v>-8.5714285714285715E-2</v>
      </c>
      <c r="T40" s="108">
        <f t="shared" si="27"/>
        <v>2.5316455696202531E-2</v>
      </c>
      <c r="U40" s="107">
        <f t="shared" si="27"/>
        <v>-7.2289156626506021E-2</v>
      </c>
      <c r="V40" s="108">
        <f t="shared" si="27"/>
        <v>-0.10625</v>
      </c>
      <c r="W40" s="107">
        <f t="shared" si="27"/>
        <v>4.9382716049382713E-2</v>
      </c>
      <c r="X40" s="108">
        <f t="shared" si="27"/>
        <v>4.5454545454545456E-2</v>
      </c>
      <c r="Y40" s="107">
        <f t="shared" si="27"/>
        <v>9.0909090909090912E-2</v>
      </c>
      <c r="Z40" s="108">
        <f t="shared" si="27"/>
        <v>-8.8235294117647051E-2</v>
      </c>
      <c r="AA40" s="107">
        <f t="shared" si="27"/>
        <v>-6.8322981366459631E-2</v>
      </c>
      <c r="AB40" s="108">
        <f t="shared" si="27"/>
        <v>-6.41025641025641E-3</v>
      </c>
      <c r="AC40" s="107">
        <f t="shared" si="27"/>
        <v>9.0322580645161285E-2</v>
      </c>
      <c r="AD40" s="108">
        <f t="shared" si="27"/>
        <v>0.11333333333333334</v>
      </c>
      <c r="AE40" s="107">
        <f t="shared" si="27"/>
        <v>1.2903225806451613E-2</v>
      </c>
      <c r="AF40" s="108">
        <f t="shared" si="27"/>
        <v>-3.5502958579881658E-2</v>
      </c>
      <c r="AG40" s="107">
        <f t="shared" si="27"/>
        <v>-5.9880239520958087E-3</v>
      </c>
      <c r="AH40" s="108">
        <f t="shared" si="27"/>
        <v>7.0063694267515922E-2</v>
      </c>
      <c r="AI40" s="107">
        <f t="shared" si="27"/>
        <v>4.9079754601226995E-2</v>
      </c>
      <c r="AJ40" s="108">
        <f t="shared" si="27"/>
        <v>3.614457831325301E-2</v>
      </c>
      <c r="AK40" s="107">
        <f t="shared" si="27"/>
        <v>8.9285714285714274E-2</v>
      </c>
      <c r="AL40" s="108">
        <f t="shared" si="27"/>
        <v>5.8479532163742687E-2</v>
      </c>
      <c r="AM40" s="107">
        <f t="shared" si="27"/>
        <v>5.8139534883720929E-2</v>
      </c>
      <c r="AN40" s="108">
        <f t="shared" si="27"/>
        <v>-2.7322404371584699E-2</v>
      </c>
      <c r="AO40" s="107">
        <f t="shared" si="27"/>
        <v>-2.2099447513812154E-2</v>
      </c>
      <c r="AP40" s="108">
        <f t="shared" si="27"/>
        <v>-5.4945054945054941E-3</v>
      </c>
      <c r="AQ40" s="107">
        <f t="shared" si="27"/>
        <v>2.247191011235955E-2</v>
      </c>
      <c r="AR40" s="108">
        <f t="shared" si="27"/>
        <v>9.03954802259887E-2</v>
      </c>
      <c r="AS40" s="107">
        <f t="shared" si="27"/>
        <v>5.5248618784530384E-2</v>
      </c>
      <c r="AT40" s="108">
        <f t="shared" si="27"/>
        <v>3.2967032967032968E-2</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8">G30+(G30*G40)</f>
        <v>169.82312925170069</v>
      </c>
      <c r="H43" s="110">
        <f t="shared" si="28"/>
        <v>165.42953020134229</v>
      </c>
      <c r="I43" s="109">
        <f t="shared" si="28"/>
        <v>125.46103896103897</v>
      </c>
      <c r="J43" s="110">
        <f t="shared" si="28"/>
        <v>133.06962025316454</v>
      </c>
      <c r="K43" s="109">
        <f t="shared" si="28"/>
        <v>141.40764331210192</v>
      </c>
      <c r="L43" s="110">
        <f t="shared" ref="L43:AZ43" si="29">L30+(L30*L40)</f>
        <v>153.35251798561151</v>
      </c>
      <c r="M43" s="109">
        <f t="shared" si="29"/>
        <v>153.1103448275862</v>
      </c>
      <c r="N43" s="110">
        <f t="shared" si="29"/>
        <v>171.81208053691276</v>
      </c>
      <c r="O43" s="109">
        <f t="shared" si="29"/>
        <v>212.16438356164383</v>
      </c>
      <c r="P43" s="110">
        <f t="shared" si="29"/>
        <v>205.53691275167785</v>
      </c>
      <c r="Q43" s="109">
        <f t="shared" si="29"/>
        <v>156.02500000000001</v>
      </c>
      <c r="R43" s="110">
        <f t="shared" si="29"/>
        <v>156.56818181818181</v>
      </c>
      <c r="S43" s="109">
        <f t="shared" si="29"/>
        <v>146.28571428571428</v>
      </c>
      <c r="T43" s="110">
        <f t="shared" si="29"/>
        <v>166.1012658227848</v>
      </c>
      <c r="U43" s="109">
        <f t="shared" si="29"/>
        <v>142.86746987951807</v>
      </c>
      <c r="V43" s="110">
        <f t="shared" si="29"/>
        <v>127.80625000000001</v>
      </c>
      <c r="W43" s="109">
        <f t="shared" si="29"/>
        <v>178.39506172839506</v>
      </c>
      <c r="X43" s="110">
        <f t="shared" si="29"/>
        <v>168.31818181818181</v>
      </c>
      <c r="Y43" s="109">
        <f t="shared" si="29"/>
        <v>170.18181818181819</v>
      </c>
      <c r="Z43" s="110">
        <f t="shared" si="29"/>
        <v>141.3235294117647</v>
      </c>
      <c r="AA43" s="109">
        <f t="shared" si="29"/>
        <v>139.75155279503105</v>
      </c>
      <c r="AB43" s="110">
        <f t="shared" si="29"/>
        <v>154.00641025641025</v>
      </c>
      <c r="AC43" s="109">
        <f t="shared" si="29"/>
        <v>184.26451612903224</v>
      </c>
      <c r="AD43" s="110">
        <f t="shared" si="29"/>
        <v>185.92666666666668</v>
      </c>
      <c r="AE43" s="109">
        <f t="shared" si="29"/>
        <v>159.02580645161291</v>
      </c>
      <c r="AF43" s="110">
        <f t="shared" si="29"/>
        <v>157.2130177514793</v>
      </c>
      <c r="AG43" s="109">
        <f t="shared" si="29"/>
        <v>165.00598802395209</v>
      </c>
      <c r="AH43" s="110">
        <f t="shared" si="29"/>
        <v>179.77070063694268</v>
      </c>
      <c r="AI43" s="109">
        <f t="shared" si="29"/>
        <v>179.39263803680981</v>
      </c>
      <c r="AJ43" s="110">
        <f t="shared" si="29"/>
        <v>178.21686746987953</v>
      </c>
      <c r="AK43" s="109">
        <f t="shared" si="29"/>
        <v>199.33928571428572</v>
      </c>
      <c r="AL43" s="110">
        <f t="shared" si="29"/>
        <v>191.58479532163742</v>
      </c>
      <c r="AM43" s="109">
        <f t="shared" si="29"/>
        <v>192.58139534883722</v>
      </c>
      <c r="AN43" s="110">
        <f t="shared" si="29"/>
        <v>173.13661202185793</v>
      </c>
      <c r="AO43" s="109">
        <f t="shared" si="29"/>
        <v>173.08839779005524</v>
      </c>
      <c r="AP43" s="110">
        <f t="shared" si="29"/>
        <v>180.00549450549451</v>
      </c>
      <c r="AQ43" s="109">
        <f t="shared" si="29"/>
        <v>186.08988764044943</v>
      </c>
      <c r="AR43" s="110">
        <f t="shared" si="29"/>
        <v>210.44632768361583</v>
      </c>
      <c r="AS43" s="109">
        <f t="shared" si="29"/>
        <v>201.55248618784532</v>
      </c>
      <c r="AT43" s="110">
        <f t="shared" si="29"/>
        <v>194.19780219780219</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58.178785202629768</v>
      </c>
      <c r="G45" s="69">
        <f t="shared" ref="G45:K45" si="30">G43/$F$1</f>
        <v>53.741496598639458</v>
      </c>
      <c r="H45" s="61">
        <f t="shared" si="30"/>
        <v>52.351117152323503</v>
      </c>
      <c r="I45" s="69">
        <f t="shared" si="30"/>
        <v>39.702860430708533</v>
      </c>
      <c r="J45" s="61">
        <f t="shared" si="30"/>
        <v>42.110639320621686</v>
      </c>
      <c r="K45" s="69">
        <f t="shared" si="30"/>
        <v>44.749254212690481</v>
      </c>
      <c r="L45" s="61">
        <f t="shared" ref="L45:AZ45" si="31">L43/$F$1</f>
        <v>48.529277843547945</v>
      </c>
      <c r="M45" s="69">
        <f t="shared" si="31"/>
        <v>48.452640768223482</v>
      </c>
      <c r="N45" s="61">
        <f t="shared" si="31"/>
        <v>54.370911562314163</v>
      </c>
      <c r="O45" s="69">
        <f t="shared" si="31"/>
        <v>67.140627709380951</v>
      </c>
      <c r="P45" s="61">
        <f t="shared" si="31"/>
        <v>65.043326820151208</v>
      </c>
      <c r="Q45" s="69">
        <f t="shared" si="31"/>
        <v>49.375</v>
      </c>
      <c r="R45" s="61">
        <f t="shared" si="31"/>
        <v>49.546892980437278</v>
      </c>
      <c r="S45" s="69">
        <f t="shared" si="31"/>
        <v>46.292947558770337</v>
      </c>
      <c r="T45" s="61">
        <f t="shared" si="31"/>
        <v>52.563691716071133</v>
      </c>
      <c r="U45" s="69">
        <f t="shared" si="31"/>
        <v>45.211224645417111</v>
      </c>
      <c r="V45" s="61">
        <f t="shared" si="31"/>
        <v>40.445015822784811</v>
      </c>
      <c r="W45" s="69">
        <f t="shared" si="31"/>
        <v>56.454133458352864</v>
      </c>
      <c r="X45" s="61">
        <f t="shared" si="31"/>
        <v>53.265247410817025</v>
      </c>
      <c r="Y45" s="69">
        <f t="shared" si="31"/>
        <v>53.855005753739931</v>
      </c>
      <c r="Z45" s="61">
        <f t="shared" si="31"/>
        <v>44.722635889798951</v>
      </c>
      <c r="AA45" s="69">
        <f t="shared" si="31"/>
        <v>44.225174935136408</v>
      </c>
      <c r="AB45" s="61">
        <f t="shared" si="31"/>
        <v>48.736205777345013</v>
      </c>
      <c r="AC45" s="69">
        <f t="shared" si="31"/>
        <v>58.311555737035519</v>
      </c>
      <c r="AD45" s="61">
        <f t="shared" si="31"/>
        <v>58.837552742616033</v>
      </c>
      <c r="AE45" s="69">
        <f t="shared" si="31"/>
        <v>50.324622294814212</v>
      </c>
      <c r="AF45" s="61">
        <f t="shared" si="31"/>
        <v>49.750954984645347</v>
      </c>
      <c r="AG45" s="69">
        <f t="shared" si="31"/>
        <v>52.21708481770635</v>
      </c>
      <c r="AH45" s="61">
        <f t="shared" si="31"/>
        <v>56.889462226880589</v>
      </c>
      <c r="AI45" s="69">
        <f t="shared" si="31"/>
        <v>56.76982216354741</v>
      </c>
      <c r="AJ45" s="61">
        <f t="shared" si="31"/>
        <v>56.397742870215041</v>
      </c>
      <c r="AK45" s="69">
        <f t="shared" si="31"/>
        <v>63.082052441229656</v>
      </c>
      <c r="AL45" s="61">
        <f t="shared" si="31"/>
        <v>60.628099785328295</v>
      </c>
      <c r="AM45" s="69">
        <f t="shared" si="31"/>
        <v>60.943479540771271</v>
      </c>
      <c r="AN45" s="61">
        <f t="shared" si="31"/>
        <v>54.790067095524655</v>
      </c>
      <c r="AO45" s="69">
        <f t="shared" si="31"/>
        <v>54.774809427232668</v>
      </c>
      <c r="AP45" s="61">
        <f t="shared" si="31"/>
        <v>56.963764084017249</v>
      </c>
      <c r="AQ45" s="69">
        <f t="shared" si="31"/>
        <v>58.889204949509313</v>
      </c>
      <c r="AR45" s="61">
        <f t="shared" si="31"/>
        <v>66.596939140384748</v>
      </c>
      <c r="AS45" s="69">
        <f t="shared" si="31"/>
        <v>63.782432337925734</v>
      </c>
      <c r="AT45" s="61">
        <f t="shared" si="31"/>
        <v>61.455000695507017</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13.741496598639458</v>
      </c>
      <c r="H47" s="118">
        <f>H45-H26</f>
        <v>12.351117152323503</v>
      </c>
      <c r="I47" s="119">
        <f t="shared" ref="I47:AZ47" si="32">I45-I26</f>
        <v>14.702860430708533</v>
      </c>
      <c r="J47" s="118">
        <f t="shared" si="32"/>
        <v>7.1106393206216865</v>
      </c>
      <c r="K47" s="119">
        <f t="shared" si="32"/>
        <v>-0.25074578730951913</v>
      </c>
      <c r="L47" s="118">
        <f t="shared" si="32"/>
        <v>-6.4707221564520552</v>
      </c>
      <c r="M47" s="119">
        <f t="shared" si="32"/>
        <v>-10.547359231776518</v>
      </c>
      <c r="N47" s="118">
        <f t="shared" si="32"/>
        <v>-4.6290884376858372</v>
      </c>
      <c r="O47" s="119">
        <f t="shared" si="32"/>
        <v>8.1406277093809507</v>
      </c>
      <c r="P47" s="118">
        <f t="shared" si="32"/>
        <v>6.0433268201512078</v>
      </c>
      <c r="Q47" s="119">
        <f t="shared" si="32"/>
        <v>-9.625</v>
      </c>
      <c r="R47" s="118">
        <f t="shared" si="32"/>
        <v>-4.4531070195627223</v>
      </c>
      <c r="S47" s="119">
        <f t="shared" si="32"/>
        <v>-7.7070524412296635</v>
      </c>
      <c r="T47" s="118">
        <f t="shared" si="32"/>
        <v>-1.4363082839288666</v>
      </c>
      <c r="U47" s="119">
        <f t="shared" si="32"/>
        <v>-8.7887753545828886</v>
      </c>
      <c r="V47" s="118">
        <f t="shared" si="32"/>
        <v>-13.554984177215189</v>
      </c>
      <c r="W47" s="119">
        <f t="shared" si="32"/>
        <v>2.4541334583528638</v>
      </c>
      <c r="X47" s="118">
        <f t="shared" si="32"/>
        <v>-0.7347525891829747</v>
      </c>
      <c r="Y47" s="119">
        <f t="shared" si="32"/>
        <v>-0.14499424626006885</v>
      </c>
      <c r="Z47" s="118">
        <f t="shared" si="32"/>
        <v>-9.2773641102010487</v>
      </c>
      <c r="AA47" s="119">
        <f t="shared" si="32"/>
        <v>-9.7748250648635917</v>
      </c>
      <c r="AB47" s="118">
        <f t="shared" si="32"/>
        <v>-5.2637942226549868</v>
      </c>
      <c r="AC47" s="119">
        <f t="shared" si="32"/>
        <v>4.3115557370355191</v>
      </c>
      <c r="AD47" s="118">
        <f t="shared" si="32"/>
        <v>4.8375527426160332</v>
      </c>
      <c r="AE47" s="119">
        <f t="shared" si="32"/>
        <v>-3.6753777051857881</v>
      </c>
      <c r="AF47" s="118">
        <f t="shared" si="32"/>
        <v>-4.2490450153546533</v>
      </c>
      <c r="AG47" s="119">
        <f t="shared" si="32"/>
        <v>-1.7829151822936495</v>
      </c>
      <c r="AH47" s="118">
        <f t="shared" si="32"/>
        <v>2.889462226880589</v>
      </c>
      <c r="AI47" s="119">
        <f t="shared" si="32"/>
        <v>2.7698221635474098</v>
      </c>
      <c r="AJ47" s="118">
        <f t="shared" si="32"/>
        <v>2.3977428702150405</v>
      </c>
      <c r="AK47" s="119">
        <f t="shared" si="32"/>
        <v>9.0820524412296564</v>
      </c>
      <c r="AL47" s="118">
        <f t="shared" si="32"/>
        <v>3.8582776217808856</v>
      </c>
      <c r="AM47" s="119">
        <f t="shared" si="32"/>
        <v>1.9434795407712713</v>
      </c>
      <c r="AN47" s="118">
        <f t="shared" si="32"/>
        <v>-4.2099329044753446</v>
      </c>
      <c r="AO47" s="119">
        <f t="shared" si="32"/>
        <v>-4.2251905727673318</v>
      </c>
      <c r="AP47" s="118">
        <f t="shared" si="32"/>
        <v>-2.0362359159827506</v>
      </c>
      <c r="AQ47" s="119">
        <f t="shared" si="32"/>
        <v>-0.11079505049068672</v>
      </c>
      <c r="AR47" s="118">
        <f t="shared" si="32"/>
        <v>7.5969391403847482</v>
      </c>
      <c r="AS47" s="119">
        <f t="shared" si="32"/>
        <v>14.782432337925734</v>
      </c>
      <c r="AT47" s="118">
        <f t="shared" si="32"/>
        <v>12.455000695507017</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33">IF((((IF(AND(I24&gt;($F$1-0.00001),((I45-I26)&gt;0)),(I45-I26),0)))&gt;=10),10,(IF(AND(I24&gt;($F$1-0.00001),((I45-I26)&gt;0)),(I45-I26),0)))</f>
        <v>10</v>
      </c>
      <c r="J49" s="63">
        <f t="shared" si="33"/>
        <v>7.1106393206216865</v>
      </c>
      <c r="K49" s="71">
        <f t="shared" si="33"/>
        <v>0</v>
      </c>
      <c r="L49" s="63">
        <f t="shared" si="33"/>
        <v>0</v>
      </c>
      <c r="M49" s="71">
        <f t="shared" si="33"/>
        <v>0</v>
      </c>
      <c r="N49" s="63">
        <f t="shared" si="33"/>
        <v>0</v>
      </c>
      <c r="O49" s="71">
        <f t="shared" si="33"/>
        <v>0</v>
      </c>
      <c r="P49" s="63">
        <f t="shared" si="33"/>
        <v>0</v>
      </c>
      <c r="Q49" s="71">
        <f t="shared" si="33"/>
        <v>0</v>
      </c>
      <c r="R49" s="63">
        <f t="shared" si="33"/>
        <v>0</v>
      </c>
      <c r="S49" s="71">
        <f t="shared" si="33"/>
        <v>0</v>
      </c>
      <c r="T49" s="63">
        <f t="shared" si="33"/>
        <v>0</v>
      </c>
      <c r="U49" s="71">
        <f t="shared" si="33"/>
        <v>0</v>
      </c>
      <c r="V49" s="63">
        <f t="shared" si="33"/>
        <v>0</v>
      </c>
      <c r="W49" s="71">
        <f t="shared" si="33"/>
        <v>0</v>
      </c>
      <c r="X49" s="63">
        <f t="shared" si="33"/>
        <v>0</v>
      </c>
      <c r="Y49" s="71">
        <f t="shared" si="33"/>
        <v>0</v>
      </c>
      <c r="Z49" s="63">
        <f t="shared" si="33"/>
        <v>0</v>
      </c>
      <c r="AA49" s="71">
        <f t="shared" si="33"/>
        <v>0</v>
      </c>
      <c r="AB49" s="63">
        <f t="shared" si="33"/>
        <v>0</v>
      </c>
      <c r="AC49" s="71">
        <f t="shared" si="33"/>
        <v>0</v>
      </c>
      <c r="AD49" s="63">
        <f t="shared" si="33"/>
        <v>0</v>
      </c>
      <c r="AE49" s="71">
        <f t="shared" si="33"/>
        <v>0</v>
      </c>
      <c r="AF49" s="63">
        <f t="shared" si="33"/>
        <v>0</v>
      </c>
      <c r="AG49" s="71">
        <f t="shared" si="33"/>
        <v>0</v>
      </c>
      <c r="AH49" s="63">
        <f t="shared" si="33"/>
        <v>0</v>
      </c>
      <c r="AI49" s="71">
        <f t="shared" si="33"/>
        <v>2.7698221635474098</v>
      </c>
      <c r="AJ49" s="63">
        <f t="shared" si="33"/>
        <v>2.3977428702150405</v>
      </c>
      <c r="AK49" s="71">
        <f t="shared" si="33"/>
        <v>9.0820524412296564</v>
      </c>
      <c r="AL49" s="63">
        <f t="shared" si="33"/>
        <v>3.8582776217808856</v>
      </c>
      <c r="AM49" s="71">
        <f t="shared" si="33"/>
        <v>0</v>
      </c>
      <c r="AN49" s="63">
        <f t="shared" si="33"/>
        <v>0</v>
      </c>
      <c r="AO49" s="71">
        <f t="shared" si="33"/>
        <v>0</v>
      </c>
      <c r="AP49" s="63">
        <f t="shared" si="33"/>
        <v>0</v>
      </c>
      <c r="AQ49" s="71">
        <f t="shared" si="33"/>
        <v>0</v>
      </c>
      <c r="AR49" s="63">
        <f t="shared" si="33"/>
        <v>7.5969391403847482</v>
      </c>
      <c r="AS49" s="71">
        <f t="shared" si="33"/>
        <v>10</v>
      </c>
      <c r="AT49" s="63">
        <f t="shared" si="33"/>
        <v>10</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3.074074074074074</v>
      </c>
      <c r="S24" s="114">
        <f t="shared" si="12"/>
        <v>2.9629629629629628</v>
      </c>
      <c r="T24" s="113">
        <f t="shared" si="12"/>
        <v>3</v>
      </c>
      <c r="U24" s="114">
        <f t="shared" si="12"/>
        <v>2.8518518518518516</v>
      </c>
      <c r="V24" s="113">
        <f t="shared" si="12"/>
        <v>2.6481481481481484</v>
      </c>
      <c r="W24" s="114">
        <f t="shared" si="12"/>
        <v>3.1481481481481484</v>
      </c>
      <c r="X24" s="113">
        <f t="shared" si="12"/>
        <v>2.9814814814814814</v>
      </c>
      <c r="Y24" s="114">
        <f t="shared" si="12"/>
        <v>2.8888888888888888</v>
      </c>
      <c r="Z24" s="113">
        <f t="shared" si="12"/>
        <v>2.7108373702422144</v>
      </c>
      <c r="AA24" s="114">
        <f t="shared" si="12"/>
        <v>2.6233910034602075</v>
      </c>
      <c r="AB24" s="113">
        <f t="shared" si="12"/>
        <v>2.7108373702422144</v>
      </c>
      <c r="AC24" s="114">
        <f t="shared" si="12"/>
        <v>2.9556871972318342</v>
      </c>
      <c r="AD24" s="113">
        <f t="shared" si="12"/>
        <v>2.9207086505190314</v>
      </c>
      <c r="AE24" s="114">
        <f t="shared" si="12"/>
        <v>2.7458159169550171</v>
      </c>
      <c r="AF24" s="113">
        <f t="shared" si="12"/>
        <v>2.8507515570934259</v>
      </c>
      <c r="AG24" s="114">
        <f t="shared" si="12"/>
        <v>2.90321937716263</v>
      </c>
      <c r="AH24" s="113">
        <f t="shared" si="12"/>
        <v>2.9381979238754328</v>
      </c>
      <c r="AI24" s="114">
        <f t="shared" si="12"/>
        <v>2.9906657439446369</v>
      </c>
      <c r="AJ24" s="113">
        <f t="shared" si="12"/>
        <v>3.0081550173010383</v>
      </c>
      <c r="AK24" s="114">
        <f t="shared" si="12"/>
        <v>3.2005370242214535</v>
      </c>
      <c r="AL24" s="113">
        <f t="shared" si="12"/>
        <v>3.1655584775086507</v>
      </c>
      <c r="AM24" s="114">
        <f t="shared" si="12"/>
        <v>3.1830477508650521</v>
      </c>
      <c r="AN24" s="113">
        <f t="shared" si="12"/>
        <v>3.0169491525423728</v>
      </c>
      <c r="AO24" s="114">
        <f t="shared" si="12"/>
        <v>3</v>
      </c>
      <c r="AP24" s="113">
        <f t="shared" si="12"/>
        <v>3.0677966101694913</v>
      </c>
      <c r="AQ24" s="114">
        <f t="shared" si="12"/>
        <v>3.0847457627118646</v>
      </c>
      <c r="AR24" s="113">
        <f t="shared" si="12"/>
        <v>3.2711864406779663</v>
      </c>
      <c r="AS24" s="114">
        <f t="shared" si="12"/>
        <v>3.8979591836734695</v>
      </c>
      <c r="AT24" s="113">
        <f t="shared" si="12"/>
        <v>3.8367346938775508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2.8760200878844948</v>
      </c>
      <c r="S25" s="123">
        <f t="shared" si="14"/>
        <v>3.0185185185185182</v>
      </c>
      <c r="T25" s="122">
        <f t="shared" si="14"/>
        <v>2.9814814814814814</v>
      </c>
      <c r="U25" s="123">
        <f t="shared" si="14"/>
        <v>2.9259259259259256</v>
      </c>
      <c r="V25" s="122">
        <f t="shared" si="14"/>
        <v>2.75</v>
      </c>
      <c r="W25" s="123">
        <f t="shared" si="14"/>
        <v>2.8981481481481484</v>
      </c>
      <c r="X25" s="122">
        <f t="shared" si="14"/>
        <v>3.0648148148148149</v>
      </c>
      <c r="Y25" s="123">
        <f t="shared" si="14"/>
        <v>2.9351851851851851</v>
      </c>
      <c r="Z25" s="122">
        <f t="shared" si="14"/>
        <v>2.7998631295655514</v>
      </c>
      <c r="AA25" s="123">
        <f t="shared" si="14"/>
        <v>2.6671141868512107</v>
      </c>
      <c r="AB25" s="122">
        <f t="shared" si="14"/>
        <v>2.6671141868512107</v>
      </c>
      <c r="AC25" s="123">
        <f t="shared" si="14"/>
        <v>2.8332622837370245</v>
      </c>
      <c r="AD25" s="122">
        <f t="shared" si="14"/>
        <v>2.9381979238754328</v>
      </c>
      <c r="AE25" s="123">
        <f t="shared" si="14"/>
        <v>2.8332622837370245</v>
      </c>
      <c r="AF25" s="122">
        <f t="shared" si="14"/>
        <v>2.7982837370242217</v>
      </c>
      <c r="AG25" s="123">
        <f t="shared" si="14"/>
        <v>2.8769854671280282</v>
      </c>
      <c r="AH25" s="122">
        <f t="shared" si="14"/>
        <v>2.9207086505190314</v>
      </c>
      <c r="AI25" s="123">
        <f t="shared" si="14"/>
        <v>2.9644318339100346</v>
      </c>
      <c r="AJ25" s="122">
        <f t="shared" si="14"/>
        <v>2.9994103806228374</v>
      </c>
      <c r="AK25" s="123">
        <f t="shared" si="14"/>
        <v>3.1043460207612457</v>
      </c>
      <c r="AL25" s="122">
        <f t="shared" si="14"/>
        <v>3.1830477508650521</v>
      </c>
      <c r="AM25" s="123">
        <f t="shared" si="14"/>
        <v>3.1743031141868512</v>
      </c>
      <c r="AN25" s="122">
        <f t="shared" si="14"/>
        <v>3.0999984517037125</v>
      </c>
      <c r="AO25" s="123">
        <f t="shared" si="14"/>
        <v>3.0084745762711864</v>
      </c>
      <c r="AP25" s="122">
        <f t="shared" si="14"/>
        <v>3.0338983050847457</v>
      </c>
      <c r="AQ25" s="123">
        <f t="shared" si="14"/>
        <v>3.0762711864406782</v>
      </c>
      <c r="AR25" s="122">
        <f t="shared" si="14"/>
        <v>3.1779661016949152</v>
      </c>
      <c r="AS25" s="123">
        <f t="shared" si="14"/>
        <v>3.5845728121757179</v>
      </c>
      <c r="AT25" s="122">
        <f t="shared" si="14"/>
        <v>3.8673469387755102</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54</v>
      </c>
      <c r="S26" s="116">
        <f>IF((R26+Q28+(IF(R16&gt;0,0,R16))&gt;'SDR Patient and Stations'!S8),'SDR Patient and Stations'!S8,(R26+Q28+(IF(R16&gt;0,0,R16))))</f>
        <v>54</v>
      </c>
      <c r="T26" s="117">
        <f>IF((S26+R28+(IF(S16&gt;0,0,S16))&gt;'SDR Patient and Stations'!T8),'SDR Patient and Stations'!T8,(S26+R28+(IF(S16&gt;0,0,S16))))</f>
        <v>54</v>
      </c>
      <c r="U26" s="116">
        <f>IF((T26+S28+(IF(T16&gt;0,0,T16))&gt;'SDR Patient and Stations'!U8),'SDR Patient and Stations'!U8,(T26+S28+(IF(T16&gt;0,0,T16))))</f>
        <v>54</v>
      </c>
      <c r="V26" s="117">
        <f>IF((U26+T28+(IF(U16&gt;0,0,U16))&gt;'SDR Patient and Stations'!V8),'SDR Patient and Stations'!V8,(U26+T28+(IF(U16&gt;0,0,U16))))</f>
        <v>54</v>
      </c>
      <c r="W26" s="116">
        <f>IF((V26+U28+(IF(V16&gt;0,0,V16))&gt;'SDR Patient and Stations'!W8),'SDR Patient and Stations'!W8,(V26+U28+(IF(V16&gt;0,0,V16))))</f>
        <v>54</v>
      </c>
      <c r="X26" s="117">
        <f>IF((W26+V28+(IF(W16&gt;0,0,W16))&gt;'SDR Patient and Stations'!X8),'SDR Patient and Stations'!X8,(W26+V28+(IF(W16&gt;0,0,W16))))</f>
        <v>54</v>
      </c>
      <c r="Y26" s="116">
        <f>IF((X26+W28+(IF(X16&gt;0,0,X16))&gt;'SDR Patient and Stations'!Y8),'SDR Patient and Stations'!Y8,(X26+W28+(IF(X16&gt;0,0,X16))))</f>
        <v>54</v>
      </c>
      <c r="Z26" s="117">
        <f>IF((Y26+X28+(IF(Y16&gt;0,0,Y16))&gt;'SDR Patient and Stations'!Z8),'SDR Patient and Stations'!Z8,(Y26+X28+(IF(Y16&gt;0,0,Y16))))</f>
        <v>57.177904400126621</v>
      </c>
      <c r="AA26" s="116">
        <f>IF((Z26+Y28+(IF(Z16&gt;0,0,Z16))&gt;'SDR Patient and Stations'!AA8),'SDR Patient and Stations'!AA8,(Z26+Y28+(IF(Z16&gt;0,0,Z16))))</f>
        <v>57.177904400126621</v>
      </c>
      <c r="AB26" s="117">
        <f>IF((AA26+Z28+(IF(AA16&gt;0,0,AA16))&gt;'SDR Patient and Stations'!AB8),'SDR Patient and Stations'!AB8,(AA26+Z28+(IF(AA16&gt;0,0,AA16))))</f>
        <v>57.177904400126621</v>
      </c>
      <c r="AC26" s="116">
        <f>IF((AB26+AA28+(IF(AB16&gt;0,0,AB16))&gt;'SDR Patient and Stations'!AC8),'SDR Patient and Stations'!AC8,(AB26+AA28+(IF(AB16&gt;0,0,AB16))))</f>
        <v>57.177904400126621</v>
      </c>
      <c r="AD26" s="117">
        <f>IF((AC26+AB28+(IF(AC16&gt;0,0,AC16))&gt;'SDR Patient and Stations'!AD8),'SDR Patient and Stations'!AD8,(AC26+AB28+(IF(AC16&gt;0,0,AC16))))</f>
        <v>57.177904400126621</v>
      </c>
      <c r="AE26" s="116">
        <f>IF((AD26+AC28+(IF(AD16&gt;0,0,AD16))&gt;'SDR Patient and Stations'!AE8),'SDR Patient and Stations'!AE8,(AD26+AC28+(IF(AD16&gt;0,0,AD16))))</f>
        <v>57.177904400126621</v>
      </c>
      <c r="AF26" s="117">
        <f>IF((AE26+AD28+(IF(AE16&gt;0,0,AE16))&gt;'SDR Patient and Stations'!AF8),'SDR Patient and Stations'!AF8,(AE26+AD28+(IF(AE16&gt;0,0,AE16))))</f>
        <v>57.177904400126621</v>
      </c>
      <c r="AG26" s="116">
        <f>IF((AF26+AE28+(IF(AF16&gt;0,0,AF16))&gt;'SDR Patient and Stations'!AG8),'SDR Patient and Stations'!AG8,(AF26+AE28+(IF(AF16&gt;0,0,AF16))))</f>
        <v>57.177904400126621</v>
      </c>
      <c r="AH26" s="117">
        <f>IF((AG26+AF28+(IF(AG16&gt;0,0,AG16))&gt;'SDR Patient and Stations'!AH8),'SDR Patient and Stations'!AH8,(AG26+AF28+(IF(AG16&gt;0,0,AG16))))</f>
        <v>57.177904400126621</v>
      </c>
      <c r="AI26" s="116">
        <f>IF((AH26+AG28+(IF(AH16&gt;0,0,AH16))&gt;'SDR Patient and Stations'!AI8),'SDR Patient and Stations'!AI8,(AH26+AG28+(IF(AH16&gt;0,0,AH16))))</f>
        <v>57.177904400126621</v>
      </c>
      <c r="AJ26" s="117">
        <f>IF((AI26+AH28+(IF(AI16&gt;0,0,AI16))&gt;'SDR Patient and Stations'!AJ8),'SDR Patient and Stations'!AJ8,(AI26+AH28+(IF(AI16&gt;0,0,AI16))))</f>
        <v>57.177904400126621</v>
      </c>
      <c r="AK26" s="116">
        <f>IF((AJ26+AI28+(IF(AJ16&gt;0,0,AJ16))&gt;'SDR Patient and Stations'!AK8),'SDR Patient and Stations'!AK8,(AJ26+AI28+(IF(AJ16&gt;0,0,AJ16))))</f>
        <v>57.177904400126621</v>
      </c>
      <c r="AL26" s="117">
        <f>IF((AK26+AJ28+(IF(AK16&gt;0,0,AK16))&gt;'SDR Patient and Stations'!AL8),'SDR Patient and Stations'!AL8,(AK26+AJ28+(IF(AK16&gt;0,0,AK16))))</f>
        <v>57.177904400126621</v>
      </c>
      <c r="AM26" s="116">
        <f>IF((AL26+AK28+(IF(AL16&gt;0,0,AL16))&gt;'SDR Patient and Stations'!AM8),'SDR Patient and Stations'!AM8,(AL26+AK28+(IF(AL16&gt;0,0,AL16))))</f>
        <v>57.177904400126621</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49</v>
      </c>
      <c r="AT26" s="117">
        <f>IF((AS26+AR28+(IF(AS16&gt;0,0,AS16))&gt;'SDR Patient and Stations'!AT8),'SDR Patient and Stations'!AT8,(AS26+AR28+(IF(AS16&gt;0,0,AS16))))</f>
        <v>49</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7.6505193119117081</v>
      </c>
      <c r="L28" s="117">
        <f t="shared" si="15"/>
        <v>0.32296260003266752</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3.1779044001266215</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6.7128923031700793</v>
      </c>
      <c r="AM28" s="116">
        <f t="shared" si="15"/>
        <v>4.2274787157828015</v>
      </c>
      <c r="AN28" s="117">
        <f t="shared" si="15"/>
        <v>4.5469018014237648</v>
      </c>
      <c r="AO28" s="116">
        <f t="shared" si="15"/>
        <v>0</v>
      </c>
      <c r="AP28" s="117">
        <f t="shared" si="15"/>
        <v>0</v>
      </c>
      <c r="AQ28" s="116">
        <f t="shared" si="15"/>
        <v>0</v>
      </c>
      <c r="AR28" s="117">
        <f t="shared" si="15"/>
        <v>0</v>
      </c>
      <c r="AS28" s="116">
        <f t="shared" si="15"/>
        <v>8.4507460524409765</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58.924667064201948</v>
      </c>
      <c r="G45" s="69">
        <f t="shared" ref="G45:AZ45" si="23">G43/$F$1</f>
        <v>54.43049014477586</v>
      </c>
      <c r="H45" s="61">
        <f t="shared" si="23"/>
        <v>53.022285320943041</v>
      </c>
      <c r="I45" s="69">
        <f t="shared" si="23"/>
        <v>40.211871461871461</v>
      </c>
      <c r="J45" s="61">
        <f t="shared" si="23"/>
        <v>42.650519311911708</v>
      </c>
      <c r="K45" s="69">
        <f t="shared" si="23"/>
        <v>45.322962600032668</v>
      </c>
      <c r="L45" s="61">
        <f t="shared" si="23"/>
        <v>49.151448072311382</v>
      </c>
      <c r="M45" s="69">
        <f t="shared" si="23"/>
        <v>49.073828470380192</v>
      </c>
      <c r="N45" s="61">
        <f t="shared" si="23"/>
        <v>55.067974531061779</v>
      </c>
      <c r="O45" s="69">
        <f t="shared" si="23"/>
        <v>68.001404987706351</v>
      </c>
      <c r="P45" s="61">
        <f t="shared" si="23"/>
        <v>65.877215625537772</v>
      </c>
      <c r="Q45" s="69">
        <f t="shared" si="23"/>
        <v>50.008012820512818</v>
      </c>
      <c r="R45" s="61">
        <f t="shared" si="23"/>
        <v>50.182109557109555</v>
      </c>
      <c r="S45" s="69">
        <f t="shared" si="23"/>
        <v>46.886446886446883</v>
      </c>
      <c r="T45" s="61">
        <f t="shared" si="23"/>
        <v>53.237585199610507</v>
      </c>
      <c r="U45" s="69">
        <f t="shared" si="23"/>
        <v>45.790855730614766</v>
      </c>
      <c r="V45" s="61">
        <f t="shared" si="23"/>
        <v>40.963541666666664</v>
      </c>
      <c r="W45" s="69">
        <f t="shared" si="23"/>
        <v>57.177904400126621</v>
      </c>
      <c r="X45" s="61">
        <f t="shared" si="23"/>
        <v>53.948135198135198</v>
      </c>
      <c r="Y45" s="69">
        <f t="shared" si="23"/>
        <v>54.545454545454547</v>
      </c>
      <c r="Z45" s="61">
        <f t="shared" si="23"/>
        <v>45.29600301659125</v>
      </c>
      <c r="AA45" s="69">
        <f t="shared" si="23"/>
        <v>44.792164357381743</v>
      </c>
      <c r="AB45" s="61">
        <f t="shared" si="23"/>
        <v>49.361028928336616</v>
      </c>
      <c r="AC45" s="69">
        <f t="shared" si="23"/>
        <v>59.059139784946233</v>
      </c>
      <c r="AD45" s="61">
        <f t="shared" si="23"/>
        <v>59.591880341880341</v>
      </c>
      <c r="AE45" s="69">
        <f t="shared" si="23"/>
        <v>50.969809760132343</v>
      </c>
      <c r="AF45" s="61">
        <f t="shared" si="23"/>
        <v>50.388787740858746</v>
      </c>
      <c r="AG45" s="69">
        <f t="shared" si="23"/>
        <v>52.886534623061564</v>
      </c>
      <c r="AH45" s="61">
        <f t="shared" si="23"/>
        <v>57.618814306712395</v>
      </c>
      <c r="AI45" s="69">
        <f t="shared" si="23"/>
        <v>57.497640396413402</v>
      </c>
      <c r="AJ45" s="61">
        <f t="shared" si="23"/>
        <v>57.120790855730618</v>
      </c>
      <c r="AK45" s="69">
        <f t="shared" si="23"/>
        <v>63.890796703296701</v>
      </c>
      <c r="AL45" s="61">
        <f t="shared" si="23"/>
        <v>61.405383115909423</v>
      </c>
      <c r="AM45" s="69">
        <f t="shared" si="23"/>
        <v>61.724806201550386</v>
      </c>
      <c r="AN45" s="61">
        <f t="shared" si="23"/>
        <v>55.49250385315959</v>
      </c>
      <c r="AO45" s="69">
        <f t="shared" si="23"/>
        <v>55.477050573735653</v>
      </c>
      <c r="AP45" s="61">
        <f t="shared" si="23"/>
        <v>57.694068751761058</v>
      </c>
      <c r="AQ45" s="69">
        <f t="shared" si="23"/>
        <v>59.644194756554306</v>
      </c>
      <c r="AR45" s="61">
        <f t="shared" si="23"/>
        <v>67.450746052440977</v>
      </c>
      <c r="AS45" s="69">
        <f t="shared" si="23"/>
        <v>64.600155829437597</v>
      </c>
      <c r="AT45" s="61">
        <f t="shared" si="23"/>
        <v>62.242885319808394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14.43049014477586</v>
      </c>
      <c r="H47" s="118">
        <f>H45-H26</f>
        <v>13.022285320943041</v>
      </c>
      <c r="I47" s="119">
        <f t="shared" ref="I47:AZ47" si="24">I45-I26</f>
        <v>15.211871461871461</v>
      </c>
      <c r="J47" s="118">
        <f t="shared" si="24"/>
        <v>7.6505193119117081</v>
      </c>
      <c r="K47" s="119">
        <f t="shared" si="24"/>
        <v>0.32296260003266752</v>
      </c>
      <c r="L47" s="118">
        <f t="shared" si="24"/>
        <v>-5.848551927688618</v>
      </c>
      <c r="M47" s="119">
        <f t="shared" si="24"/>
        <v>-9.9261715296198076</v>
      </c>
      <c r="N47" s="118">
        <f t="shared" si="24"/>
        <v>-3.932025468938221</v>
      </c>
      <c r="O47" s="119">
        <f t="shared" si="24"/>
        <v>9.0014049877063513</v>
      </c>
      <c r="P47" s="118">
        <f t="shared" si="24"/>
        <v>6.8772156255377723</v>
      </c>
      <c r="Q47" s="119">
        <f t="shared" si="24"/>
        <v>-8.9919871794871824</v>
      </c>
      <c r="R47" s="118">
        <f t="shared" si="24"/>
        <v>-3.8178904428904445</v>
      </c>
      <c r="S47" s="119">
        <f t="shared" si="24"/>
        <v>-7.1135531135531167</v>
      </c>
      <c r="T47" s="118">
        <f t="shared" si="24"/>
        <v>-0.76241480038949305</v>
      </c>
      <c r="U47" s="119">
        <f t="shared" si="24"/>
        <v>-8.2091442693852343</v>
      </c>
      <c r="V47" s="118">
        <f t="shared" si="24"/>
        <v>-13.036458333333336</v>
      </c>
      <c r="W47" s="119">
        <f t="shared" si="24"/>
        <v>3.1779044001266215</v>
      </c>
      <c r="X47" s="118">
        <f t="shared" si="24"/>
        <v>-5.1864801864802246E-2</v>
      </c>
      <c r="Y47" s="119">
        <f t="shared" si="24"/>
        <v>0.54545454545454675</v>
      </c>
      <c r="Z47" s="118">
        <f t="shared" si="24"/>
        <v>-11.881901383535372</v>
      </c>
      <c r="AA47" s="119">
        <f t="shared" si="24"/>
        <v>-12.385740042744878</v>
      </c>
      <c r="AB47" s="118">
        <f t="shared" si="24"/>
        <v>-7.8168754717900057</v>
      </c>
      <c r="AC47" s="119">
        <f t="shared" si="24"/>
        <v>1.8812353848196111</v>
      </c>
      <c r="AD47" s="118">
        <f t="shared" si="24"/>
        <v>2.4139759417537192</v>
      </c>
      <c r="AE47" s="119">
        <f t="shared" si="24"/>
        <v>-6.2080946399942789</v>
      </c>
      <c r="AF47" s="118">
        <f t="shared" si="24"/>
        <v>-6.7891166592678758</v>
      </c>
      <c r="AG47" s="119">
        <f t="shared" si="24"/>
        <v>-4.2913697770650572</v>
      </c>
      <c r="AH47" s="118">
        <f t="shared" si="24"/>
        <v>0.44090990658577311</v>
      </c>
      <c r="AI47" s="119">
        <f t="shared" si="24"/>
        <v>0.31973599628678073</v>
      </c>
      <c r="AJ47" s="118">
        <f t="shared" si="24"/>
        <v>-5.7113544396003135E-2</v>
      </c>
      <c r="AK47" s="119">
        <f t="shared" si="24"/>
        <v>6.7128923031700793</v>
      </c>
      <c r="AL47" s="118">
        <f t="shared" si="24"/>
        <v>4.2274787157828015</v>
      </c>
      <c r="AM47" s="119">
        <f t="shared" si="24"/>
        <v>4.5469018014237648</v>
      </c>
      <c r="AN47" s="118">
        <f t="shared" si="24"/>
        <v>-3.5074961468404098</v>
      </c>
      <c r="AO47" s="119">
        <f t="shared" si="24"/>
        <v>-3.522949426264347</v>
      </c>
      <c r="AP47" s="118">
        <f t="shared" si="24"/>
        <v>-1.3059312482389416</v>
      </c>
      <c r="AQ47" s="119">
        <f t="shared" si="24"/>
        <v>0.64419475655430603</v>
      </c>
      <c r="AR47" s="118">
        <f t="shared" si="24"/>
        <v>8.4507460524409765</v>
      </c>
      <c r="AS47" s="119">
        <f t="shared" si="24"/>
        <v>15.600155829437597</v>
      </c>
      <c r="AT47" s="118">
        <f t="shared" si="24"/>
        <v>13.242885319808394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7.6505193119117081</v>
      </c>
      <c r="K49" s="71">
        <f t="shared" si="25"/>
        <v>0.32296260003266752</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3.1779044001266215</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6.7128923031700793</v>
      </c>
      <c r="AL49" s="63">
        <f t="shared" si="25"/>
        <v>4.2274787157828015</v>
      </c>
      <c r="AM49" s="71">
        <f t="shared" si="25"/>
        <v>4.5469018014237648</v>
      </c>
      <c r="AN49" s="63">
        <f t="shared" si="25"/>
        <v>0</v>
      </c>
      <c r="AO49" s="71">
        <f t="shared" si="25"/>
        <v>0</v>
      </c>
      <c r="AP49" s="63">
        <f t="shared" si="25"/>
        <v>0</v>
      </c>
      <c r="AQ49" s="71">
        <f t="shared" si="25"/>
        <v>0</v>
      </c>
      <c r="AR49" s="63">
        <f t="shared" si="25"/>
        <v>8.4507460524409765</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3.074074074074074</v>
      </c>
      <c r="S24" s="114">
        <f t="shared" si="12"/>
        <v>2.9629629629629628</v>
      </c>
      <c r="T24" s="113">
        <f t="shared" si="12"/>
        <v>3</v>
      </c>
      <c r="U24" s="114">
        <f t="shared" si="12"/>
        <v>2.8518518518518516</v>
      </c>
      <c r="V24" s="113">
        <f t="shared" si="12"/>
        <v>2.6481481481481484</v>
      </c>
      <c r="W24" s="114">
        <f t="shared" si="12"/>
        <v>3.1481481481481484</v>
      </c>
      <c r="X24" s="113">
        <f t="shared" si="12"/>
        <v>2.9814814814814814</v>
      </c>
      <c r="Y24" s="114">
        <f t="shared" si="12"/>
        <v>2.8888888888888888</v>
      </c>
      <c r="Z24" s="113">
        <f t="shared" si="12"/>
        <v>2.6760830449826991</v>
      </c>
      <c r="AA24" s="114">
        <f t="shared" si="12"/>
        <v>2.5897577854671283</v>
      </c>
      <c r="AB24" s="113">
        <f t="shared" si="12"/>
        <v>2.6760830449826991</v>
      </c>
      <c r="AC24" s="114">
        <f t="shared" si="12"/>
        <v>2.9177937716262976</v>
      </c>
      <c r="AD24" s="113">
        <f t="shared" si="12"/>
        <v>2.8832636678200694</v>
      </c>
      <c r="AE24" s="114">
        <f t="shared" si="12"/>
        <v>2.7106131487889273</v>
      </c>
      <c r="AF24" s="113">
        <f t="shared" si="12"/>
        <v>2.8142034602076125</v>
      </c>
      <c r="AG24" s="114">
        <f t="shared" si="12"/>
        <v>2.865998615916955</v>
      </c>
      <c r="AH24" s="113">
        <f t="shared" si="12"/>
        <v>2.9005287197231837</v>
      </c>
      <c r="AI24" s="114">
        <f t="shared" si="12"/>
        <v>2.9523238754325263</v>
      </c>
      <c r="AJ24" s="113">
        <f t="shared" si="12"/>
        <v>2.9695889273356402</v>
      </c>
      <c r="AK24" s="114">
        <f t="shared" si="12"/>
        <v>3.1595044982698965</v>
      </c>
      <c r="AL24" s="113">
        <f t="shared" si="12"/>
        <v>3.1249743944636679</v>
      </c>
      <c r="AM24" s="114">
        <f t="shared" si="12"/>
        <v>3.1422394463667822</v>
      </c>
      <c r="AN24" s="113">
        <f t="shared" si="12"/>
        <v>3.0169491525423728</v>
      </c>
      <c r="AO24" s="114">
        <f t="shared" si="12"/>
        <v>3</v>
      </c>
      <c r="AP24" s="113">
        <f t="shared" si="12"/>
        <v>3.0677966101694913</v>
      </c>
      <c r="AQ24" s="114">
        <f t="shared" si="12"/>
        <v>3.0847457627118646</v>
      </c>
      <c r="AR24" s="113">
        <f t="shared" si="12"/>
        <v>3.2711864406779663</v>
      </c>
      <c r="AS24" s="114">
        <f t="shared" si="12"/>
        <v>3.8979591836734695</v>
      </c>
      <c r="AT24" s="113">
        <f t="shared" si="12"/>
        <v>3.7287682333873584</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2.8760200878844948</v>
      </c>
      <c r="S25" s="123">
        <f t="shared" si="14"/>
        <v>3.0185185185185182</v>
      </c>
      <c r="T25" s="122">
        <f t="shared" si="14"/>
        <v>2.9814814814814814</v>
      </c>
      <c r="U25" s="123">
        <f t="shared" si="14"/>
        <v>2.9259259259259256</v>
      </c>
      <c r="V25" s="122">
        <f t="shared" si="14"/>
        <v>2.75</v>
      </c>
      <c r="W25" s="123">
        <f t="shared" si="14"/>
        <v>2.8981481481481484</v>
      </c>
      <c r="X25" s="122">
        <f t="shared" si="14"/>
        <v>3.0648148148148149</v>
      </c>
      <c r="Y25" s="123">
        <f t="shared" si="14"/>
        <v>2.9351851851851851</v>
      </c>
      <c r="Z25" s="122">
        <f t="shared" si="14"/>
        <v>2.782485966935794</v>
      </c>
      <c r="AA25" s="123">
        <f t="shared" si="14"/>
        <v>2.6329204152249135</v>
      </c>
      <c r="AB25" s="122">
        <f t="shared" si="14"/>
        <v>2.6329204152249135</v>
      </c>
      <c r="AC25" s="123">
        <f t="shared" si="14"/>
        <v>2.7969384083044986</v>
      </c>
      <c r="AD25" s="122">
        <f t="shared" si="14"/>
        <v>2.9005287197231837</v>
      </c>
      <c r="AE25" s="123">
        <f t="shared" si="14"/>
        <v>2.7969384083044986</v>
      </c>
      <c r="AF25" s="122">
        <f t="shared" si="14"/>
        <v>2.7624083044982699</v>
      </c>
      <c r="AG25" s="123">
        <f t="shared" si="14"/>
        <v>2.8401010380622838</v>
      </c>
      <c r="AH25" s="122">
        <f t="shared" si="14"/>
        <v>2.8832636678200694</v>
      </c>
      <c r="AI25" s="123">
        <f t="shared" si="14"/>
        <v>2.926426297577855</v>
      </c>
      <c r="AJ25" s="122">
        <f t="shared" si="14"/>
        <v>2.9609564013840832</v>
      </c>
      <c r="AK25" s="123">
        <f t="shared" si="14"/>
        <v>3.0645467128027684</v>
      </c>
      <c r="AL25" s="122">
        <f t="shared" si="14"/>
        <v>3.1422394463667822</v>
      </c>
      <c r="AM25" s="123">
        <f t="shared" si="14"/>
        <v>3.1336069204152253</v>
      </c>
      <c r="AN25" s="122">
        <f t="shared" si="14"/>
        <v>3.0795942994545777</v>
      </c>
      <c r="AO25" s="123">
        <f t="shared" si="14"/>
        <v>3.0084745762711864</v>
      </c>
      <c r="AP25" s="122">
        <f t="shared" si="14"/>
        <v>3.0338983050847457</v>
      </c>
      <c r="AQ25" s="123">
        <f t="shared" si="14"/>
        <v>3.0762711864406782</v>
      </c>
      <c r="AR25" s="122">
        <f t="shared" si="14"/>
        <v>3.1779661016949152</v>
      </c>
      <c r="AS25" s="123">
        <f t="shared" si="14"/>
        <v>3.5845728121757179</v>
      </c>
      <c r="AT25" s="122">
        <f t="shared" si="14"/>
        <v>3.8133637085304137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54</v>
      </c>
      <c r="S26" s="116">
        <f>IF((R26+Q28+(IF(R16&gt;0,0,R16))&gt;'SDR Patient and Stations'!S8),'SDR Patient and Stations'!S8,(R26+Q28+(IF(R16&gt;0,0,R16))))</f>
        <v>54</v>
      </c>
      <c r="T26" s="117">
        <f>IF((S26+R28+(IF(S16&gt;0,0,S16))&gt;'SDR Patient and Stations'!T8),'SDR Patient and Stations'!T8,(S26+R28+(IF(S16&gt;0,0,S16))))</f>
        <v>54</v>
      </c>
      <c r="U26" s="116">
        <f>IF((T26+S28+(IF(T16&gt;0,0,T16))&gt;'SDR Patient and Stations'!U8),'SDR Patient and Stations'!U8,(T26+S28+(IF(T16&gt;0,0,T16))))</f>
        <v>54</v>
      </c>
      <c r="V26" s="117">
        <f>IF((U26+T28+(IF(U16&gt;0,0,U16))&gt;'SDR Patient and Stations'!V8),'SDR Patient and Stations'!V8,(U26+T28+(IF(U16&gt;0,0,U16))))</f>
        <v>54</v>
      </c>
      <c r="W26" s="116">
        <f>IF((V26+U28+(IF(V16&gt;0,0,V16))&gt;'SDR Patient and Stations'!W8),'SDR Patient and Stations'!W8,(V26+U28+(IF(V16&gt;0,0,V16))))</f>
        <v>54</v>
      </c>
      <c r="X26" s="117">
        <f>IF((W26+V28+(IF(W16&gt;0,0,W16))&gt;'SDR Patient and Stations'!X8),'SDR Patient and Stations'!X8,(W26+V28+(IF(W16&gt;0,0,W16))))</f>
        <v>54</v>
      </c>
      <c r="Y26" s="116">
        <f>IF((X26+W28+(IF(X16&gt;0,0,X16))&gt;'SDR Patient and Stations'!Y8),'SDR Patient and Stations'!Y8,(X26+W28+(IF(X16&gt;0,0,X16))))</f>
        <v>54</v>
      </c>
      <c r="Z26" s="117">
        <f>IF((Y26+X28+(IF(Y16&gt;0,0,Y16))&gt;'SDR Patient and Stations'!Z8),'SDR Patient and Stations'!Z8,(Y26+X28+(IF(Y16&gt;0,0,Y16))))</f>
        <v>57.92047458714125</v>
      </c>
      <c r="AA26" s="116">
        <f>IF((Z26+Y28+(IF(Z16&gt;0,0,Z16))&gt;'SDR Patient and Stations'!AA8),'SDR Patient and Stations'!AA8,(Z26+Y28+(IF(Z16&gt;0,0,Z16))))</f>
        <v>57.92047458714125</v>
      </c>
      <c r="AB26" s="117">
        <f>IF((AA26+Z28+(IF(AA16&gt;0,0,AA16))&gt;'SDR Patient and Stations'!AB8),'SDR Patient and Stations'!AB8,(AA26+Z28+(IF(AA16&gt;0,0,AA16))))</f>
        <v>57.92047458714125</v>
      </c>
      <c r="AC26" s="116">
        <f>IF((AB26+AA28+(IF(AB16&gt;0,0,AB16))&gt;'SDR Patient and Stations'!AC8),'SDR Patient and Stations'!AC8,(AB26+AA28+(IF(AB16&gt;0,0,AB16))))</f>
        <v>57.92047458714125</v>
      </c>
      <c r="AD26" s="117">
        <f>IF((AC26+AB28+(IF(AC16&gt;0,0,AC16))&gt;'SDR Patient and Stations'!AD8),'SDR Patient and Stations'!AD8,(AC26+AB28+(IF(AC16&gt;0,0,AC16))))</f>
        <v>57.92047458714125</v>
      </c>
      <c r="AE26" s="116">
        <f>IF((AD26+AC28+(IF(AD16&gt;0,0,AD16))&gt;'SDR Patient and Stations'!AE8),'SDR Patient and Stations'!AE8,(AD26+AC28+(IF(AD16&gt;0,0,AD16))))</f>
        <v>57.92047458714125</v>
      </c>
      <c r="AF26" s="117">
        <f>IF((AE26+AD28+(IF(AE16&gt;0,0,AE16))&gt;'SDR Patient and Stations'!AF8),'SDR Patient and Stations'!AF8,(AE26+AD28+(IF(AE16&gt;0,0,AE16))))</f>
        <v>57.92047458714125</v>
      </c>
      <c r="AG26" s="116">
        <f>IF((AF26+AE28+(IF(AF16&gt;0,0,AF16))&gt;'SDR Patient and Stations'!AG8),'SDR Patient and Stations'!AG8,(AF26+AE28+(IF(AF16&gt;0,0,AF16))))</f>
        <v>57.92047458714125</v>
      </c>
      <c r="AH26" s="117">
        <f>IF((AG26+AF28+(IF(AG16&gt;0,0,AG16))&gt;'SDR Patient and Stations'!AH8),'SDR Patient and Stations'!AH8,(AG26+AF28+(IF(AG16&gt;0,0,AG16))))</f>
        <v>57.92047458714125</v>
      </c>
      <c r="AI26" s="116">
        <f>IF((AH26+AG28+(IF(AH16&gt;0,0,AH16))&gt;'SDR Patient and Stations'!AI8),'SDR Patient and Stations'!AI8,(AH26+AG28+(IF(AH16&gt;0,0,AH16))))</f>
        <v>57.92047458714125</v>
      </c>
      <c r="AJ26" s="117">
        <f>IF((AI26+AH28+(IF(AI16&gt;0,0,AI16))&gt;'SDR Patient and Stations'!AJ8),'SDR Patient and Stations'!AJ8,(AI26+AH28+(IF(AI16&gt;0,0,AI16))))</f>
        <v>57.92047458714125</v>
      </c>
      <c r="AK26" s="116">
        <f>IF((AJ26+AI28+(IF(AJ16&gt;0,0,AJ16))&gt;'SDR Patient and Stations'!AK8),'SDR Patient and Stations'!AK8,(AJ26+AI28+(IF(AJ16&gt;0,0,AJ16))))</f>
        <v>57.92047458714125</v>
      </c>
      <c r="AL26" s="117">
        <f>IF((AK26+AJ28+(IF(AK16&gt;0,0,AK16))&gt;'SDR Patient and Stations'!AL8),'SDR Patient and Stations'!AL8,(AK26+AJ28+(IF(AK16&gt;0,0,AK16))))</f>
        <v>57.92047458714125</v>
      </c>
      <c r="AM26" s="116">
        <f>IF((AL26+AK28+(IF(AL16&gt;0,0,AL16))&gt;'SDR Patient and Stations'!AM8),'SDR Patient and Stations'!AM8,(AL26+AK28+(IF(AL16&gt;0,0,AL16))))</f>
        <v>57.92047458714125</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49</v>
      </c>
      <c r="AT26" s="117">
        <f>IF((AS26+AR28+(IF(AS16&gt;0,0,AS16))&gt;'SDR Patient and Stations'!AT8),'SDR Patient and Stations'!AT8,(AS26+AR28+(IF(AS16&gt;0,0,AS16))))</f>
        <v>50.418794688457609</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8.2044221601183551</v>
      </c>
      <c r="L28" s="117">
        <f t="shared" si="15"/>
        <v>0.91157250392919309</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3.9204745871412499</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6.8000727226917732</v>
      </c>
      <c r="AM28" s="116">
        <f t="shared" si="15"/>
        <v>4.2823810367669992</v>
      </c>
      <c r="AN28" s="117">
        <f t="shared" si="15"/>
        <v>4.6059524741695341</v>
      </c>
      <c r="AO28" s="116">
        <f t="shared" si="15"/>
        <v>0</v>
      </c>
      <c r="AP28" s="117">
        <f t="shared" si="15"/>
        <v>0</v>
      </c>
      <c r="AQ28" s="116">
        <f t="shared" si="15"/>
        <v>0</v>
      </c>
      <c r="AR28" s="117">
        <f t="shared" si="15"/>
        <v>1.4187946884576093</v>
      </c>
      <c r="AS28" s="116">
        <f t="shared" si="15"/>
        <v>9.3267297674077412</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59.689922480620154</v>
      </c>
      <c r="G45" s="69">
        <f t="shared" ref="G45:AZ45" si="23">G43/$F$1</f>
        <v>55.137379627175548</v>
      </c>
      <c r="H45" s="61">
        <f t="shared" si="23"/>
        <v>53.710886429007232</v>
      </c>
      <c r="I45" s="69">
        <f t="shared" si="23"/>
        <v>40.734103558778884</v>
      </c>
      <c r="J45" s="61">
        <f t="shared" si="23"/>
        <v>43.204422160118355</v>
      </c>
      <c r="K45" s="69">
        <f t="shared" si="23"/>
        <v>45.911572503929193</v>
      </c>
      <c r="L45" s="61">
        <f t="shared" si="23"/>
        <v>49.789778566756986</v>
      </c>
      <c r="M45" s="69">
        <f t="shared" si="23"/>
        <v>49.711150918047466</v>
      </c>
      <c r="N45" s="61">
        <f t="shared" si="23"/>
        <v>55.78314303146518</v>
      </c>
      <c r="O45" s="69">
        <f t="shared" si="23"/>
        <v>68.884540117416833</v>
      </c>
      <c r="P45" s="61">
        <f t="shared" si="23"/>
        <v>66.732763880414879</v>
      </c>
      <c r="Q45" s="69">
        <f t="shared" si="23"/>
        <v>50.657467532467535</v>
      </c>
      <c r="R45" s="61">
        <f t="shared" si="23"/>
        <v>50.833825265643448</v>
      </c>
      <c r="S45" s="69">
        <f t="shared" si="23"/>
        <v>47.495361781076063</v>
      </c>
      <c r="T45" s="61">
        <f t="shared" si="23"/>
        <v>53.928982409995065</v>
      </c>
      <c r="U45" s="69">
        <f t="shared" si="23"/>
        <v>46.385542168674696</v>
      </c>
      <c r="V45" s="61">
        <f t="shared" si="23"/>
        <v>41.495535714285715</v>
      </c>
      <c r="W45" s="69">
        <f t="shared" si="23"/>
        <v>57.92047458714125</v>
      </c>
      <c r="X45" s="61">
        <f t="shared" si="23"/>
        <v>54.648760330578511</v>
      </c>
      <c r="Y45" s="69">
        <f t="shared" si="23"/>
        <v>55.253837072018889</v>
      </c>
      <c r="Z45" s="61">
        <f t="shared" si="23"/>
        <v>45.8842627960275</v>
      </c>
      <c r="AA45" s="69">
        <f t="shared" si="23"/>
        <v>45.373880777607482</v>
      </c>
      <c r="AB45" s="61">
        <f t="shared" si="23"/>
        <v>50.002081252081247</v>
      </c>
      <c r="AC45" s="69">
        <f t="shared" si="23"/>
        <v>59.826141600335141</v>
      </c>
      <c r="AD45" s="61">
        <f t="shared" si="23"/>
        <v>60.365800865800871</v>
      </c>
      <c r="AE45" s="69">
        <f t="shared" si="23"/>
        <v>51.631755341432758</v>
      </c>
      <c r="AF45" s="61">
        <f t="shared" si="23"/>
        <v>51.043187581649121</v>
      </c>
      <c r="AG45" s="69">
        <f t="shared" si="23"/>
        <v>53.573372735049375</v>
      </c>
      <c r="AH45" s="61">
        <f t="shared" si="23"/>
        <v>58.367110596409958</v>
      </c>
      <c r="AI45" s="69">
        <f t="shared" si="23"/>
        <v>58.24436299896422</v>
      </c>
      <c r="AJ45" s="61">
        <f t="shared" si="23"/>
        <v>57.862619308402444</v>
      </c>
      <c r="AK45" s="69">
        <f t="shared" si="23"/>
        <v>64.720547309833023</v>
      </c>
      <c r="AL45" s="61">
        <f t="shared" si="23"/>
        <v>62.202855623908249</v>
      </c>
      <c r="AM45" s="69">
        <f t="shared" si="23"/>
        <v>62.526427061310784</v>
      </c>
      <c r="AN45" s="61">
        <f t="shared" si="23"/>
        <v>56.213185721382445</v>
      </c>
      <c r="AO45" s="69">
        <f t="shared" si="23"/>
        <v>56.19753175001793</v>
      </c>
      <c r="AP45" s="61">
        <f t="shared" si="23"/>
        <v>58.443342371913801</v>
      </c>
      <c r="AQ45" s="69">
        <f t="shared" si="23"/>
        <v>60.418794688457609</v>
      </c>
      <c r="AR45" s="61">
        <f t="shared" si="23"/>
        <v>68.326729767407741</v>
      </c>
      <c r="AS45" s="69">
        <f t="shared" si="23"/>
        <v>65.439118892157566</v>
      </c>
      <c r="AT45" s="61">
        <f t="shared" si="23"/>
        <v>63.051234479805906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15.137379627175548</v>
      </c>
      <c r="H47" s="118">
        <f>H45-H26</f>
        <v>13.710886429007232</v>
      </c>
      <c r="I47" s="119">
        <f t="shared" ref="I47:AZ47" si="24">I45-I26</f>
        <v>15.734103558778884</v>
      </c>
      <c r="J47" s="118">
        <f t="shared" si="24"/>
        <v>8.2044221601183551</v>
      </c>
      <c r="K47" s="119">
        <f t="shared" si="24"/>
        <v>0.91157250392919309</v>
      </c>
      <c r="L47" s="118">
        <f t="shared" si="24"/>
        <v>-5.2102214332430137</v>
      </c>
      <c r="M47" s="119">
        <f t="shared" si="24"/>
        <v>-9.2888490819525344</v>
      </c>
      <c r="N47" s="118">
        <f t="shared" si="24"/>
        <v>-3.2168569685348203</v>
      </c>
      <c r="O47" s="119">
        <f t="shared" si="24"/>
        <v>9.884540117416833</v>
      </c>
      <c r="P47" s="118">
        <f t="shared" si="24"/>
        <v>7.7327638804148791</v>
      </c>
      <c r="Q47" s="119">
        <f t="shared" si="24"/>
        <v>-8.3425324675324646</v>
      </c>
      <c r="R47" s="118">
        <f t="shared" si="24"/>
        <v>-3.1661747343565523</v>
      </c>
      <c r="S47" s="119">
        <f t="shared" si="24"/>
        <v>-6.5046382189239367</v>
      </c>
      <c r="T47" s="118">
        <f t="shared" si="24"/>
        <v>-7.1017590004935016E-2</v>
      </c>
      <c r="U47" s="119">
        <f t="shared" si="24"/>
        <v>-7.6144578313253035</v>
      </c>
      <c r="V47" s="118">
        <f t="shared" si="24"/>
        <v>-12.504464285714285</v>
      </c>
      <c r="W47" s="119">
        <f t="shared" si="24"/>
        <v>3.9204745871412499</v>
      </c>
      <c r="X47" s="118">
        <f t="shared" si="24"/>
        <v>0.64876033057851146</v>
      </c>
      <c r="Y47" s="119">
        <f t="shared" si="24"/>
        <v>1.2538370720188894</v>
      </c>
      <c r="Z47" s="118">
        <f t="shared" si="24"/>
        <v>-12.03621179111375</v>
      </c>
      <c r="AA47" s="119">
        <f t="shared" si="24"/>
        <v>-12.546593809533768</v>
      </c>
      <c r="AB47" s="118">
        <f t="shared" si="24"/>
        <v>-7.9183933350600029</v>
      </c>
      <c r="AC47" s="119">
        <f t="shared" si="24"/>
        <v>1.9056670131938915</v>
      </c>
      <c r="AD47" s="118">
        <f t="shared" si="24"/>
        <v>2.4453262786596213</v>
      </c>
      <c r="AE47" s="119">
        <f t="shared" si="24"/>
        <v>-6.2887192457084922</v>
      </c>
      <c r="AF47" s="118">
        <f t="shared" si="24"/>
        <v>-6.8772870054921285</v>
      </c>
      <c r="AG47" s="119">
        <f t="shared" si="24"/>
        <v>-4.3471018520918747</v>
      </c>
      <c r="AH47" s="118">
        <f t="shared" si="24"/>
        <v>0.44663600926870828</v>
      </c>
      <c r="AI47" s="119">
        <f t="shared" si="24"/>
        <v>0.32388841182297057</v>
      </c>
      <c r="AJ47" s="118">
        <f t="shared" si="24"/>
        <v>-5.7855278738806248E-2</v>
      </c>
      <c r="AK47" s="119">
        <f t="shared" si="24"/>
        <v>6.8000727226917732</v>
      </c>
      <c r="AL47" s="118">
        <f t="shared" si="24"/>
        <v>4.2823810367669992</v>
      </c>
      <c r="AM47" s="119">
        <f t="shared" si="24"/>
        <v>4.6059524741695341</v>
      </c>
      <c r="AN47" s="118">
        <f t="shared" si="24"/>
        <v>-2.7868142786175554</v>
      </c>
      <c r="AO47" s="119">
        <f t="shared" si="24"/>
        <v>-2.8024682499820699</v>
      </c>
      <c r="AP47" s="118">
        <f t="shared" si="24"/>
        <v>-0.55665762808619945</v>
      </c>
      <c r="AQ47" s="119">
        <f t="shared" si="24"/>
        <v>1.4187946884576093</v>
      </c>
      <c r="AR47" s="118">
        <f t="shared" si="24"/>
        <v>9.3267297674077412</v>
      </c>
      <c r="AS47" s="119">
        <f t="shared" si="24"/>
        <v>16.439118892157566</v>
      </c>
      <c r="AT47" s="118">
        <f t="shared" si="24"/>
        <v>12.632439791348297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8.2044221601183551</v>
      </c>
      <c r="K49" s="71">
        <f t="shared" si="25"/>
        <v>0.91157250392919309</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3.9204745871412499</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6.8000727226917732</v>
      </c>
      <c r="AL49" s="63">
        <f t="shared" si="25"/>
        <v>4.2823810367669992</v>
      </c>
      <c r="AM49" s="71">
        <f t="shared" si="25"/>
        <v>4.6059524741695341</v>
      </c>
      <c r="AN49" s="63">
        <f t="shared" si="25"/>
        <v>0</v>
      </c>
      <c r="AO49" s="71">
        <f t="shared" si="25"/>
        <v>0</v>
      </c>
      <c r="AP49" s="63">
        <f t="shared" si="25"/>
        <v>0</v>
      </c>
      <c r="AQ49" s="71">
        <f t="shared" si="25"/>
        <v>1.4187946884576093</v>
      </c>
      <c r="AR49" s="63">
        <f t="shared" si="25"/>
        <v>9.3267297674077412</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0.91874999999999996</v>
      </c>
      <c r="E13" s="55">
        <f>'SDR Patient and Stations'!D12</f>
        <v>0.93125000000000002</v>
      </c>
      <c r="F13" s="54">
        <f>'SDR Patient and Stations'!E12</f>
        <v>0.96250000000000002</v>
      </c>
      <c r="G13" s="55">
        <f>'SDR Patient and Stations'!F12</f>
        <v>0.98750000000000004</v>
      </c>
      <c r="H13" s="54">
        <f>'SDR Patient and Stations'!G12</f>
        <v>0.98124999999999996</v>
      </c>
      <c r="I13" s="55">
        <f>'SDR Patient and Stations'!H12</f>
        <v>0.93918918918918914</v>
      </c>
      <c r="J13" s="54">
        <f>'SDR Patient and Stations'!I12</f>
        <v>0.97972972972972971</v>
      </c>
      <c r="K13" s="55">
        <f>'SDR Patient and Stations'!J12</f>
        <v>1.0067567567567568</v>
      </c>
      <c r="L13" s="54">
        <f>'SDR Patient and Stations'!K12</f>
        <v>0.98648648648648651</v>
      </c>
      <c r="M13" s="55">
        <f>'SDR Patient and Stations'!L12</f>
        <v>0.79255319148936165</v>
      </c>
      <c r="N13" s="54">
        <f>'SDR Patient and Stations'!M12</f>
        <v>0.81632653061224492</v>
      </c>
      <c r="O13" s="55">
        <f>'SDR Patient and Stations'!N12</f>
        <v>0.89795918367346939</v>
      </c>
      <c r="P13" s="54">
        <f>'SDR Patient and Stations'!O12</f>
        <v>0.8928571428571429</v>
      </c>
      <c r="Q13" s="55">
        <f>'SDR Patient and Stations'!P12</f>
        <v>0.80612244897959184</v>
      </c>
      <c r="R13" s="54">
        <f>'SDR Patient and Stations'!Q12</f>
        <v>0.84693877551020413</v>
      </c>
      <c r="S13" s="55">
        <f>'SDR Patient and Stations'!R12</f>
        <v>0.67796610169491522</v>
      </c>
      <c r="T13" s="54">
        <f>'SDR Patient and Stations'!S12</f>
        <v>0.68644067796610164</v>
      </c>
      <c r="U13" s="55">
        <f>'SDR Patient and Stations'!T12</f>
        <v>0.65254237288135597</v>
      </c>
      <c r="V13" s="54">
        <f>'SDR Patient and Stations'!U12</f>
        <v>0.60593220338983056</v>
      </c>
      <c r="W13" s="55">
        <f>'SDR Patient and Stations'!V12</f>
        <v>0.72033898305084743</v>
      </c>
      <c r="X13" s="54">
        <f>'SDR Patient and Stations'!W12</f>
        <v>0.68220338983050843</v>
      </c>
      <c r="Y13" s="55">
        <f>'SDR Patient and Stations'!X12</f>
        <v>0.66101694915254239</v>
      </c>
      <c r="Z13" s="54">
        <f>'SDR Patient and Stations'!Y12</f>
        <v>0.65677966101694918</v>
      </c>
      <c r="AA13" s="55">
        <f>'SDR Patient and Stations'!Z12</f>
        <v>0.63559322033898302</v>
      </c>
      <c r="AB13" s="54">
        <f>'SDR Patient and Stations'!AA12</f>
        <v>0.65677966101694918</v>
      </c>
      <c r="AC13" s="55">
        <f>'SDR Patient and Stations'!AB12</f>
        <v>0.71610169491525422</v>
      </c>
      <c r="AD13" s="54">
        <f>'SDR Patient and Stations'!AC12</f>
        <v>0.7076271186440678</v>
      </c>
      <c r="AE13" s="55">
        <f>'SDR Patient and Stations'!AD12</f>
        <v>0.6652542372881356</v>
      </c>
      <c r="AF13" s="54">
        <f>'SDR Patient and Stations'!AE12</f>
        <v>0.69067796610169496</v>
      </c>
      <c r="AG13" s="55">
        <f>'SDR Patient and Stations'!AF12</f>
        <v>0.70338983050847459</v>
      </c>
      <c r="AH13" s="54">
        <f>'SDR Patient and Stations'!AG12</f>
        <v>0.71186440677966101</v>
      </c>
      <c r="AI13" s="55">
        <f>'SDR Patient and Stations'!AH12</f>
        <v>0.72457627118644063</v>
      </c>
      <c r="AJ13" s="54">
        <f>'SDR Patient and Stations'!AI12</f>
        <v>0.72881355932203384</v>
      </c>
      <c r="AK13" s="55">
        <f>'SDR Patient and Stations'!AJ12</f>
        <v>0.77542372881355937</v>
      </c>
      <c r="AL13" s="54">
        <f>'SDR Patient and Stations'!AK12</f>
        <v>0.76694915254237284</v>
      </c>
      <c r="AM13" s="55">
        <f>'SDR Patient and Stations'!AL12</f>
        <v>0.77118644067796616</v>
      </c>
      <c r="AN13" s="54">
        <f>'SDR Patient and Stations'!AM12</f>
        <v>0.75423728813559321</v>
      </c>
      <c r="AO13" s="55">
        <f>'SDR Patient and Stations'!AN12</f>
        <v>0.75</v>
      </c>
      <c r="AP13" s="54">
        <f>'SDR Patient and Stations'!AO12</f>
        <v>0.76694915254237284</v>
      </c>
      <c r="AQ13" s="55">
        <f>'SDR Patient and Stations'!AP12</f>
        <v>0.77118644067796616</v>
      </c>
      <c r="AR13" s="54">
        <f>'SDR Patient and Stations'!AQ12</f>
        <v>0.81779661016949157</v>
      </c>
      <c r="AS13" s="55">
        <f>'SDR Patient and Stations'!AR12</f>
        <v>0.97448979591836737</v>
      </c>
      <c r="AT13" s="54">
        <f>'SDR Patient and Stations'!AS12</f>
        <v>0.95918367346938771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-15</v>
      </c>
      <c r="E14" s="167">
        <f>'SDR Patient and Stations'!D14</f>
        <v>10</v>
      </c>
      <c r="F14" s="166">
        <f>'SDR Patient and Stations'!E14</f>
        <v>0</v>
      </c>
      <c r="G14" s="167">
        <f>'SDR Patient and Stations'!F14</f>
        <v>0</v>
      </c>
      <c r="H14" s="166">
        <f>'SDR Patient and Stations'!G14</f>
        <v>2</v>
      </c>
      <c r="I14" s="167">
        <f>'SDR Patient and Stations'!H14</f>
        <v>0</v>
      </c>
      <c r="J14" s="166">
        <f>'SDR Patient and Stations'!I14</f>
        <v>0</v>
      </c>
      <c r="K14" s="167">
        <f>'SDR Patient and Stations'!J14</f>
        <v>10</v>
      </c>
      <c r="L14" s="166">
        <f>'SDR Patient and Stations'!K14</f>
        <v>2</v>
      </c>
      <c r="M14" s="167">
        <f>'SDR Patient and Stations'!L14</f>
        <v>-5</v>
      </c>
      <c r="N14" s="166">
        <f>'SDR Patient and Stations'!M14</f>
        <v>0</v>
      </c>
      <c r="O14" s="167">
        <f>'SDR Patient and Stations'!N14</f>
        <v>0</v>
      </c>
      <c r="P14" s="166">
        <f>'SDR Patient and Stations'!O14</f>
        <v>0</v>
      </c>
      <c r="Q14" s="167">
        <f>'SDR Patient and Stations'!P14</f>
        <v>10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-10</v>
      </c>
      <c r="AO14" s="167">
        <f>'SDR Patient and Stations'!AN14</f>
        <v>0</v>
      </c>
      <c r="AP14" s="166">
        <f>'SDR Patient and Stations'!AO14</f>
        <v>0</v>
      </c>
      <c r="AQ14" s="167">
        <f>'SDR Patient and Stations'!AP14</f>
        <v>0</v>
      </c>
      <c r="AR14" s="166">
        <f>'SDR Patient and Stations'!AQ14</f>
        <v>0</v>
      </c>
      <c r="AS14" s="167">
        <f>'SDR Patient and Stations'!AR14</f>
        <v>-9</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-15</v>
      </c>
      <c r="H15" s="167">
        <f>'SDR Patient and Stations'!G15</f>
        <v>10</v>
      </c>
      <c r="I15" s="166">
        <f>'SDR Patient and Stations'!H15</f>
        <v>0</v>
      </c>
      <c r="J15" s="167">
        <f>'SDR Patient and Stations'!I15</f>
        <v>0</v>
      </c>
      <c r="K15" s="166">
        <f>'SDR Patient and Stations'!J15</f>
        <v>2</v>
      </c>
      <c r="L15" s="167">
        <f>'SDR Patient and Stations'!K15</f>
        <v>0</v>
      </c>
      <c r="M15" s="166">
        <f>'SDR Patient and Stations'!L15</f>
        <v>0</v>
      </c>
      <c r="N15" s="167">
        <f>'SDR Patient and Stations'!M15</f>
        <v>10</v>
      </c>
      <c r="O15" s="166">
        <f>'SDR Patient and Stations'!N15</f>
        <v>2</v>
      </c>
      <c r="P15" s="167">
        <f>'SDR Patient and Stations'!O15</f>
        <v>-5</v>
      </c>
      <c r="Q15" s="166">
        <f>'SDR Patient and Stations'!P15</f>
        <v>0</v>
      </c>
      <c r="R15" s="167">
        <f>'SDR Patient and Stations'!Q15</f>
        <v>0</v>
      </c>
      <c r="S15" s="166">
        <f>'SDR Patient and Stations'!R15</f>
        <v>0</v>
      </c>
      <c r="T15" s="167">
        <f>'SDR Patient and Stations'!S15</f>
        <v>10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-10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-15</v>
      </c>
      <c r="I16" s="52">
        <f>'SDR Patient and Stations'!H16</f>
        <v>10</v>
      </c>
      <c r="J16" s="49">
        <f>'SDR Patient and Stations'!I16</f>
        <v>0</v>
      </c>
      <c r="K16" s="52">
        <f>'SDR Patient and Stations'!J16</f>
        <v>0</v>
      </c>
      <c r="L16" s="49">
        <f>'SDR Patient and Stations'!K16</f>
        <v>2</v>
      </c>
      <c r="M16" s="52">
        <f>'SDR Patient and Stations'!L16</f>
        <v>0</v>
      </c>
      <c r="N16" s="49">
        <f>'SDR Patient and Stations'!M16</f>
        <v>0</v>
      </c>
      <c r="O16" s="52">
        <f>'SDR Patient and Stations'!N16</f>
        <v>10</v>
      </c>
      <c r="P16" s="49">
        <f>'SDR Patient and Stations'!O16</f>
        <v>2</v>
      </c>
      <c r="Q16" s="52">
        <f>'SDR Patient and Stations'!P16</f>
        <v>-5</v>
      </c>
      <c r="R16" s="49">
        <f>'SDR Patient and Stations'!Q16</f>
        <v>0</v>
      </c>
      <c r="S16" s="52">
        <f>'SDR Patient and Stations'!R16</f>
        <v>0</v>
      </c>
      <c r="T16" s="49">
        <f>'SDR Patient and Stations'!S16</f>
        <v>0</v>
      </c>
      <c r="U16" s="52">
        <f>'SDR Patient and Stations'!T16</f>
        <v>10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-10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0.80625000000000002</v>
      </c>
      <c r="D22">
        <f>'SDR Patient and Stations'!C12</f>
        <v>0.91874999999999996</v>
      </c>
      <c r="E22">
        <f>'SDR Patient and Stations'!D12</f>
        <v>0.93125000000000002</v>
      </c>
      <c r="F22" s="5">
        <f>'SDR Patient and Stations'!E12</f>
        <v>0.96250000000000002</v>
      </c>
      <c r="G22" s="66">
        <f>'SDR Patient and Stations'!F12</f>
        <v>0.98750000000000004</v>
      </c>
      <c r="H22" s="58">
        <f>'SDR Patient and Stations'!G12</f>
        <v>0.98124999999999996</v>
      </c>
      <c r="I22" s="66">
        <f>'SDR Patient and Stations'!H12</f>
        <v>0.93918918918918914</v>
      </c>
      <c r="J22" s="58">
        <f>'SDR Patient and Stations'!I12</f>
        <v>0.97972972972972971</v>
      </c>
      <c r="K22" s="66">
        <f>'SDR Patient and Stations'!J12</f>
        <v>1.0067567567567568</v>
      </c>
      <c r="L22" s="58">
        <f>'SDR Patient and Stations'!K12</f>
        <v>0.98648648648648651</v>
      </c>
      <c r="M22" s="66">
        <f>'SDR Patient and Stations'!M12</f>
        <v>0.81632653061224492</v>
      </c>
      <c r="N22" s="58">
        <f>'SDR Patient and Stations'!N12</f>
        <v>0.89795918367346939</v>
      </c>
      <c r="O22" s="66">
        <f>'SDR Patient and Stations'!O12</f>
        <v>0.8928571428571429</v>
      </c>
      <c r="P22" s="58">
        <f>'SDR Patient and Stations'!P12</f>
        <v>0.80612244897959184</v>
      </c>
      <c r="Q22" s="66">
        <f>'SDR Patient and Stations'!Q12</f>
        <v>0.84693877551020413</v>
      </c>
      <c r="R22" s="58">
        <f>'SDR Patient and Stations'!R12</f>
        <v>0.67796610169491522</v>
      </c>
      <c r="S22" s="66">
        <f>'SDR Patient and Stations'!S12</f>
        <v>0.68644067796610164</v>
      </c>
      <c r="T22" s="58">
        <f>'SDR Patient and Stations'!T12</f>
        <v>0.65254237288135597</v>
      </c>
      <c r="U22" s="66">
        <f>'SDR Patient and Stations'!U12</f>
        <v>0.60593220338983056</v>
      </c>
      <c r="V22" s="58">
        <f>'SDR Patient and Stations'!V12</f>
        <v>0.72033898305084743</v>
      </c>
      <c r="W22" s="66">
        <f>'SDR Patient and Stations'!W12</f>
        <v>0.68220338983050843</v>
      </c>
      <c r="X22" s="58">
        <f>'SDR Patient and Stations'!X12</f>
        <v>0.66101694915254239</v>
      </c>
      <c r="Y22" s="66">
        <f>'SDR Patient and Stations'!Y12</f>
        <v>0.65677966101694918</v>
      </c>
      <c r="Z22" s="58">
        <f>'SDR Patient and Stations'!Z12</f>
        <v>0.63559322033898302</v>
      </c>
      <c r="AA22" s="66">
        <f>'SDR Patient and Stations'!AA12</f>
        <v>0.65677966101694918</v>
      </c>
      <c r="AB22" s="58">
        <f>'SDR Patient and Stations'!AB12</f>
        <v>0.71610169491525422</v>
      </c>
      <c r="AC22" s="66">
        <f>'SDR Patient and Stations'!AC12</f>
        <v>0.7076271186440678</v>
      </c>
      <c r="AD22" s="58">
        <f>'SDR Patient and Stations'!AD12</f>
        <v>0.6652542372881356</v>
      </c>
      <c r="AE22" s="66">
        <f>'SDR Patient and Stations'!AE12</f>
        <v>0.69067796610169496</v>
      </c>
      <c r="AF22" s="58">
        <f>'SDR Patient and Stations'!AF12</f>
        <v>0.70338983050847459</v>
      </c>
      <c r="AG22" s="66">
        <f>'SDR Patient and Stations'!AG12</f>
        <v>0.71186440677966101</v>
      </c>
      <c r="AH22" s="58">
        <f>'SDR Patient and Stations'!AH12</f>
        <v>0.72457627118644063</v>
      </c>
      <c r="AI22" s="66">
        <f>'SDR Patient and Stations'!AI12</f>
        <v>0.72881355932203384</v>
      </c>
      <c r="AJ22" s="58">
        <f>'SDR Patient and Stations'!AJ12</f>
        <v>0.77542372881355937</v>
      </c>
      <c r="AK22" s="66">
        <f>'SDR Patient and Stations'!AK12</f>
        <v>0.76694915254237284</v>
      </c>
      <c r="AL22" s="58">
        <f>'SDR Patient and Stations'!AL12</f>
        <v>0.77118644067796616</v>
      </c>
      <c r="AM22" s="66">
        <f>'SDR Patient and Stations'!AM12</f>
        <v>0.75423728813559321</v>
      </c>
      <c r="AN22" s="58">
        <f>'SDR Patient and Stations'!AN12</f>
        <v>0.75</v>
      </c>
      <c r="AO22" s="66">
        <f>'SDR Patient and Stations'!AO12</f>
        <v>0.76694915254237284</v>
      </c>
      <c r="AP22" s="58">
        <f>'SDR Patient and Stations'!AP12</f>
        <v>0.77118644067796616</v>
      </c>
      <c r="AQ22" s="66">
        <f>'SDR Patient and Stations'!AQ12</f>
        <v>0.81779661016949157</v>
      </c>
      <c r="AR22" s="58">
        <f>'SDR Patient and Stations'!AR12</f>
        <v>0.97448979591836737</v>
      </c>
      <c r="AS22" s="66">
        <f>'SDR Patient and Stations'!AS12</f>
        <v>0.95918367346938771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3.2250000000000001</v>
      </c>
      <c r="D24" s="105">
        <f>'SDR Patient and Stations'!C11</f>
        <v>3.6749999999999998</v>
      </c>
      <c r="E24" s="105">
        <f>'SDR Patient and Stations'!D11</f>
        <v>3.7250000000000001</v>
      </c>
      <c r="F24" s="115">
        <f>'SDR Patient and Stations'!E11</f>
        <v>3.85</v>
      </c>
      <c r="G24" s="114">
        <f t="shared" ref="G24:AZ24" si="12">J32/G26</f>
        <v>3.95</v>
      </c>
      <c r="H24" s="113">
        <f t="shared" si="12"/>
        <v>3.9249999999999998</v>
      </c>
      <c r="I24" s="114">
        <f t="shared" si="12"/>
        <v>5.56</v>
      </c>
      <c r="J24" s="113">
        <f t="shared" si="12"/>
        <v>4.1428571428571432</v>
      </c>
      <c r="K24" s="114">
        <f t="shared" si="12"/>
        <v>3.3111111111111109</v>
      </c>
      <c r="L24" s="113">
        <f t="shared" si="12"/>
        <v>2.6545454545454548</v>
      </c>
      <c r="M24" s="114">
        <f t="shared" si="12"/>
        <v>2.5254237288135593</v>
      </c>
      <c r="N24" s="113">
        <f t="shared" si="12"/>
        <v>2.7118644067796609</v>
      </c>
      <c r="O24" s="114">
        <f t="shared" si="12"/>
        <v>2.9830508474576272</v>
      </c>
      <c r="P24" s="113">
        <f t="shared" si="12"/>
        <v>2.9661016949152543</v>
      </c>
      <c r="Q24" s="114">
        <f t="shared" si="12"/>
        <v>2.6779661016949152</v>
      </c>
      <c r="R24" s="113">
        <f t="shared" si="12"/>
        <v>3.074074074074074</v>
      </c>
      <c r="S24" s="114">
        <f t="shared" si="12"/>
        <v>2.9629629629629628</v>
      </c>
      <c r="T24" s="113">
        <f t="shared" si="12"/>
        <v>3</v>
      </c>
      <c r="U24" s="114">
        <f t="shared" si="12"/>
        <v>2.8518518518518516</v>
      </c>
      <c r="V24" s="113">
        <f t="shared" si="12"/>
        <v>2.6481481481481484</v>
      </c>
      <c r="W24" s="114">
        <f t="shared" si="12"/>
        <v>3.1481481481481484</v>
      </c>
      <c r="X24" s="113">
        <f t="shared" si="12"/>
        <v>2.9814814814814814</v>
      </c>
      <c r="Y24" s="114">
        <f t="shared" si="12"/>
        <v>2.8888888888888888</v>
      </c>
      <c r="Z24" s="113">
        <f t="shared" si="12"/>
        <v>2.6413287197231834</v>
      </c>
      <c r="AA24" s="114">
        <f t="shared" si="12"/>
        <v>2.5561245674740483</v>
      </c>
      <c r="AB24" s="113">
        <f t="shared" si="12"/>
        <v>2.6413287197231834</v>
      </c>
      <c r="AC24" s="114">
        <f t="shared" si="12"/>
        <v>2.8799003460207611</v>
      </c>
      <c r="AD24" s="113">
        <f t="shared" si="12"/>
        <v>2.8458186851211069</v>
      </c>
      <c r="AE24" s="114">
        <f t="shared" si="12"/>
        <v>2.6754103806228371</v>
      </c>
      <c r="AF24" s="113">
        <f t="shared" si="12"/>
        <v>2.7776553633217991</v>
      </c>
      <c r="AG24" s="114">
        <f t="shared" si="12"/>
        <v>2.8287778546712801</v>
      </c>
      <c r="AH24" s="113">
        <f t="shared" si="12"/>
        <v>2.8628595155709342</v>
      </c>
      <c r="AI24" s="114">
        <f t="shared" si="12"/>
        <v>2.9139820069204152</v>
      </c>
      <c r="AJ24" s="113">
        <f t="shared" si="12"/>
        <v>2.9310228373702421</v>
      </c>
      <c r="AK24" s="114">
        <f t="shared" si="12"/>
        <v>3.1184719723183392</v>
      </c>
      <c r="AL24" s="113">
        <f t="shared" si="12"/>
        <v>3.084390311418685</v>
      </c>
      <c r="AM24" s="114">
        <f t="shared" si="12"/>
        <v>3.1014311418685119</v>
      </c>
      <c r="AN24" s="113">
        <f t="shared" si="12"/>
        <v>3.0169491525423728</v>
      </c>
      <c r="AO24" s="114">
        <f t="shared" si="12"/>
        <v>3</v>
      </c>
      <c r="AP24" s="113">
        <f t="shared" si="12"/>
        <v>3.0677966101694913</v>
      </c>
      <c r="AQ24" s="114">
        <f t="shared" si="12"/>
        <v>3.0847457627118646</v>
      </c>
      <c r="AR24" s="113">
        <f t="shared" si="12"/>
        <v>3.2711864406779663</v>
      </c>
      <c r="AS24" s="114">
        <f t="shared" si="12"/>
        <v>3.8811408760035548</v>
      </c>
      <c r="AT24" s="113">
        <f t="shared" si="12"/>
        <v>3.6557303417499458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3.45</v>
      </c>
      <c r="E25" s="176">
        <f t="shared" ref="E25:G25" si="13">AVERAGE(D24:E24)</f>
        <v>3.7</v>
      </c>
      <c r="F25" s="176">
        <f t="shared" si="13"/>
        <v>3.7875000000000001</v>
      </c>
      <c r="G25" s="176">
        <f t="shared" si="13"/>
        <v>3.9000000000000004</v>
      </c>
      <c r="H25" s="122">
        <f>AVERAGE(G24:H24)</f>
        <v>3.9375</v>
      </c>
      <c r="I25" s="123">
        <f t="shared" ref="I25:AZ25" si="14">AVERAGE(H24:I24)</f>
        <v>4.7424999999999997</v>
      </c>
      <c r="J25" s="122">
        <f t="shared" si="14"/>
        <v>4.8514285714285714</v>
      </c>
      <c r="K25" s="123">
        <f t="shared" si="14"/>
        <v>3.7269841269841271</v>
      </c>
      <c r="L25" s="122">
        <f t="shared" si="14"/>
        <v>2.9828282828282831</v>
      </c>
      <c r="M25" s="123">
        <f t="shared" si="14"/>
        <v>2.589984591679507</v>
      </c>
      <c r="N25" s="122">
        <f t="shared" si="14"/>
        <v>2.6186440677966099</v>
      </c>
      <c r="O25" s="123">
        <f t="shared" si="14"/>
        <v>2.847457627118644</v>
      </c>
      <c r="P25" s="122">
        <f t="shared" si="14"/>
        <v>2.9745762711864407</v>
      </c>
      <c r="Q25" s="123">
        <f t="shared" si="14"/>
        <v>2.8220338983050848</v>
      </c>
      <c r="R25" s="122">
        <f t="shared" si="14"/>
        <v>2.8760200878844948</v>
      </c>
      <c r="S25" s="123">
        <f t="shared" si="14"/>
        <v>3.0185185185185182</v>
      </c>
      <c r="T25" s="122">
        <f t="shared" si="14"/>
        <v>2.9814814814814814</v>
      </c>
      <c r="U25" s="123">
        <f t="shared" si="14"/>
        <v>2.9259259259259256</v>
      </c>
      <c r="V25" s="122">
        <f t="shared" si="14"/>
        <v>2.75</v>
      </c>
      <c r="W25" s="123">
        <f t="shared" si="14"/>
        <v>2.8981481481481484</v>
      </c>
      <c r="X25" s="122">
        <f t="shared" si="14"/>
        <v>3.0648148148148149</v>
      </c>
      <c r="Y25" s="123">
        <f t="shared" si="14"/>
        <v>2.9351851851851851</v>
      </c>
      <c r="Z25" s="122">
        <f t="shared" si="14"/>
        <v>2.7651088043060361</v>
      </c>
      <c r="AA25" s="123">
        <f t="shared" si="14"/>
        <v>2.5987266435986158</v>
      </c>
      <c r="AB25" s="122">
        <f t="shared" si="14"/>
        <v>2.5987266435986158</v>
      </c>
      <c r="AC25" s="123">
        <f t="shared" si="14"/>
        <v>2.7606145328719722</v>
      </c>
      <c r="AD25" s="122">
        <f t="shared" si="14"/>
        <v>2.8628595155709338</v>
      </c>
      <c r="AE25" s="123">
        <f t="shared" si="14"/>
        <v>2.7606145328719718</v>
      </c>
      <c r="AF25" s="122">
        <f t="shared" si="14"/>
        <v>2.7265328719723181</v>
      </c>
      <c r="AG25" s="123">
        <f t="shared" si="14"/>
        <v>2.8032166089965393</v>
      </c>
      <c r="AH25" s="122">
        <f t="shared" si="14"/>
        <v>2.8458186851211069</v>
      </c>
      <c r="AI25" s="123">
        <f t="shared" si="14"/>
        <v>2.8884207612456745</v>
      </c>
      <c r="AJ25" s="122">
        <f t="shared" si="14"/>
        <v>2.9225024221453286</v>
      </c>
      <c r="AK25" s="123">
        <f t="shared" si="14"/>
        <v>3.0247474048442906</v>
      </c>
      <c r="AL25" s="122">
        <f t="shared" si="14"/>
        <v>3.1014311418685123</v>
      </c>
      <c r="AM25" s="123">
        <f t="shared" si="14"/>
        <v>3.0929107266435985</v>
      </c>
      <c r="AN25" s="122">
        <f t="shared" si="14"/>
        <v>3.0591901472054426</v>
      </c>
      <c r="AO25" s="123">
        <f t="shared" si="14"/>
        <v>3.0084745762711864</v>
      </c>
      <c r="AP25" s="122">
        <f t="shared" si="14"/>
        <v>3.0338983050847457</v>
      </c>
      <c r="AQ25" s="123">
        <f t="shared" si="14"/>
        <v>3.0762711864406782</v>
      </c>
      <c r="AR25" s="122">
        <f t="shared" si="14"/>
        <v>3.1779661016949152</v>
      </c>
      <c r="AS25" s="123">
        <f t="shared" si="14"/>
        <v>3.5761636583407608</v>
      </c>
      <c r="AT25" s="122">
        <f t="shared" si="14"/>
        <v>3.7684356088767501</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40</v>
      </c>
      <c r="G26" s="49">
        <f>IF((F26+E28+(IF(F16&gt;0,0,F16))&gt;'SDR Patient and Stations'!G8),'SDR Patient and Stations'!G8,(F26+E28+(IF(F16&gt;0,0,F16))))</f>
        <v>40</v>
      </c>
      <c r="H26" s="52">
        <f>IF((G26+F28+(IF(G16&gt;0,0,G16))&gt;'SDR Patient and Stations'!H8),'SDR Patient and Stations'!H8,(G26+F28+(IF(G16&gt;0,0,G16))))</f>
        <v>40</v>
      </c>
      <c r="I26" s="116">
        <f>IF((H26+G28+(IF(H16&gt;0,0,H16))&gt;'SDR Patient and Stations'!I8),'SDR Patient and Stations'!I8,(H26+G28+(IF(H16&gt;0,0,H16))))</f>
        <v>25</v>
      </c>
      <c r="J26" s="117">
        <f>IF((I26+H28+(IF(I16&gt;0,0,I16))&gt;'SDR Patient and Stations'!J8),'SDR Patient and Stations'!J8,(I26+H28+(IF(I16&gt;0,0,I16))))</f>
        <v>35</v>
      </c>
      <c r="K26" s="116">
        <f>IF((J26+I28+(IF(J16&gt;0,0,J16))&gt;'SDR Patient and Stations'!K8),'SDR Patient and Stations'!K8,(J26+I28+(IF(J16&gt;0,0,J16))))</f>
        <v>45</v>
      </c>
      <c r="L26" s="117">
        <f>IF((K26+J28+(IF(K16&gt;0,0,K16))&gt;'SDR Patient and Stations'!L8),'SDR Patient and Stations'!L8,(K26+J28+(IF(K16&gt;0,0,K16))))</f>
        <v>55</v>
      </c>
      <c r="M26" s="116">
        <f>IF((L26+K28+(IF(L16&gt;0,0,L16))&gt;'SDR Patient and Stations'!M8),'SDR Patient and Stations'!M8,(L26+K28+(IF(L16&gt;0,0,L16))))</f>
        <v>59</v>
      </c>
      <c r="N26" s="117">
        <f>IF((M26+L28+(IF(M16&gt;0,0,M16))&gt;'SDR Patient and Stations'!N8),'SDR Patient and Stations'!N8,(M26+L28+(IF(M16&gt;0,0,M16))))</f>
        <v>59</v>
      </c>
      <c r="O26" s="116">
        <f>IF((N26+M28+(IF(N16&gt;0,0,N16))&gt;'SDR Patient and Stations'!O8),'SDR Patient and Stations'!O8,(N26+M28+(IF(N16&gt;0,0,N16))))</f>
        <v>59</v>
      </c>
      <c r="P26" s="117">
        <f>IF((O26+N28+(IF(O16&gt;0,0,O16))&gt;'SDR Patient and Stations'!P8),'SDR Patient and Stations'!P8,(O26+N28+(IF(O16&gt;0,0,O16))))</f>
        <v>59</v>
      </c>
      <c r="Q26" s="116">
        <f>IF((P26+O28+(IF(P16&gt;0,0,P16))&gt;'SDR Patient and Stations'!Q8),'SDR Patient and Stations'!Q8,(P26+O28+(IF(P16&gt;0,0,P16))))</f>
        <v>59</v>
      </c>
      <c r="R26" s="117">
        <f>IF((Q26+P28+(IF(Q16&gt;0,0,Q16))&gt;'SDR Patient and Stations'!R8),'SDR Patient and Stations'!R8,(Q26+P28+(IF(Q16&gt;0,0,Q16))))</f>
        <v>54</v>
      </c>
      <c r="S26" s="116">
        <f>IF((R26+Q28+(IF(R16&gt;0,0,R16))&gt;'SDR Patient and Stations'!S8),'SDR Patient and Stations'!S8,(R26+Q28+(IF(R16&gt;0,0,R16))))</f>
        <v>54</v>
      </c>
      <c r="T26" s="117">
        <f>IF((S26+R28+(IF(S16&gt;0,0,S16))&gt;'SDR Patient and Stations'!T8),'SDR Patient and Stations'!T8,(S26+R28+(IF(S16&gt;0,0,S16))))</f>
        <v>54</v>
      </c>
      <c r="U26" s="116">
        <f>IF((T26+S28+(IF(T16&gt;0,0,T16))&gt;'SDR Patient and Stations'!U8),'SDR Patient and Stations'!U8,(T26+S28+(IF(T16&gt;0,0,T16))))</f>
        <v>54</v>
      </c>
      <c r="V26" s="117">
        <f>IF((U26+T28+(IF(U16&gt;0,0,U16))&gt;'SDR Patient and Stations'!V8),'SDR Patient and Stations'!V8,(U26+T28+(IF(U16&gt;0,0,U16))))</f>
        <v>54</v>
      </c>
      <c r="W26" s="116">
        <f>IF((V26+U28+(IF(V16&gt;0,0,V16))&gt;'SDR Patient and Stations'!W8),'SDR Patient and Stations'!W8,(V26+U28+(IF(V16&gt;0,0,V16))))</f>
        <v>54</v>
      </c>
      <c r="X26" s="117">
        <f>IF((W26+V28+(IF(W16&gt;0,0,W16))&gt;'SDR Patient and Stations'!X8),'SDR Patient and Stations'!X8,(W26+V28+(IF(W16&gt;0,0,W16))))</f>
        <v>54</v>
      </c>
      <c r="Y26" s="116">
        <f>IF((X26+W28+(IF(X16&gt;0,0,X16))&gt;'SDR Patient and Stations'!Y8),'SDR Patient and Stations'!Y8,(X26+W28+(IF(X16&gt;0,0,X16))))</f>
        <v>54</v>
      </c>
      <c r="Z26" s="117">
        <f>IF((Y26+X28+(IF(Y16&gt;0,0,Y16))&gt;'SDR Patient and Stations'!Z8),'SDR Patient and Stations'!Z8,(Y26+X28+(IF(Y16&gt;0,0,Y16))))</f>
        <v>58.682586094866799</v>
      </c>
      <c r="AA26" s="116">
        <f>IF((Z26+Y28+(IF(Z16&gt;0,0,Z16))&gt;'SDR Patient and Stations'!AA8),'SDR Patient and Stations'!AA8,(Z26+Y28+(IF(Z16&gt;0,0,Z16))))</f>
        <v>58.682586094866799</v>
      </c>
      <c r="AB26" s="117">
        <f>IF((AA26+Z28+(IF(AA16&gt;0,0,AA16))&gt;'SDR Patient and Stations'!AB8),'SDR Patient and Stations'!AB8,(AA26+Z28+(IF(AA16&gt;0,0,AA16))))</f>
        <v>58.682586094866799</v>
      </c>
      <c r="AC26" s="116">
        <f>IF((AB26+AA28+(IF(AB16&gt;0,0,AB16))&gt;'SDR Patient and Stations'!AC8),'SDR Patient and Stations'!AC8,(AB26+AA28+(IF(AB16&gt;0,0,AB16))))</f>
        <v>58.682586094866799</v>
      </c>
      <c r="AD26" s="117">
        <f>IF((AC26+AB28+(IF(AC16&gt;0,0,AC16))&gt;'SDR Patient and Stations'!AD8),'SDR Patient and Stations'!AD8,(AC26+AB28+(IF(AC16&gt;0,0,AC16))))</f>
        <v>58.682586094866799</v>
      </c>
      <c r="AE26" s="116">
        <f>IF((AD26+AC28+(IF(AD16&gt;0,0,AD16))&gt;'SDR Patient and Stations'!AE8),'SDR Patient and Stations'!AE8,(AD26+AC28+(IF(AD16&gt;0,0,AD16))))</f>
        <v>58.682586094866799</v>
      </c>
      <c r="AF26" s="117">
        <f>IF((AE26+AD28+(IF(AE16&gt;0,0,AE16))&gt;'SDR Patient and Stations'!AF8),'SDR Patient and Stations'!AF8,(AE26+AD28+(IF(AE16&gt;0,0,AE16))))</f>
        <v>58.682586094866799</v>
      </c>
      <c r="AG26" s="116">
        <f>IF((AF26+AE28+(IF(AF16&gt;0,0,AF16))&gt;'SDR Patient and Stations'!AG8),'SDR Patient and Stations'!AG8,(AF26+AE28+(IF(AF16&gt;0,0,AF16))))</f>
        <v>58.682586094866799</v>
      </c>
      <c r="AH26" s="117">
        <f>IF((AG26+AF28+(IF(AG16&gt;0,0,AG16))&gt;'SDR Patient and Stations'!AH8),'SDR Patient and Stations'!AH8,(AG26+AF28+(IF(AG16&gt;0,0,AG16))))</f>
        <v>58.682586094866799</v>
      </c>
      <c r="AI26" s="116">
        <f>IF((AH26+AG28+(IF(AH16&gt;0,0,AH16))&gt;'SDR Patient and Stations'!AI8),'SDR Patient and Stations'!AI8,(AH26+AG28+(IF(AH16&gt;0,0,AH16))))</f>
        <v>58.682586094866799</v>
      </c>
      <c r="AJ26" s="117">
        <f>IF((AI26+AH28+(IF(AI16&gt;0,0,AI16))&gt;'SDR Patient and Stations'!AJ8),'SDR Patient and Stations'!AJ8,(AI26+AH28+(IF(AI16&gt;0,0,AI16))))</f>
        <v>58.682586094866799</v>
      </c>
      <c r="AK26" s="116">
        <f>IF((AJ26+AI28+(IF(AJ16&gt;0,0,AJ16))&gt;'SDR Patient and Stations'!AK8),'SDR Patient and Stations'!AK8,(AJ26+AI28+(IF(AJ16&gt;0,0,AJ16))))</f>
        <v>58.682586094866799</v>
      </c>
      <c r="AL26" s="117">
        <f>IF((AK26+AJ28+(IF(AK16&gt;0,0,AK16))&gt;'SDR Patient and Stations'!AL8),'SDR Patient and Stations'!AL8,(AK26+AJ28+(IF(AK16&gt;0,0,AK16))))</f>
        <v>58.682586094866799</v>
      </c>
      <c r="AM26" s="116">
        <f>IF((AL26+AK28+(IF(AL16&gt;0,0,AL16))&gt;'SDR Patient and Stations'!AM8),'SDR Patient and Stations'!AM8,(AL26+AK28+(IF(AL16&gt;0,0,AL16))))</f>
        <v>58.682586094866799</v>
      </c>
      <c r="AN26" s="117">
        <f>IF((AM26+AL28+(IF(AM16&gt;0,0,AM16))&gt;'SDR Patient and Stations'!AN8),'SDR Patient and Stations'!AN8,(AM26+AL28+(IF(AM16&gt;0,0,AM16))))</f>
        <v>59</v>
      </c>
      <c r="AO26" s="116">
        <f>IF((AN26+AM28+(IF(AN16&gt;0,0,AN16))&gt;'SDR Patient and Stations'!AO8),'SDR Patient and Stations'!AO8,(AN26+AM28+(IF(AN16&gt;0,0,AN16))))</f>
        <v>59</v>
      </c>
      <c r="AP26" s="117">
        <f>IF((AO26+AN28+(IF(AO16&gt;0,0,AO16))&gt;'SDR Patient and Stations'!AP8),'SDR Patient and Stations'!AP8,(AO26+AN28+(IF(AO16&gt;0,0,AO16))))</f>
        <v>59</v>
      </c>
      <c r="AQ26" s="116">
        <f>IF((AP26+AO28+(IF(AP16&gt;0,0,AP16))&gt;'SDR Patient and Stations'!AQ8),'SDR Patient and Stations'!AQ8,(AP26+AO28+(IF(AP16&gt;0,0,AP16))))</f>
        <v>59</v>
      </c>
      <c r="AR26" s="117">
        <f>IF((AQ26+AP28+(IF(AQ16&gt;0,0,AQ16))&gt;'SDR Patient and Stations'!AR8),'SDR Patient and Stations'!AR8,(AQ26+AP28+(IF(AQ16&gt;0,0,AQ16))))</f>
        <v>59</v>
      </c>
      <c r="AS26" s="116">
        <f>IF((AR26+AQ28+(IF(AR16&gt;0,0,AR16))&gt;'SDR Patient and Stations'!AS8),'SDR Patient and Stations'!AS8,(AR26+AQ28+(IF(AR16&gt;0,0,AR16))))</f>
        <v>49.212333718912667</v>
      </c>
      <c r="AT26" s="117">
        <f>IF((AS26+AR28+(IF(AS16&gt;0,0,AS16))&gt;'SDR Patient and Stations'!AT8),'SDR Patient and Stations'!AT8,(AS26+AR28+(IF(AS16&gt;0,0,AS16))))</f>
        <v>51.426112548007872</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8.7729013990672868</v>
      </c>
      <c r="L28" s="117">
        <f t="shared" si="15"/>
        <v>1.51567214213879</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4.6825860948667994</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6.889547363779819</v>
      </c>
      <c r="AM28" s="116">
        <f t="shared" si="15"/>
        <v>4.3387281556718236</v>
      </c>
      <c r="AN28" s="117">
        <f t="shared" si="15"/>
        <v>4.6665571119875509</v>
      </c>
      <c r="AO28" s="116">
        <f t="shared" si="15"/>
        <v>0</v>
      </c>
      <c r="AP28" s="117">
        <f t="shared" si="15"/>
        <v>0</v>
      </c>
      <c r="AQ28" s="116">
        <f t="shared" si="15"/>
        <v>0.21233371891266728</v>
      </c>
      <c r="AR28" s="117">
        <f t="shared" si="15"/>
        <v>2.2137788290952045</v>
      </c>
      <c r="AS28" s="116">
        <f t="shared" si="15"/>
        <v>10</v>
      </c>
      <c r="AT28" s="117">
        <f t="shared" si="15"/>
        <v>10</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154</v>
      </c>
      <c r="G30" s="68">
        <f>HLOOKUP(G19,'SDR Patient and Stations'!$B$6:$AT$14,4,FALSE)</f>
        <v>158</v>
      </c>
      <c r="H30" s="60">
        <f>HLOOKUP(H19,'SDR Patient and Stations'!$B$6:$AT$14,4,FALSE)</f>
        <v>157</v>
      </c>
      <c r="I30" s="68">
        <f>HLOOKUP(I19,'SDR Patient and Stations'!$B$6:$AT$14,4,FALSE)</f>
        <v>139</v>
      </c>
      <c r="J30" s="60">
        <f>HLOOKUP(J19,'SDR Patient and Stations'!$B$6:$AT$14,4,FALSE)</f>
        <v>145</v>
      </c>
      <c r="K30" s="68">
        <f>HLOOKUP(K19,'SDR Patient and Stations'!$B$6:$AT$14,4,FALSE)</f>
        <v>149</v>
      </c>
      <c r="L30" s="60">
        <f>HLOOKUP(L19,'SDR Patient and Stations'!$B$6:$AT$14,4,FALSE)</f>
        <v>146</v>
      </c>
      <c r="M30" s="68">
        <f>HLOOKUP(M19,'SDR Patient and Stations'!$B$6:$AT$14,4,FALSE)</f>
        <v>149</v>
      </c>
      <c r="N30" s="60">
        <f>HLOOKUP(N19,'SDR Patient and Stations'!$B$6:$AT$14,4,FALSE)</f>
        <v>160</v>
      </c>
      <c r="O30" s="68">
        <f>HLOOKUP(O19,'SDR Patient and Stations'!$B$6:$AT$14,4,FALSE)</f>
        <v>176</v>
      </c>
      <c r="P30" s="60">
        <f>HLOOKUP(P19,'SDR Patient and Stations'!$B$6:$AT$14,4,FALSE)</f>
        <v>175</v>
      </c>
      <c r="Q30" s="68">
        <f>HLOOKUP(Q19,'SDR Patient and Stations'!$B$6:$AT$14,4,FALSE)</f>
        <v>158</v>
      </c>
      <c r="R30" s="60">
        <f>HLOOKUP(R19,'SDR Patient and Stations'!$B$6:$AT$14,4,FALSE)</f>
        <v>166</v>
      </c>
      <c r="S30" s="68">
        <f>HLOOKUP(S19,'SDR Patient and Stations'!$B$6:$AT$14,4,FALSE)</f>
        <v>160</v>
      </c>
      <c r="T30" s="60">
        <f>HLOOKUP(T19,'SDR Patient and Stations'!$B$6:$AT$14,4,FALSE)</f>
        <v>162</v>
      </c>
      <c r="U30" s="68">
        <f>HLOOKUP(U19,'SDR Patient and Stations'!$B$6:$AT$14,4,FALSE)</f>
        <v>154</v>
      </c>
      <c r="V30" s="60">
        <f>HLOOKUP(V19,'SDR Patient and Stations'!$B$6:$AT$14,4,FALSE)</f>
        <v>143</v>
      </c>
      <c r="W30" s="68">
        <f>HLOOKUP(W19,'SDR Patient and Stations'!$B$6:$AT$14,4,FALSE)</f>
        <v>170</v>
      </c>
      <c r="X30" s="60">
        <f>HLOOKUP(X19,'SDR Patient and Stations'!$B$6:$AT$14,4,FALSE)</f>
        <v>161</v>
      </c>
      <c r="Y30" s="68">
        <f>HLOOKUP(Y19,'SDR Patient and Stations'!$B$6:$AT$14,4,FALSE)</f>
        <v>156</v>
      </c>
      <c r="Z30" s="60">
        <f>HLOOKUP(Z19,'SDR Patient and Stations'!$B$6:$AT$14,4,FALSE)</f>
        <v>155</v>
      </c>
      <c r="AA30" s="68">
        <f>HLOOKUP(AA19,'SDR Patient and Stations'!$B$6:$AT$14,4,FALSE)</f>
        <v>150</v>
      </c>
      <c r="AB30" s="60">
        <f>HLOOKUP(AB19,'SDR Patient and Stations'!$B$6:$AT$14,4,FALSE)</f>
        <v>155</v>
      </c>
      <c r="AC30" s="68">
        <f>HLOOKUP(AC19,'SDR Patient and Stations'!$B$6:$AT$14,4,FALSE)</f>
        <v>169</v>
      </c>
      <c r="AD30" s="60">
        <f>HLOOKUP(AD19,'SDR Patient and Stations'!$B$6:$AT$14,4,FALSE)</f>
        <v>167</v>
      </c>
      <c r="AE30" s="68">
        <f>HLOOKUP(AE19,'SDR Patient and Stations'!$B$6:$AT$14,4,FALSE)</f>
        <v>157</v>
      </c>
      <c r="AF30" s="60">
        <f>HLOOKUP(AF19,'SDR Patient and Stations'!$B$6:$AT$14,4,FALSE)</f>
        <v>163</v>
      </c>
      <c r="AG30" s="68">
        <f>HLOOKUP(AG19,'SDR Patient and Stations'!$B$6:$AT$14,4,FALSE)</f>
        <v>166</v>
      </c>
      <c r="AH30" s="60">
        <f>HLOOKUP(AH19,'SDR Patient and Stations'!$B$6:$AT$14,4,FALSE)</f>
        <v>168</v>
      </c>
      <c r="AI30" s="68">
        <f>HLOOKUP(AI19,'SDR Patient and Stations'!$B$6:$AT$14,4,FALSE)</f>
        <v>171</v>
      </c>
      <c r="AJ30" s="60">
        <f>HLOOKUP(AJ19,'SDR Patient and Stations'!$B$6:$AT$14,4,FALSE)</f>
        <v>172</v>
      </c>
      <c r="AK30" s="68">
        <f>HLOOKUP(AK19,'SDR Patient and Stations'!$B$6:$AT$14,4,FALSE)</f>
        <v>183</v>
      </c>
      <c r="AL30" s="60">
        <f>HLOOKUP(AL19,'SDR Patient and Stations'!$B$6:$AT$14,4,FALSE)</f>
        <v>181</v>
      </c>
      <c r="AM30" s="68">
        <f>HLOOKUP(AM19,'SDR Patient and Stations'!$B$6:$AT$14,4,FALSE)</f>
        <v>182</v>
      </c>
      <c r="AN30" s="60">
        <f>HLOOKUP(AN19,'SDR Patient and Stations'!$B$6:$AT$14,4,FALSE)</f>
        <v>178</v>
      </c>
      <c r="AO30" s="68">
        <f>HLOOKUP(AO19,'SDR Patient and Stations'!$B$6:$AT$14,4,FALSE)</f>
        <v>177</v>
      </c>
      <c r="AP30" s="60">
        <f>HLOOKUP(AP19,'SDR Patient and Stations'!$B$6:$AT$14,4,FALSE)</f>
        <v>181</v>
      </c>
      <c r="AQ30" s="68">
        <f>HLOOKUP(AQ19,'SDR Patient and Stations'!$B$6:$AT$14,4,FALSE)</f>
        <v>182</v>
      </c>
      <c r="AR30" s="60">
        <f>HLOOKUP(AR19,'SDR Patient and Stations'!$B$6:$AT$14,4,FALSE)</f>
        <v>193</v>
      </c>
      <c r="AS30" s="68">
        <f>HLOOKUP(AS19,'SDR Patient and Stations'!$B$6:$AT$14,4,FALSE)</f>
        <v>191</v>
      </c>
      <c r="AT30" s="60">
        <f>HLOOKUP(AT19,'SDR Patient and Stations'!$B$6:$AT$14,4,FALSE)</f>
        <v>188</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129</v>
      </c>
      <c r="G32" s="68">
        <f>HLOOKUP(G20,'SDR Patient and Stations'!$B$6:$AT$14,4,FALSE)</f>
        <v>147</v>
      </c>
      <c r="H32" s="60">
        <f>HLOOKUP(H20,'SDR Patient and Stations'!$B$6:$AT$14,4,FALSE)</f>
        <v>149</v>
      </c>
      <c r="I32" s="68">
        <f>HLOOKUP(I20,'SDR Patient and Stations'!$B$6:$AT$14,4,FALSE)</f>
        <v>154</v>
      </c>
      <c r="J32" s="60">
        <f>HLOOKUP(J20,'SDR Patient and Stations'!$B$6:$AT$14,4,FALSE)</f>
        <v>158</v>
      </c>
      <c r="K32" s="68">
        <f>HLOOKUP(K20,'SDR Patient and Stations'!$B$6:$AT$14,4,FALSE)</f>
        <v>157</v>
      </c>
      <c r="L32" s="60">
        <f>HLOOKUP(L20,'SDR Patient and Stations'!$B$6:$AT$14,4,FALSE)</f>
        <v>139</v>
      </c>
      <c r="M32" s="68">
        <f>HLOOKUP(M20,'SDR Patient and Stations'!$B$6:$AT$14,4,FALSE)</f>
        <v>145</v>
      </c>
      <c r="N32" s="60">
        <f>HLOOKUP(N20,'SDR Patient and Stations'!$B$6:$AT$14,4,FALSE)</f>
        <v>149</v>
      </c>
      <c r="O32" s="68">
        <f>HLOOKUP(O20,'SDR Patient and Stations'!$B$6:$AT$14,4,FALSE)</f>
        <v>146</v>
      </c>
      <c r="P32" s="60">
        <f>HLOOKUP(P20,'SDR Patient and Stations'!$B$6:$AT$14,4,FALSE)</f>
        <v>149</v>
      </c>
      <c r="Q32" s="68">
        <f>HLOOKUP(Q20,'SDR Patient and Stations'!$B$6:$AT$14,4,FALSE)</f>
        <v>160</v>
      </c>
      <c r="R32" s="60">
        <f>HLOOKUP(R20,'SDR Patient and Stations'!$B$6:$AT$14,4,FALSE)</f>
        <v>176</v>
      </c>
      <c r="S32" s="68">
        <f>HLOOKUP(S20,'SDR Patient and Stations'!$B$6:$AT$14,4,FALSE)</f>
        <v>175</v>
      </c>
      <c r="T32" s="60">
        <f>HLOOKUP(T20,'SDR Patient and Stations'!$B$6:$AT$14,4,FALSE)</f>
        <v>158</v>
      </c>
      <c r="U32" s="68">
        <f>HLOOKUP(U20,'SDR Patient and Stations'!$B$6:$AT$14,4,FALSE)</f>
        <v>166</v>
      </c>
      <c r="V32" s="60">
        <f>HLOOKUP(V20,'SDR Patient and Stations'!$B$6:$AT$14,4,FALSE)</f>
        <v>160</v>
      </c>
      <c r="W32" s="68">
        <f>HLOOKUP(W20,'SDR Patient and Stations'!$B$6:$AT$14,4,FALSE)</f>
        <v>162</v>
      </c>
      <c r="X32" s="60">
        <f>HLOOKUP(X20,'SDR Patient and Stations'!$B$6:$AT$14,4,FALSE)</f>
        <v>154</v>
      </c>
      <c r="Y32" s="68">
        <f>HLOOKUP(Y20,'SDR Patient and Stations'!$B$6:$AT$14,4,FALSE)</f>
        <v>143</v>
      </c>
      <c r="Z32" s="60">
        <f>HLOOKUP(Z20,'SDR Patient and Stations'!$B$6:$AT$14,4,FALSE)</f>
        <v>170</v>
      </c>
      <c r="AA32" s="68">
        <f>HLOOKUP(AA20,'SDR Patient and Stations'!$B$6:$AT$14,4,FALSE)</f>
        <v>161</v>
      </c>
      <c r="AB32" s="60">
        <f>HLOOKUP(AB20,'SDR Patient and Stations'!$B$6:$AT$14,4,FALSE)</f>
        <v>156</v>
      </c>
      <c r="AC32" s="68">
        <f>HLOOKUP(AC20,'SDR Patient and Stations'!$B$6:$AT$14,4,FALSE)</f>
        <v>155</v>
      </c>
      <c r="AD32" s="60">
        <f>HLOOKUP(AD20,'SDR Patient and Stations'!$B$6:$AT$14,4,FALSE)</f>
        <v>150</v>
      </c>
      <c r="AE32" s="68">
        <f>HLOOKUP(AE20,'SDR Patient and Stations'!$B$6:$AT$14,4,FALSE)</f>
        <v>155</v>
      </c>
      <c r="AF32" s="60">
        <f>HLOOKUP(AF20,'SDR Patient and Stations'!$B$6:$AT$14,4,FALSE)</f>
        <v>169</v>
      </c>
      <c r="AG32" s="68">
        <f>HLOOKUP(AG20,'SDR Patient and Stations'!$B$6:$AT$14,4,FALSE)</f>
        <v>167</v>
      </c>
      <c r="AH32" s="60">
        <f>HLOOKUP(AH20,'SDR Patient and Stations'!$B$6:$AT$14,4,FALSE)</f>
        <v>157</v>
      </c>
      <c r="AI32" s="68">
        <f>HLOOKUP(AI20,'SDR Patient and Stations'!$B$6:$AT$14,4,FALSE)</f>
        <v>163</v>
      </c>
      <c r="AJ32" s="60">
        <f>HLOOKUP(AJ20,'SDR Patient and Stations'!$B$6:$AT$14,4,FALSE)</f>
        <v>166</v>
      </c>
      <c r="AK32" s="68">
        <f>HLOOKUP(AK20,'SDR Patient and Stations'!$B$6:$AT$14,4,FALSE)</f>
        <v>168</v>
      </c>
      <c r="AL32" s="60">
        <f>HLOOKUP(AL20,'SDR Patient and Stations'!$B$6:$AT$14,4,FALSE)</f>
        <v>171</v>
      </c>
      <c r="AM32" s="68">
        <f>HLOOKUP(AM20,'SDR Patient and Stations'!$B$6:$AT$14,4,FALSE)</f>
        <v>172</v>
      </c>
      <c r="AN32" s="60">
        <f>HLOOKUP(AN20,'SDR Patient and Stations'!$B$6:$AT$14,4,FALSE)</f>
        <v>183</v>
      </c>
      <c r="AO32" s="68">
        <f>HLOOKUP(AO20,'SDR Patient and Stations'!$B$6:$AT$14,4,FALSE)</f>
        <v>181</v>
      </c>
      <c r="AP32" s="60">
        <f>HLOOKUP(AP20,'SDR Patient and Stations'!$B$6:$AT$14,4,FALSE)</f>
        <v>182</v>
      </c>
      <c r="AQ32" s="68">
        <f>HLOOKUP(AQ20,'SDR Patient and Stations'!$B$6:$AT$14,4,FALSE)</f>
        <v>178</v>
      </c>
      <c r="AR32" s="60">
        <f>HLOOKUP(AR20,'SDR Patient and Stations'!$B$6:$AT$14,4,FALSE)</f>
        <v>177</v>
      </c>
      <c r="AS32" s="68">
        <f>HLOOKUP(AS20,'SDR Patient and Stations'!$B$6:$AT$14,4,FALSE)</f>
        <v>181</v>
      </c>
      <c r="AT32" s="60">
        <f>HLOOKUP(AT20,'SDR Patient and Stations'!$B$6:$AT$14,4,FALSE)</f>
        <v>182</v>
      </c>
      <c r="AU32" s="68">
        <f>HLOOKUP(AU20,'SDR Patient and Stations'!$B$6:$AT$14,4,FALSE)</f>
        <v>193</v>
      </c>
      <c r="AV32" s="60">
        <f>HLOOKUP(AV20,'SDR Patient and Stations'!$B$6:$AT$14,4,FALSE)</f>
        <v>191</v>
      </c>
      <c r="AW32" s="68">
        <f>HLOOKUP(AW20,'SDR Patient and Stations'!$B$6:$AT$14,4,FALSE)</f>
        <v>188</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25</v>
      </c>
      <c r="G34" s="69">
        <f t="shared" si="16"/>
        <v>11</v>
      </c>
      <c r="H34" s="61">
        <f t="shared" si="16"/>
        <v>8</v>
      </c>
      <c r="I34" s="69">
        <f t="shared" si="16"/>
        <v>-15</v>
      </c>
      <c r="J34" s="61">
        <f t="shared" si="16"/>
        <v>-13</v>
      </c>
      <c r="K34" s="69">
        <f t="shared" si="16"/>
        <v>-8</v>
      </c>
      <c r="L34" s="61">
        <f t="shared" si="16"/>
        <v>7</v>
      </c>
      <c r="M34" s="69">
        <f t="shared" si="16"/>
        <v>4</v>
      </c>
      <c r="N34" s="61">
        <f t="shared" si="16"/>
        <v>11</v>
      </c>
      <c r="O34" s="69">
        <f t="shared" si="16"/>
        <v>30</v>
      </c>
      <c r="P34" s="61">
        <f t="shared" si="16"/>
        <v>26</v>
      </c>
      <c r="Q34" s="69">
        <f t="shared" si="16"/>
        <v>-2</v>
      </c>
      <c r="R34" s="61">
        <f t="shared" si="16"/>
        <v>-10</v>
      </c>
      <c r="S34" s="69">
        <f t="shared" si="16"/>
        <v>-15</v>
      </c>
      <c r="T34" s="61">
        <f t="shared" si="16"/>
        <v>4</v>
      </c>
      <c r="U34" s="69">
        <f t="shared" si="16"/>
        <v>-12</v>
      </c>
      <c r="V34" s="61">
        <f t="shared" si="16"/>
        <v>-17</v>
      </c>
      <c r="W34" s="69">
        <f t="shared" si="16"/>
        <v>8</v>
      </c>
      <c r="X34" s="61">
        <f t="shared" si="16"/>
        <v>7</v>
      </c>
      <c r="Y34" s="69">
        <f t="shared" si="16"/>
        <v>13</v>
      </c>
      <c r="Z34" s="61">
        <f t="shared" si="16"/>
        <v>-15</v>
      </c>
      <c r="AA34" s="69">
        <f t="shared" si="16"/>
        <v>-11</v>
      </c>
      <c r="AB34" s="61">
        <f t="shared" si="16"/>
        <v>-1</v>
      </c>
      <c r="AC34" s="69">
        <f t="shared" si="16"/>
        <v>14</v>
      </c>
      <c r="AD34" s="61">
        <f t="shared" si="16"/>
        <v>17</v>
      </c>
      <c r="AE34" s="69">
        <f t="shared" si="16"/>
        <v>2</v>
      </c>
      <c r="AF34" s="61">
        <f t="shared" si="16"/>
        <v>-6</v>
      </c>
      <c r="AG34" s="69">
        <f t="shared" si="16"/>
        <v>-1</v>
      </c>
      <c r="AH34" s="61">
        <f t="shared" si="16"/>
        <v>11</v>
      </c>
      <c r="AI34" s="69">
        <f t="shared" si="16"/>
        <v>8</v>
      </c>
      <c r="AJ34" s="61">
        <f t="shared" si="16"/>
        <v>6</v>
      </c>
      <c r="AK34" s="69">
        <f t="shared" si="16"/>
        <v>15</v>
      </c>
      <c r="AL34" s="61">
        <f t="shared" si="16"/>
        <v>10</v>
      </c>
      <c r="AM34" s="69">
        <f t="shared" si="16"/>
        <v>10</v>
      </c>
      <c r="AN34" s="61">
        <f t="shared" si="16"/>
        <v>-5</v>
      </c>
      <c r="AO34" s="69">
        <f t="shared" si="16"/>
        <v>-4</v>
      </c>
      <c r="AP34" s="61">
        <f t="shared" si="16"/>
        <v>-1</v>
      </c>
      <c r="AQ34" s="69">
        <f t="shared" si="16"/>
        <v>4</v>
      </c>
      <c r="AR34" s="61">
        <f t="shared" si="16"/>
        <v>16</v>
      </c>
      <c r="AS34" s="69">
        <f t="shared" si="16"/>
        <v>10</v>
      </c>
      <c r="AT34" s="61">
        <f t="shared" si="16"/>
        <v>6</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0.19379844961240311</v>
      </c>
      <c r="G36" s="107">
        <f t="shared" ref="G36:AZ36" si="18">IFERROR(G34/G32,0)</f>
        <v>7.4829931972789115E-2</v>
      </c>
      <c r="H36" s="108">
        <f t="shared" si="18"/>
        <v>5.3691275167785234E-2</v>
      </c>
      <c r="I36" s="107">
        <f t="shared" si="18"/>
        <v>-9.7402597402597407E-2</v>
      </c>
      <c r="J36" s="108">
        <f t="shared" si="18"/>
        <v>-8.2278481012658222E-2</v>
      </c>
      <c r="K36" s="107">
        <f t="shared" si="18"/>
        <v>-5.0955414012738856E-2</v>
      </c>
      <c r="L36" s="108">
        <f t="shared" si="18"/>
        <v>5.0359712230215826E-2</v>
      </c>
      <c r="M36" s="107">
        <f t="shared" si="18"/>
        <v>2.7586206896551724E-2</v>
      </c>
      <c r="N36" s="108">
        <f t="shared" si="18"/>
        <v>7.3825503355704702E-2</v>
      </c>
      <c r="O36" s="107">
        <f t="shared" si="18"/>
        <v>0.20547945205479451</v>
      </c>
      <c r="P36" s="108">
        <f t="shared" si="18"/>
        <v>0.17449664429530201</v>
      </c>
      <c r="Q36" s="107">
        <f t="shared" si="18"/>
        <v>-1.2500000000000001E-2</v>
      </c>
      <c r="R36" s="108">
        <f t="shared" si="18"/>
        <v>-5.6818181818181816E-2</v>
      </c>
      <c r="S36" s="107">
        <f t="shared" si="18"/>
        <v>-8.5714285714285715E-2</v>
      </c>
      <c r="T36" s="108">
        <f t="shared" si="18"/>
        <v>2.5316455696202531E-2</v>
      </c>
      <c r="U36" s="107">
        <f t="shared" si="18"/>
        <v>-7.2289156626506021E-2</v>
      </c>
      <c r="V36" s="108">
        <f t="shared" si="18"/>
        <v>-0.10625</v>
      </c>
      <c r="W36" s="107">
        <f t="shared" si="18"/>
        <v>4.9382716049382713E-2</v>
      </c>
      <c r="X36" s="108">
        <f t="shared" si="18"/>
        <v>4.5454545454545456E-2</v>
      </c>
      <c r="Y36" s="107">
        <f t="shared" si="18"/>
        <v>9.0909090909090912E-2</v>
      </c>
      <c r="Z36" s="108">
        <f t="shared" si="18"/>
        <v>-8.8235294117647065E-2</v>
      </c>
      <c r="AA36" s="107">
        <f t="shared" si="18"/>
        <v>-6.8322981366459631E-2</v>
      </c>
      <c r="AB36" s="108">
        <f t="shared" si="18"/>
        <v>-6.41025641025641E-3</v>
      </c>
      <c r="AC36" s="107">
        <f t="shared" si="18"/>
        <v>9.0322580645161285E-2</v>
      </c>
      <c r="AD36" s="108">
        <f t="shared" si="18"/>
        <v>0.11333333333333333</v>
      </c>
      <c r="AE36" s="107">
        <f t="shared" si="18"/>
        <v>1.2903225806451613E-2</v>
      </c>
      <c r="AF36" s="108">
        <f t="shared" si="18"/>
        <v>-3.5502958579881658E-2</v>
      </c>
      <c r="AG36" s="107">
        <f t="shared" si="18"/>
        <v>-5.9880239520958087E-3</v>
      </c>
      <c r="AH36" s="108">
        <f t="shared" si="18"/>
        <v>7.0063694267515922E-2</v>
      </c>
      <c r="AI36" s="107">
        <f t="shared" si="18"/>
        <v>4.9079754601226995E-2</v>
      </c>
      <c r="AJ36" s="108">
        <f t="shared" si="18"/>
        <v>3.614457831325301E-2</v>
      </c>
      <c r="AK36" s="107">
        <f t="shared" si="18"/>
        <v>8.9285714285714288E-2</v>
      </c>
      <c r="AL36" s="108">
        <f t="shared" si="18"/>
        <v>5.8479532163742687E-2</v>
      </c>
      <c r="AM36" s="107">
        <f t="shared" si="18"/>
        <v>5.8139534883720929E-2</v>
      </c>
      <c r="AN36" s="108">
        <f t="shared" si="18"/>
        <v>-2.7322404371584699E-2</v>
      </c>
      <c r="AO36" s="107">
        <f t="shared" si="18"/>
        <v>-2.2099447513812154E-2</v>
      </c>
      <c r="AP36" s="108">
        <f t="shared" si="18"/>
        <v>-5.4945054945054949E-3</v>
      </c>
      <c r="AQ36" s="107">
        <f t="shared" si="18"/>
        <v>2.247191011235955E-2</v>
      </c>
      <c r="AR36" s="108">
        <f t="shared" si="18"/>
        <v>9.03954802259887E-2</v>
      </c>
      <c r="AS36" s="107">
        <f t="shared" si="18"/>
        <v>5.5248618784530384E-2</v>
      </c>
      <c r="AT36" s="108">
        <f t="shared" si="18"/>
        <v>3.2967032967032968E-2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1.0766580534022395E-2</v>
      </c>
      <c r="G38" s="107">
        <f t="shared" ref="G38:BD38" si="20">G36/18</f>
        <v>4.1572184429327285E-3</v>
      </c>
      <c r="H38" s="108">
        <f t="shared" si="20"/>
        <v>2.9828486204325128E-3</v>
      </c>
      <c r="I38" s="107">
        <f t="shared" si="20"/>
        <v>-5.4112554112554119E-3</v>
      </c>
      <c r="J38" s="108">
        <f t="shared" si="20"/>
        <v>-4.5710267229254571E-3</v>
      </c>
      <c r="K38" s="107">
        <f t="shared" si="20"/>
        <v>-2.8308563340410475E-3</v>
      </c>
      <c r="L38" s="108">
        <f t="shared" si="20"/>
        <v>2.7977617905675461E-3</v>
      </c>
      <c r="M38" s="107">
        <f t="shared" si="20"/>
        <v>1.5325670498084292E-3</v>
      </c>
      <c r="N38" s="108">
        <f t="shared" si="20"/>
        <v>4.1014168530947061E-3</v>
      </c>
      <c r="O38" s="107">
        <f t="shared" si="20"/>
        <v>1.1415525114155251E-2</v>
      </c>
      <c r="P38" s="108">
        <f t="shared" si="20"/>
        <v>9.6942580164056675E-3</v>
      </c>
      <c r="Q38" s="107">
        <f t="shared" si="20"/>
        <v>-6.9444444444444447E-4</v>
      </c>
      <c r="R38" s="108">
        <f t="shared" si="20"/>
        <v>-3.1565656565656565E-3</v>
      </c>
      <c r="S38" s="107">
        <f t="shared" si="20"/>
        <v>-4.7619047619047623E-3</v>
      </c>
      <c r="T38" s="108">
        <f t="shared" si="20"/>
        <v>1.4064697609001407E-3</v>
      </c>
      <c r="U38" s="107">
        <f t="shared" si="20"/>
        <v>-4.0160642570281121E-3</v>
      </c>
      <c r="V38" s="108">
        <f t="shared" si="20"/>
        <v>-5.9027777777777776E-3</v>
      </c>
      <c r="W38" s="107">
        <f t="shared" si="20"/>
        <v>2.7434842249657062E-3</v>
      </c>
      <c r="X38" s="108">
        <f t="shared" si="20"/>
        <v>2.5252525252525255E-3</v>
      </c>
      <c r="Y38" s="107">
        <f t="shared" si="20"/>
        <v>5.0505050505050509E-3</v>
      </c>
      <c r="Z38" s="108">
        <f t="shared" si="20"/>
        <v>-4.9019607843137254E-3</v>
      </c>
      <c r="AA38" s="107">
        <f t="shared" si="20"/>
        <v>-3.795721187025535E-3</v>
      </c>
      <c r="AB38" s="108">
        <f t="shared" si="20"/>
        <v>-3.5612535612535609E-4</v>
      </c>
      <c r="AC38" s="107">
        <f t="shared" si="20"/>
        <v>5.017921146953405E-3</v>
      </c>
      <c r="AD38" s="108">
        <f t="shared" si="20"/>
        <v>6.2962962962962964E-3</v>
      </c>
      <c r="AE38" s="107">
        <f t="shared" si="20"/>
        <v>7.1684587813620072E-4</v>
      </c>
      <c r="AF38" s="108">
        <f t="shared" si="20"/>
        <v>-1.9723865877712033E-3</v>
      </c>
      <c r="AG38" s="107">
        <f t="shared" si="20"/>
        <v>-3.3266799733865603E-4</v>
      </c>
      <c r="AH38" s="108">
        <f t="shared" si="20"/>
        <v>3.8924274593064401E-3</v>
      </c>
      <c r="AI38" s="107">
        <f t="shared" si="20"/>
        <v>2.7266530334014998E-3</v>
      </c>
      <c r="AJ38" s="108">
        <f t="shared" si="20"/>
        <v>2.008032128514056E-3</v>
      </c>
      <c r="AK38" s="107">
        <f t="shared" si="20"/>
        <v>4.96031746031746E-3</v>
      </c>
      <c r="AL38" s="108">
        <f t="shared" si="20"/>
        <v>3.2488628979857048E-3</v>
      </c>
      <c r="AM38" s="107">
        <f t="shared" si="20"/>
        <v>3.2299741602067182E-3</v>
      </c>
      <c r="AN38" s="108">
        <f t="shared" si="20"/>
        <v>-1.5179113539769277E-3</v>
      </c>
      <c r="AO38" s="107">
        <f t="shared" si="20"/>
        <v>-1.2277470841006752E-3</v>
      </c>
      <c r="AP38" s="108">
        <f t="shared" si="20"/>
        <v>-3.0525030525030525E-4</v>
      </c>
      <c r="AQ38" s="107">
        <f t="shared" si="20"/>
        <v>1.2484394506866417E-3</v>
      </c>
      <c r="AR38" s="108">
        <f t="shared" si="20"/>
        <v>5.0219711236660393E-3</v>
      </c>
      <c r="AS38" s="107">
        <f t="shared" si="20"/>
        <v>3.0693677102516881E-3</v>
      </c>
      <c r="AT38" s="108">
        <f t="shared" si="20"/>
        <v>1.8315018315018315E-3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0.19379844961240311</v>
      </c>
      <c r="G40" s="120">
        <f t="shared" ref="G40:BD40" si="21">G38*G41</f>
        <v>7.4829931972789115E-2</v>
      </c>
      <c r="H40" s="108">
        <f t="shared" si="21"/>
        <v>5.3691275167785234E-2</v>
      </c>
      <c r="I40" s="107">
        <f t="shared" si="21"/>
        <v>-9.7402597402597407E-2</v>
      </c>
      <c r="J40" s="108">
        <f t="shared" si="21"/>
        <v>-8.2278481012658222E-2</v>
      </c>
      <c r="K40" s="107">
        <f t="shared" si="21"/>
        <v>-5.0955414012738856E-2</v>
      </c>
      <c r="L40" s="108">
        <f t="shared" si="21"/>
        <v>5.0359712230215826E-2</v>
      </c>
      <c r="M40" s="107">
        <f t="shared" si="21"/>
        <v>2.7586206896551724E-2</v>
      </c>
      <c r="N40" s="108">
        <f t="shared" si="21"/>
        <v>7.3825503355704702E-2</v>
      </c>
      <c r="O40" s="107">
        <f t="shared" si="21"/>
        <v>0.20547945205479451</v>
      </c>
      <c r="P40" s="108">
        <f t="shared" si="21"/>
        <v>0.17449664429530201</v>
      </c>
      <c r="Q40" s="107">
        <f t="shared" si="21"/>
        <v>-1.2500000000000001E-2</v>
      </c>
      <c r="R40" s="108">
        <f t="shared" si="21"/>
        <v>-5.6818181818181816E-2</v>
      </c>
      <c r="S40" s="107">
        <f t="shared" si="21"/>
        <v>-8.5714285714285715E-2</v>
      </c>
      <c r="T40" s="108">
        <f t="shared" si="21"/>
        <v>2.5316455696202531E-2</v>
      </c>
      <c r="U40" s="107">
        <f t="shared" si="21"/>
        <v>-7.2289156626506021E-2</v>
      </c>
      <c r="V40" s="108">
        <f t="shared" si="21"/>
        <v>-0.10625</v>
      </c>
      <c r="W40" s="107">
        <f t="shared" si="21"/>
        <v>4.9382716049382713E-2</v>
      </c>
      <c r="X40" s="108">
        <f t="shared" si="21"/>
        <v>4.5454545454545456E-2</v>
      </c>
      <c r="Y40" s="107">
        <f t="shared" si="21"/>
        <v>9.0909090909090912E-2</v>
      </c>
      <c r="Z40" s="108">
        <f t="shared" si="21"/>
        <v>-8.8235294117647051E-2</v>
      </c>
      <c r="AA40" s="107">
        <f t="shared" si="21"/>
        <v>-6.8322981366459631E-2</v>
      </c>
      <c r="AB40" s="108">
        <f t="shared" si="21"/>
        <v>-6.41025641025641E-3</v>
      </c>
      <c r="AC40" s="107">
        <f t="shared" si="21"/>
        <v>9.0322580645161285E-2</v>
      </c>
      <c r="AD40" s="108">
        <f t="shared" si="21"/>
        <v>0.11333333333333334</v>
      </c>
      <c r="AE40" s="107">
        <f t="shared" si="21"/>
        <v>1.2903225806451613E-2</v>
      </c>
      <c r="AF40" s="108">
        <f t="shared" si="21"/>
        <v>-3.5502958579881658E-2</v>
      </c>
      <c r="AG40" s="107">
        <f t="shared" si="21"/>
        <v>-5.9880239520958087E-3</v>
      </c>
      <c r="AH40" s="108">
        <f t="shared" si="21"/>
        <v>7.0063694267515922E-2</v>
      </c>
      <c r="AI40" s="107">
        <f t="shared" si="21"/>
        <v>4.9079754601226995E-2</v>
      </c>
      <c r="AJ40" s="108">
        <f t="shared" si="21"/>
        <v>3.614457831325301E-2</v>
      </c>
      <c r="AK40" s="107">
        <f t="shared" si="21"/>
        <v>8.9285714285714274E-2</v>
      </c>
      <c r="AL40" s="108">
        <f t="shared" si="21"/>
        <v>5.8479532163742687E-2</v>
      </c>
      <c r="AM40" s="107">
        <f t="shared" si="21"/>
        <v>5.8139534883720929E-2</v>
      </c>
      <c r="AN40" s="108">
        <f t="shared" si="21"/>
        <v>-2.7322404371584699E-2</v>
      </c>
      <c r="AO40" s="107">
        <f t="shared" si="21"/>
        <v>-2.2099447513812154E-2</v>
      </c>
      <c r="AP40" s="108">
        <f t="shared" si="21"/>
        <v>-5.4945054945054941E-3</v>
      </c>
      <c r="AQ40" s="107">
        <f t="shared" si="21"/>
        <v>2.247191011235955E-2</v>
      </c>
      <c r="AR40" s="108">
        <f t="shared" si="21"/>
        <v>9.03954802259887E-2</v>
      </c>
      <c r="AS40" s="107">
        <f t="shared" si="21"/>
        <v>5.5248618784530384E-2</v>
      </c>
      <c r="AT40" s="108">
        <f t="shared" si="21"/>
        <v>3.2967032967032968E-2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183.84496124031008</v>
      </c>
      <c r="G43" s="109">
        <f t="shared" ref="G43:BD43" si="22">G30+(G30*G40)</f>
        <v>169.82312925170069</v>
      </c>
      <c r="H43" s="110">
        <f t="shared" si="22"/>
        <v>165.42953020134229</v>
      </c>
      <c r="I43" s="109">
        <f t="shared" si="22"/>
        <v>125.46103896103897</v>
      </c>
      <c r="J43" s="110">
        <f t="shared" si="22"/>
        <v>133.06962025316454</v>
      </c>
      <c r="K43" s="109">
        <f t="shared" si="22"/>
        <v>141.40764331210192</v>
      </c>
      <c r="L43" s="110">
        <f t="shared" si="22"/>
        <v>153.35251798561151</v>
      </c>
      <c r="M43" s="109">
        <f t="shared" si="22"/>
        <v>153.1103448275862</v>
      </c>
      <c r="N43" s="110">
        <f t="shared" si="22"/>
        <v>171.81208053691276</v>
      </c>
      <c r="O43" s="109">
        <f t="shared" si="22"/>
        <v>212.16438356164383</v>
      </c>
      <c r="P43" s="110">
        <f t="shared" si="22"/>
        <v>205.53691275167785</v>
      </c>
      <c r="Q43" s="109">
        <f t="shared" si="22"/>
        <v>156.02500000000001</v>
      </c>
      <c r="R43" s="110">
        <f t="shared" si="22"/>
        <v>156.56818181818181</v>
      </c>
      <c r="S43" s="109">
        <f t="shared" si="22"/>
        <v>146.28571428571428</v>
      </c>
      <c r="T43" s="110">
        <f t="shared" si="22"/>
        <v>166.1012658227848</v>
      </c>
      <c r="U43" s="109">
        <f t="shared" si="22"/>
        <v>142.86746987951807</v>
      </c>
      <c r="V43" s="110">
        <f t="shared" si="22"/>
        <v>127.80625000000001</v>
      </c>
      <c r="W43" s="109">
        <f t="shared" si="22"/>
        <v>178.39506172839506</v>
      </c>
      <c r="X43" s="110">
        <f t="shared" si="22"/>
        <v>168.31818181818181</v>
      </c>
      <c r="Y43" s="109">
        <f t="shared" si="22"/>
        <v>170.18181818181819</v>
      </c>
      <c r="Z43" s="110">
        <f t="shared" si="22"/>
        <v>141.3235294117647</v>
      </c>
      <c r="AA43" s="109">
        <f t="shared" si="22"/>
        <v>139.75155279503105</v>
      </c>
      <c r="AB43" s="110">
        <f t="shared" si="22"/>
        <v>154.00641025641025</v>
      </c>
      <c r="AC43" s="109">
        <f t="shared" si="22"/>
        <v>184.26451612903224</v>
      </c>
      <c r="AD43" s="110">
        <f t="shared" si="22"/>
        <v>185.92666666666668</v>
      </c>
      <c r="AE43" s="109">
        <f t="shared" si="22"/>
        <v>159.02580645161291</v>
      </c>
      <c r="AF43" s="110">
        <f t="shared" si="22"/>
        <v>157.2130177514793</v>
      </c>
      <c r="AG43" s="109">
        <f t="shared" si="22"/>
        <v>165.00598802395209</v>
      </c>
      <c r="AH43" s="110">
        <f t="shared" si="22"/>
        <v>179.77070063694268</v>
      </c>
      <c r="AI43" s="109">
        <f t="shared" si="22"/>
        <v>179.39263803680981</v>
      </c>
      <c r="AJ43" s="110">
        <f t="shared" si="22"/>
        <v>178.21686746987953</v>
      </c>
      <c r="AK43" s="109">
        <f t="shared" si="22"/>
        <v>199.33928571428572</v>
      </c>
      <c r="AL43" s="110">
        <f t="shared" si="22"/>
        <v>191.58479532163742</v>
      </c>
      <c r="AM43" s="109">
        <f t="shared" si="22"/>
        <v>192.58139534883722</v>
      </c>
      <c r="AN43" s="110">
        <f t="shared" si="22"/>
        <v>173.13661202185793</v>
      </c>
      <c r="AO43" s="109">
        <f t="shared" si="22"/>
        <v>173.08839779005524</v>
      </c>
      <c r="AP43" s="110">
        <f t="shared" si="22"/>
        <v>180.00549450549451</v>
      </c>
      <c r="AQ43" s="109">
        <f t="shared" si="22"/>
        <v>186.08988764044943</v>
      </c>
      <c r="AR43" s="110">
        <f t="shared" si="22"/>
        <v>210.44632768361583</v>
      </c>
      <c r="AS43" s="109">
        <f t="shared" si="22"/>
        <v>201.55248618784532</v>
      </c>
      <c r="AT43" s="110">
        <f t="shared" si="22"/>
        <v>194.19780219780219</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60.47531619747042</v>
      </c>
      <c r="G45" s="69">
        <f t="shared" ref="G45:AZ45" si="23">G43/$F$1</f>
        <v>55.862871464375225</v>
      </c>
      <c r="H45" s="61">
        <f t="shared" si="23"/>
        <v>54.417608618862594</v>
      </c>
      <c r="I45" s="69">
        <f t="shared" si="23"/>
        <v>41.270078605604922</v>
      </c>
      <c r="J45" s="61">
        <f t="shared" si="23"/>
        <v>43.772901399067287</v>
      </c>
      <c r="K45" s="69">
        <f t="shared" si="23"/>
        <v>46.51567214213879</v>
      </c>
      <c r="L45" s="61">
        <f t="shared" si="23"/>
        <v>50.444907232109053</v>
      </c>
      <c r="M45" s="69">
        <f t="shared" si="23"/>
        <v>50.365245009074407</v>
      </c>
      <c r="N45" s="61">
        <f t="shared" si="23"/>
        <v>56.517131755563405</v>
      </c>
      <c r="O45" s="69">
        <f t="shared" si="23"/>
        <v>69.790915645277579</v>
      </c>
      <c r="P45" s="61">
        <f t="shared" si="23"/>
        <v>67.610826563051916</v>
      </c>
      <c r="Q45" s="69">
        <f t="shared" si="23"/>
        <v>51.32401315789474</v>
      </c>
      <c r="R45" s="61">
        <f t="shared" si="23"/>
        <v>51.502691387559807</v>
      </c>
      <c r="S45" s="69">
        <f t="shared" si="23"/>
        <v>48.120300751879697</v>
      </c>
      <c r="T45" s="61">
        <f t="shared" si="23"/>
        <v>54.63857428381079</v>
      </c>
      <c r="U45" s="69">
        <f t="shared" si="23"/>
        <v>46.995878249841468</v>
      </c>
      <c r="V45" s="61">
        <f t="shared" si="23"/>
        <v>42.041529605263158</v>
      </c>
      <c r="W45" s="69">
        <f t="shared" si="23"/>
        <v>58.682586094866799</v>
      </c>
      <c r="X45" s="61">
        <f t="shared" si="23"/>
        <v>55.367822966507177</v>
      </c>
      <c r="Y45" s="69">
        <f t="shared" si="23"/>
        <v>55.980861244019138</v>
      </c>
      <c r="Z45" s="61">
        <f t="shared" si="23"/>
        <v>46.48800309597523</v>
      </c>
      <c r="AA45" s="69">
        <f t="shared" si="23"/>
        <v>45.970905524681264</v>
      </c>
      <c r="AB45" s="61">
        <f t="shared" si="23"/>
        <v>50.660003373819158</v>
      </c>
      <c r="AC45" s="69">
        <f t="shared" si="23"/>
        <v>60.613327674023765</v>
      </c>
      <c r="AD45" s="61">
        <f t="shared" si="23"/>
        <v>61.160087719298247</v>
      </c>
      <c r="AE45" s="69">
        <f t="shared" si="23"/>
        <v>52.311120543293718</v>
      </c>
      <c r="AF45" s="61">
        <f t="shared" si="23"/>
        <v>51.714808470881344</v>
      </c>
      <c r="AG45" s="69">
        <f t="shared" si="23"/>
        <v>54.278285534194765</v>
      </c>
      <c r="AH45" s="61">
        <f t="shared" si="23"/>
        <v>59.13509889373114</v>
      </c>
      <c r="AI45" s="69">
        <f t="shared" si="23"/>
        <v>59.010736196319016</v>
      </c>
      <c r="AJ45" s="61">
        <f t="shared" si="23"/>
        <v>58.623969562460374</v>
      </c>
      <c r="AK45" s="69">
        <f t="shared" si="23"/>
        <v>65.572133458646618</v>
      </c>
      <c r="AL45" s="61">
        <f t="shared" si="23"/>
        <v>63.021314250538623</v>
      </c>
      <c r="AM45" s="69">
        <f t="shared" si="23"/>
        <v>63.34914320685435</v>
      </c>
      <c r="AN45" s="61">
        <f t="shared" si="23"/>
        <v>56.952832901926946</v>
      </c>
      <c r="AO45" s="69">
        <f t="shared" si="23"/>
        <v>56.936972957255016</v>
      </c>
      <c r="AP45" s="61">
        <f t="shared" si="23"/>
        <v>59.212333718912667</v>
      </c>
      <c r="AQ45" s="69">
        <f t="shared" si="23"/>
        <v>61.213778829095205</v>
      </c>
      <c r="AR45" s="61">
        <f t="shared" si="23"/>
        <v>69.225765685399949</v>
      </c>
      <c r="AS45" s="69">
        <f t="shared" si="23"/>
        <v>66.300159930212274</v>
      </c>
      <c r="AT45" s="61">
        <f t="shared" si="23"/>
        <v>63.880855986119144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40</v>
      </c>
      <c r="G47" s="172">
        <f>G45-G26</f>
        <v>15.862871464375225</v>
      </c>
      <c r="H47" s="118">
        <f>H45-H26</f>
        <v>14.417608618862594</v>
      </c>
      <c r="I47" s="119">
        <f t="shared" ref="I47:AZ47" si="24">I45-I26</f>
        <v>16.270078605604922</v>
      </c>
      <c r="J47" s="118">
        <f t="shared" si="24"/>
        <v>8.7729013990672868</v>
      </c>
      <c r="K47" s="119">
        <f t="shared" si="24"/>
        <v>1.51567214213879</v>
      </c>
      <c r="L47" s="118">
        <f t="shared" si="24"/>
        <v>-4.5550927678909474</v>
      </c>
      <c r="M47" s="119">
        <f t="shared" si="24"/>
        <v>-8.6347549909255932</v>
      </c>
      <c r="N47" s="118">
        <f t="shared" si="24"/>
        <v>-2.4828682444365953</v>
      </c>
      <c r="O47" s="119">
        <f t="shared" si="24"/>
        <v>10.790915645277579</v>
      </c>
      <c r="P47" s="118">
        <f t="shared" si="24"/>
        <v>8.6108265630519156</v>
      </c>
      <c r="Q47" s="119">
        <f t="shared" si="24"/>
        <v>-7.6759868421052602</v>
      </c>
      <c r="R47" s="118">
        <f t="shared" si="24"/>
        <v>-2.4973086124401931</v>
      </c>
      <c r="S47" s="119">
        <f t="shared" si="24"/>
        <v>-5.8796992481203034</v>
      </c>
      <c r="T47" s="118">
        <f t="shared" si="24"/>
        <v>0.63857428381079018</v>
      </c>
      <c r="U47" s="119">
        <f t="shared" si="24"/>
        <v>-7.0041217501585322</v>
      </c>
      <c r="V47" s="118">
        <f t="shared" si="24"/>
        <v>-11.958470394736842</v>
      </c>
      <c r="W47" s="119">
        <f t="shared" si="24"/>
        <v>4.6825860948667994</v>
      </c>
      <c r="X47" s="118">
        <f t="shared" si="24"/>
        <v>1.3678229665071768</v>
      </c>
      <c r="Y47" s="119">
        <f t="shared" si="24"/>
        <v>1.9808612440191382</v>
      </c>
      <c r="Z47" s="118">
        <f t="shared" si="24"/>
        <v>-12.194582998891569</v>
      </c>
      <c r="AA47" s="119">
        <f t="shared" si="24"/>
        <v>-12.711680570185536</v>
      </c>
      <c r="AB47" s="118">
        <f t="shared" si="24"/>
        <v>-8.022582721047641</v>
      </c>
      <c r="AC47" s="119">
        <f t="shared" si="24"/>
        <v>1.9307415791569653</v>
      </c>
      <c r="AD47" s="118">
        <f t="shared" si="24"/>
        <v>2.4775016244314472</v>
      </c>
      <c r="AE47" s="119">
        <f t="shared" si="24"/>
        <v>-6.3714655515730811</v>
      </c>
      <c r="AF47" s="118">
        <f t="shared" si="24"/>
        <v>-6.9677776239854552</v>
      </c>
      <c r="AG47" s="119">
        <f t="shared" si="24"/>
        <v>-4.4043005606720342</v>
      </c>
      <c r="AH47" s="118">
        <f t="shared" si="24"/>
        <v>0.45251279886434048</v>
      </c>
      <c r="AI47" s="119">
        <f t="shared" si="24"/>
        <v>0.32815010145221635</v>
      </c>
      <c r="AJ47" s="118">
        <f t="shared" si="24"/>
        <v>-5.8616532406425392E-2</v>
      </c>
      <c r="AK47" s="119">
        <f t="shared" si="24"/>
        <v>6.889547363779819</v>
      </c>
      <c r="AL47" s="118">
        <f t="shared" si="24"/>
        <v>4.3387281556718236</v>
      </c>
      <c r="AM47" s="119">
        <f t="shared" si="24"/>
        <v>4.6665571119875509</v>
      </c>
      <c r="AN47" s="118">
        <f t="shared" si="24"/>
        <v>-2.0471670980730536</v>
      </c>
      <c r="AO47" s="119">
        <f t="shared" si="24"/>
        <v>-2.0630270427449844</v>
      </c>
      <c r="AP47" s="118">
        <f t="shared" si="24"/>
        <v>0.21233371891266728</v>
      </c>
      <c r="AQ47" s="119">
        <f t="shared" si="24"/>
        <v>2.2137788290952045</v>
      </c>
      <c r="AR47" s="118">
        <f t="shared" si="24"/>
        <v>10.225765685399949</v>
      </c>
      <c r="AS47" s="119">
        <f t="shared" si="24"/>
        <v>17.087826211299607</v>
      </c>
      <c r="AT47" s="118">
        <f t="shared" si="24"/>
        <v>12.454743438111272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8.7729013990672868</v>
      </c>
      <c r="K49" s="71">
        <f t="shared" si="25"/>
        <v>1.51567214213879</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4.6825860948667994</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6.889547363779819</v>
      </c>
      <c r="AL49" s="63">
        <f t="shared" si="25"/>
        <v>4.3387281556718236</v>
      </c>
      <c r="AM49" s="71">
        <f t="shared" si="25"/>
        <v>4.6665571119875509</v>
      </c>
      <c r="AN49" s="63">
        <f t="shared" si="25"/>
        <v>0</v>
      </c>
      <c r="AO49" s="71">
        <f t="shared" si="25"/>
        <v>0</v>
      </c>
      <c r="AP49" s="63">
        <f t="shared" si="25"/>
        <v>0.21233371891266728</v>
      </c>
      <c r="AQ49" s="71">
        <f t="shared" si="25"/>
        <v>2.2137788290952045</v>
      </c>
      <c r="AR49" s="63">
        <f t="shared" si="25"/>
        <v>10</v>
      </c>
      <c r="AS49" s="71">
        <f t="shared" si="25"/>
        <v>10</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BMA South Greensboro</dc:title>
  <dc:creator>N.C. State Health Coordinating Council</dc:creator>
  <cp:lastModifiedBy>Glendening, Erin</cp:lastModifiedBy>
  <dcterms:created xsi:type="dcterms:W3CDTF">2018-12-19T17:30:34Z</dcterms:created>
  <dcterms:modified xsi:type="dcterms:W3CDTF">2019-01-28T21:13:35Z</dcterms:modified>
</cp:coreProperties>
</file>