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4" i="2" l="1"/>
  <c r="AQ14" i="2"/>
  <c r="AP14" i="2"/>
  <c r="AO14" i="2"/>
  <c r="AN14" i="2"/>
  <c r="AM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F34" i="22"/>
  <c r="F36" i="22" s="1"/>
  <c r="F38" i="22" s="1"/>
  <c r="F40" i="22" s="1"/>
  <c r="F43" i="22" s="1"/>
  <c r="F45" i="22"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E12" i="13" s="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F8" i="13" s="1"/>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D25" i="22" l="1"/>
  <c r="E25" i="20"/>
  <c r="E25" i="17"/>
  <c r="K32" i="18"/>
  <c r="H24" i="18" s="1"/>
  <c r="J30" i="23"/>
  <c r="K32" i="19"/>
  <c r="H24" i="19" s="1"/>
  <c r="J32" i="17"/>
  <c r="G24" i="17" s="1"/>
  <c r="G25" i="17" s="1"/>
  <c r="G30" i="21"/>
  <c r="G34" i="21" s="1"/>
  <c r="G36" i="21" s="1"/>
  <c r="G38" i="21" s="1"/>
  <c r="G40" i="21" s="1"/>
  <c r="G43" i="21" s="1"/>
  <c r="G45" i="21" s="1"/>
  <c r="J32" i="21"/>
  <c r="K32" i="14"/>
  <c r="J32" i="23"/>
  <c r="G24" i="23" s="1"/>
  <c r="J32" i="18"/>
  <c r="L32" i="21"/>
  <c r="K32" i="17"/>
  <c r="H24" i="17" s="1"/>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F25" i="23"/>
  <c r="F25" i="20"/>
  <c r="F11" i="13"/>
  <c r="D25" i="27"/>
  <c r="D6" i="13"/>
  <c r="F25" i="21"/>
  <c r="F12" i="13"/>
  <c r="D25" i="21"/>
  <c r="D12" i="13"/>
  <c r="E25" i="23"/>
  <c r="D25" i="20"/>
  <c r="G24" i="21"/>
  <c r="G25" i="21" s="1"/>
  <c r="G24" i="18"/>
  <c r="H24" i="27"/>
  <c r="H24" i="22"/>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H24" i="14"/>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J34" i="20"/>
  <c r="J36" i="20" s="1"/>
  <c r="J38" i="20" s="1"/>
  <c r="J40" i="20" s="1"/>
  <c r="J43" i="20" s="1"/>
  <c r="J45" i="20" s="1"/>
  <c r="J47" i="20" s="1"/>
  <c r="I24" i="21"/>
  <c r="I25" i="21" s="1"/>
  <c r="J34" i="18"/>
  <c r="J36" i="18" s="1"/>
  <c r="J38" i="18" s="1"/>
  <c r="J40" i="18" s="1"/>
  <c r="J43" i="18" s="1"/>
  <c r="J45" i="18" s="1"/>
  <c r="J24" i="20"/>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4" l="1"/>
  <c r="L30" i="21"/>
  <c r="K30" i="20"/>
  <c r="K34" i="20" s="1"/>
  <c r="K36" i="20" s="1"/>
  <c r="K38" i="20" s="1"/>
  <c r="K40" i="20" s="1"/>
  <c r="K43" i="20" s="1"/>
  <c r="K45" i="20" s="1"/>
  <c r="K30" i="25"/>
  <c r="K30" i="23"/>
  <c r="K34" i="23" s="1"/>
  <c r="K36" i="23" s="1"/>
  <c r="K38" i="23" s="1"/>
  <c r="K40" i="23" s="1"/>
  <c r="K43" i="23" s="1"/>
  <c r="K45" i="23" s="1"/>
  <c r="K47" i="23" s="1"/>
  <c r="N32" i="24"/>
  <c r="Q32" i="14"/>
  <c r="N32" i="20"/>
  <c r="K24" i="20" s="1"/>
  <c r="K25" i="20" s="1"/>
  <c r="L30" i="24"/>
  <c r="O32" i="14"/>
  <c r="P32" i="20"/>
  <c r="M30" i="27"/>
  <c r="K30" i="24"/>
  <c r="K34" i="24" s="1"/>
  <c r="K36" i="24" s="1"/>
  <c r="K38" i="24" s="1"/>
  <c r="K40" i="24" s="1"/>
  <c r="K43" i="24" s="1"/>
  <c r="K45" i="24" s="1"/>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L30" i="25"/>
  <c r="O32" i="19"/>
  <c r="Q32" i="19"/>
  <c r="N32" i="23"/>
  <c r="K24" i="23" s="1"/>
  <c r="K30" i="27"/>
  <c r="K34" i="27" s="1"/>
  <c r="K36" i="27" s="1"/>
  <c r="K38" i="27" s="1"/>
  <c r="K40" i="27" s="1"/>
  <c r="K43" i="27" s="1"/>
  <c r="K45" i="27" s="1"/>
  <c r="L30" i="27"/>
  <c r="L34" i="27" s="1"/>
  <c r="L36" i="27" s="1"/>
  <c r="L38" i="27" s="1"/>
  <c r="L40" i="27" s="1"/>
  <c r="L43" i="27" s="1"/>
  <c r="L45" i="27" s="1"/>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K24" i="17" s="1"/>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K47" i="20"/>
  <c r="I49" i="19"/>
  <c r="J28" i="19" s="1"/>
  <c r="J24" i="23"/>
  <c r="J25" i="23" s="1"/>
  <c r="J47" i="24"/>
  <c r="I49" i="20"/>
  <c r="J28" i="20" s="1"/>
  <c r="L26" i="20" s="1"/>
  <c r="J25" i="20"/>
  <c r="I49" i="18"/>
  <c r="J28" i="18" s="1"/>
  <c r="L34" i="25"/>
  <c r="L36" i="25" s="1"/>
  <c r="L38" i="25" s="1"/>
  <c r="L40" i="25" s="1"/>
  <c r="L43" i="25" s="1"/>
  <c r="L45" i="25" s="1"/>
  <c r="K34" i="25"/>
  <c r="K36" i="25" s="1"/>
  <c r="K38" i="25" s="1"/>
  <c r="K40" i="25" s="1"/>
  <c r="K43" i="25" s="1"/>
  <c r="K45" i="25" s="1"/>
  <c r="J49" i="20"/>
  <c r="K28" i="20" s="1"/>
  <c r="L34" i="23"/>
  <c r="L36" i="23" s="1"/>
  <c r="L38" i="23" s="1"/>
  <c r="L40" i="23" s="1"/>
  <c r="L43" i="23" s="1"/>
  <c r="L45" i="23" s="1"/>
  <c r="I49" i="23"/>
  <c r="J28" i="23" s="1"/>
  <c r="L26" i="23" s="1"/>
  <c r="J47" i="27"/>
  <c r="L34" i="24"/>
  <c r="L36" i="24" s="1"/>
  <c r="L38" i="24" s="1"/>
  <c r="L40" i="24" s="1"/>
  <c r="L43" i="24" s="1"/>
  <c r="L45" i="24" s="1"/>
  <c r="K34" i="21"/>
  <c r="K36" i="21" s="1"/>
  <c r="K38" i="21" s="1"/>
  <c r="K40" i="21" s="1"/>
  <c r="K43" i="21" s="1"/>
  <c r="K45" i="21" s="1"/>
  <c r="N34" i="17"/>
  <c r="N36" i="17" s="1"/>
  <c r="N38" i="17" s="1"/>
  <c r="N40" i="17" s="1"/>
  <c r="N43" i="17" s="1"/>
  <c r="N45" i="17"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K24" i="19" l="1"/>
  <c r="K47" i="19"/>
  <c r="L26" i="25"/>
  <c r="L26" i="24"/>
  <c r="M26" i="24" s="1"/>
  <c r="S32" i="14"/>
  <c r="P30" i="27"/>
  <c r="Q32" i="23"/>
  <c r="Q32" i="24"/>
  <c r="N30" i="27"/>
  <c r="N34" i="27" s="1"/>
  <c r="N36" i="27" s="1"/>
  <c r="N38" i="27" s="1"/>
  <c r="N40" i="27" s="1"/>
  <c r="N43" i="27" s="1"/>
  <c r="N45" i="27" s="1"/>
  <c r="M30" i="23"/>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M26" i="25"/>
  <c r="M24" i="25" s="1"/>
  <c r="J25" i="25"/>
  <c r="K26" i="22"/>
  <c r="L26" i="22" s="1"/>
  <c r="K24" i="24"/>
  <c r="K25" i="24" s="1"/>
  <c r="L24" i="23"/>
  <c r="L49" i="23" s="1"/>
  <c r="M28" i="23" s="1"/>
  <c r="L26" i="21"/>
  <c r="L47" i="21" s="1"/>
  <c r="L26" i="18"/>
  <c r="L24" i="18" s="1"/>
  <c r="K24" i="18"/>
  <c r="J47" i="18"/>
  <c r="J49" i="17"/>
  <c r="K28" i="17" s="1"/>
  <c r="J25" i="17"/>
  <c r="J47" i="21"/>
  <c r="K47" i="21"/>
  <c r="L47" i="25"/>
  <c r="L47" i="23"/>
  <c r="K49" i="23"/>
  <c r="L28" i="23" s="1"/>
  <c r="L24" i="25"/>
  <c r="K24" i="25"/>
  <c r="K6" i="13"/>
  <c r="J49" i="27"/>
  <c r="K28" i="27" s="1"/>
  <c r="K24" i="27"/>
  <c r="K25" i="27" s="1"/>
  <c r="M34" i="19"/>
  <c r="M36" i="19" s="1"/>
  <c r="M38" i="19" s="1"/>
  <c r="M40" i="19" s="1"/>
  <c r="M43" i="19" s="1"/>
  <c r="M45" i="19" s="1"/>
  <c r="N34" i="19"/>
  <c r="N36" i="19" s="1"/>
  <c r="N38" i="19" s="1"/>
  <c r="N40" i="19" s="1"/>
  <c r="N43" i="19" s="1"/>
  <c r="N45" i="19" s="1"/>
  <c r="M34" i="23"/>
  <c r="M36" i="23" s="1"/>
  <c r="M38" i="23" s="1"/>
  <c r="M40" i="23" s="1"/>
  <c r="M43" i="23" s="1"/>
  <c r="M45" i="23"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K49" i="19"/>
  <c r="L28" i="19" s="1"/>
  <c r="J49" i="23"/>
  <c r="K28" i="23" s="1"/>
  <c r="M26" i="23" s="1"/>
  <c r="K25" i="23"/>
  <c r="L24" i="20"/>
  <c r="L25" i="20" s="1"/>
  <c r="K49" i="20"/>
  <c r="L28" i="20" s="1"/>
  <c r="K24" i="21"/>
  <c r="K25" i="21" s="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M24" i="24" l="1"/>
  <c r="J49" i="22"/>
  <c r="K28" i="22" s="1"/>
  <c r="L24" i="24"/>
  <c r="L47" i="24"/>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L25" i="24"/>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25" i="25"/>
  <c r="L49" i="25"/>
  <c r="M28" i="25" s="1"/>
  <c r="M25" i="25"/>
  <c r="L49" i="20"/>
  <c r="M28" i="20" s="1"/>
  <c r="M25" i="20"/>
  <c r="L49" i="18"/>
  <c r="M28" i="18" s="1"/>
  <c r="M47" i="23"/>
  <c r="M49" i="25"/>
  <c r="N28" i="25" s="1"/>
  <c r="O34" i="24"/>
  <c r="O36" i="24" s="1"/>
  <c r="O38" i="24" s="1"/>
  <c r="O40" i="24" s="1"/>
  <c r="O43" i="24" s="1"/>
  <c r="O45" i="24" s="1"/>
  <c r="K49" i="21"/>
  <c r="L28" i="21" s="1"/>
  <c r="L49" i="24"/>
  <c r="M28"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O26" i="24" l="1"/>
  <c r="M47" i="17"/>
  <c r="N26" i="27"/>
  <c r="L25" i="22"/>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O26" i="17"/>
  <c r="N47" i="17"/>
  <c r="N47" i="20"/>
  <c r="M47" i="27"/>
  <c r="N24" i="23"/>
  <c r="O47" i="24"/>
  <c r="N47" i="23"/>
  <c r="N6" i="13"/>
  <c r="M49" i="27"/>
  <c r="N28" i="27" s="1"/>
  <c r="N47" i="21"/>
  <c r="O24" i="24"/>
  <c r="N24" i="20"/>
  <c r="M6" i="13"/>
  <c r="L49" i="27"/>
  <c r="M28" i="27" s="1"/>
  <c r="O26" i="27" s="1"/>
  <c r="M25" i="27"/>
  <c r="N25" i="24"/>
  <c r="N24" i="21"/>
  <c r="N49" i="21" s="1"/>
  <c r="O28" i="21" s="1"/>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P26" i="27" l="1"/>
  <c r="N25" i="17"/>
  <c r="O26" i="21"/>
  <c r="O24" i="21" s="1"/>
  <c r="O25" i="21" s="1"/>
  <c r="N25" i="21"/>
  <c r="M25" i="22"/>
  <c r="M49" i="18"/>
  <c r="N28" i="18" s="1"/>
  <c r="N25" i="19"/>
  <c r="M49" i="19"/>
  <c r="N28" i="19" s="1"/>
  <c r="P26" i="19" s="1"/>
  <c r="Q26" i="19" s="1"/>
  <c r="Q24" i="19" s="1"/>
  <c r="Q49" i="19" s="1"/>
  <c r="R28" i="19" s="1"/>
  <c r="P24" i="23"/>
  <c r="O24" i="20"/>
  <c r="O26" i="18"/>
  <c r="N24" i="18"/>
  <c r="N49" i="18" s="1"/>
  <c r="O28" i="18" s="1"/>
  <c r="N47" i="18"/>
  <c r="O26" i="22"/>
  <c r="N24" i="22"/>
  <c r="P26" i="21"/>
  <c r="Q26" i="21" s="1"/>
  <c r="P24" i="20"/>
  <c r="P49" i="20" s="1"/>
  <c r="Q28" i="20" s="1"/>
  <c r="M25" i="21"/>
  <c r="O47" i="20"/>
  <c r="N49" i="20"/>
  <c r="O28" i="20" s="1"/>
  <c r="Q26" i="20" s="1"/>
  <c r="N25" i="20"/>
  <c r="P26" i="17"/>
  <c r="Q26" i="17" s="1"/>
  <c r="O24" i="17"/>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Q47" i="19" l="1"/>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AV34" i="19" s="1"/>
  <c r="AV36" i="19" s="1"/>
  <c r="AV38" i="19" s="1"/>
  <c r="AV40" i="19" s="1"/>
  <c r="AV43" i="19" s="1"/>
  <c r="AV45" i="19" s="1"/>
  <c r="Y30" i="27"/>
  <c r="AD32" i="17"/>
  <c r="AD34" i="17" s="1"/>
  <c r="AD36" i="17" s="1"/>
  <c r="AD38" i="17" s="1"/>
  <c r="AD40" i="17" s="1"/>
  <c r="AD43" i="17" s="1"/>
  <c r="AD45" i="17" s="1"/>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G34" i="23" s="1"/>
  <c r="AG36" i="23" s="1"/>
  <c r="AG38" i="23" s="1"/>
  <c r="AG40" i="23" s="1"/>
  <c r="AG43" i="23" s="1"/>
  <c r="AG45" i="23" s="1"/>
  <c r="AM32" i="25"/>
  <c r="AV32" i="18"/>
  <c r="AX32" i="24"/>
  <c r="AH32" i="27"/>
  <c r="AU30" i="27"/>
  <c r="AL30" i="24"/>
  <c r="AZ32" i="21"/>
  <c r="AZ34" i="21" s="1"/>
  <c r="AZ36" i="21" s="1"/>
  <c r="AZ38" i="21" s="1"/>
  <c r="AZ40" i="21" s="1"/>
  <c r="AZ43" i="21" s="1"/>
  <c r="AZ45" i="21" s="1"/>
  <c r="AE30" i="14"/>
  <c r="AE30" i="22"/>
  <c r="AJ32" i="14"/>
  <c r="AJ30" i="23"/>
  <c r="Y30" i="20"/>
  <c r="AM30" i="17"/>
  <c r="AM34" i="17" s="1"/>
  <c r="AM36" i="17" s="1"/>
  <c r="AM38" i="17" s="1"/>
  <c r="AM40" i="17" s="1"/>
  <c r="AM43" i="17" s="1"/>
  <c r="AM45" i="17" s="1"/>
  <c r="AF30" i="21"/>
  <c r="AF34" i="21" s="1"/>
  <c r="AF36" i="21" s="1"/>
  <c r="AF38" i="21" s="1"/>
  <c r="AF40" i="21" s="1"/>
  <c r="AF43" i="21" s="1"/>
  <c r="AF45" i="21" s="1"/>
  <c r="AP30" i="21"/>
  <c r="S30" i="24"/>
  <c r="S34" i="24" s="1"/>
  <c r="S36" i="24" s="1"/>
  <c r="S38" i="24" s="1"/>
  <c r="S40" i="24" s="1"/>
  <c r="S43" i="24" s="1"/>
  <c r="S45" i="24" s="1"/>
  <c r="Y32" i="25"/>
  <c r="AJ30" i="22"/>
  <c r="AT32" i="22"/>
  <c r="AU32" i="17"/>
  <c r="AU34" i="17" s="1"/>
  <c r="AU36" i="17" s="1"/>
  <c r="AU38" i="17" s="1"/>
  <c r="AU40" i="17" s="1"/>
  <c r="AU43" i="17" s="1"/>
  <c r="AU45" i="17" s="1"/>
  <c r="AG32" i="17"/>
  <c r="AW30" i="22"/>
  <c r="V30" i="22"/>
  <c r="V34" i="22" s="1"/>
  <c r="V36" i="22" s="1"/>
  <c r="V38" i="22" s="1"/>
  <c r="V40" i="22" s="1"/>
  <c r="V43" i="22" s="1"/>
  <c r="V45" i="22" s="1"/>
  <c r="U32" i="24"/>
  <c r="U34" i="24" s="1"/>
  <c r="U36" i="24" s="1"/>
  <c r="U38" i="24" s="1"/>
  <c r="U40" i="24" s="1"/>
  <c r="U43" i="24" s="1"/>
  <c r="U45" i="24" s="1"/>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AX32" i="27"/>
  <c r="AJ32" i="25"/>
  <c r="W30" i="22"/>
  <c r="W34" i="22" s="1"/>
  <c r="W36" i="22" s="1"/>
  <c r="W38" i="22" s="1"/>
  <c r="W40" i="22" s="1"/>
  <c r="W43" i="22" s="1"/>
  <c r="W45" i="22" s="1"/>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AW34" i="20" s="1"/>
  <c r="AW36" i="20" s="1"/>
  <c r="AW38" i="20" s="1"/>
  <c r="AW40" i="20" s="1"/>
  <c r="AW43" i="20" s="1"/>
  <c r="AW45" i="20" s="1"/>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Z34" i="21" s="1"/>
  <c r="Z36" i="21" s="1"/>
  <c r="Z38" i="21" s="1"/>
  <c r="Z40" i="21" s="1"/>
  <c r="Z43" i="21" s="1"/>
  <c r="Z45" i="21" s="1"/>
  <c r="AW32" i="27"/>
  <c r="AP32" i="17"/>
  <c r="AP34" i="17" s="1"/>
  <c r="AP36" i="17" s="1"/>
  <c r="AP38" i="17" s="1"/>
  <c r="AP40" i="17" s="1"/>
  <c r="AP43" i="17" s="1"/>
  <c r="AP45" i="17" s="1"/>
  <c r="AA30" i="25"/>
  <c r="AU30" i="18"/>
  <c r="AN32" i="23"/>
  <c r="AN32" i="25"/>
  <c r="AZ30" i="27"/>
  <c r="AI30" i="27"/>
  <c r="AI34" i="27" s="1"/>
  <c r="AI36" i="27" s="1"/>
  <c r="AI38" i="27" s="1"/>
  <c r="AI40" i="27" s="1"/>
  <c r="AI43" i="27" s="1"/>
  <c r="AI45" i="27" s="1"/>
  <c r="AV30" i="23"/>
  <c r="AU32" i="20"/>
  <c r="Q30" i="22"/>
  <c r="Q34" i="22" s="1"/>
  <c r="Q36" i="22" s="1"/>
  <c r="Q38" i="22" s="1"/>
  <c r="Q40" i="22" s="1"/>
  <c r="Q43" i="22" s="1"/>
  <c r="Q45" i="22" s="1"/>
  <c r="Q47" i="22" s="1"/>
  <c r="S30" i="19"/>
  <c r="V30" i="24"/>
  <c r="T32" i="25"/>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Y32" i="21"/>
  <c r="AH30" i="14"/>
  <c r="AS32" i="23"/>
  <c r="AS34" i="23" s="1"/>
  <c r="AS36" i="23" s="1"/>
  <c r="AS38" i="23" s="1"/>
  <c r="AS40" i="23" s="1"/>
  <c r="AS43" i="23" s="1"/>
  <c r="AS45" i="23" s="1"/>
  <c r="AW30" i="23"/>
  <c r="AS30" i="14"/>
  <c r="Z32" i="17"/>
  <c r="AZ30" i="23"/>
  <c r="AY32" i="14"/>
  <c r="AJ32" i="18"/>
  <c r="U30" i="20"/>
  <c r="U34" i="20" s="1"/>
  <c r="U36" i="20" s="1"/>
  <c r="U38" i="20" s="1"/>
  <c r="U40" i="20" s="1"/>
  <c r="U43" i="20" s="1"/>
  <c r="U45" i="20" s="1"/>
  <c r="AZ32" i="19"/>
  <c r="AC32" i="23"/>
  <c r="AC34" i="23" s="1"/>
  <c r="AC36" i="23" s="1"/>
  <c r="AC38" i="23" s="1"/>
  <c r="AC40" i="23" s="1"/>
  <c r="AC43" i="23" s="1"/>
  <c r="AC45" i="23" s="1"/>
  <c r="AR30" i="18"/>
  <c r="AQ30" i="22"/>
  <c r="AD32" i="24"/>
  <c r="AS32" i="17"/>
  <c r="AO30" i="14"/>
  <c r="AE32" i="20"/>
  <c r="AW32" i="18"/>
  <c r="AW34" i="18" s="1"/>
  <c r="AW36" i="18" s="1"/>
  <c r="AW38" i="18" s="1"/>
  <c r="AW40" i="18" s="1"/>
  <c r="AW43" i="18" s="1"/>
  <c r="AW45" i="18" s="1"/>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AD32" i="22"/>
  <c r="X32" i="18"/>
  <c r="X32" i="19"/>
  <c r="AH32" i="22"/>
  <c r="AD30" i="23"/>
  <c r="AI30" i="21"/>
  <c r="AI34" i="21" s="1"/>
  <c r="AI36" i="21" s="1"/>
  <c r="AI38" i="21" s="1"/>
  <c r="AI40" i="21" s="1"/>
  <c r="AI43" i="21" s="1"/>
  <c r="AI45" i="21" s="1"/>
  <c r="AA32" i="23"/>
  <c r="AD30" i="21"/>
  <c r="AL32" i="14"/>
  <c r="AG32" i="27"/>
  <c r="AA30" i="22"/>
  <c r="AA34" i="22" s="1"/>
  <c r="AA36" i="22" s="1"/>
  <c r="AA38" i="22" s="1"/>
  <c r="AA40" i="22" s="1"/>
  <c r="AA43" i="22" s="1"/>
  <c r="AA45" i="22" s="1"/>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W34" i="14" s="1"/>
  <c r="W36" i="14" s="1"/>
  <c r="W38" i="14" s="1"/>
  <c r="W40" i="14" s="1"/>
  <c r="W43" i="14" s="1"/>
  <c r="W45" i="14" s="1"/>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I34" i="23" s="1"/>
  <c r="AI36" i="23" s="1"/>
  <c r="AI38" i="23" s="1"/>
  <c r="AI40" i="23" s="1"/>
  <c r="AI43" i="23" s="1"/>
  <c r="AI45" i="23" s="1"/>
  <c r="AC32" i="14"/>
  <c r="AX32" i="23"/>
  <c r="U32" i="17"/>
  <c r="AU30" i="14"/>
  <c r="AW30" i="17"/>
  <c r="AC30" i="27"/>
  <c r="X32" i="21"/>
  <c r="X34" i="21" s="1"/>
  <c r="X36" i="21" s="1"/>
  <c r="X38" i="21" s="1"/>
  <c r="X40" i="21" s="1"/>
  <c r="X43" i="21" s="1"/>
  <c r="X45" i="21" s="1"/>
  <c r="AG30" i="21"/>
  <c r="AG34" i="21" s="1"/>
  <c r="AG36" i="21" s="1"/>
  <c r="AG38" i="21" s="1"/>
  <c r="AG40" i="21" s="1"/>
  <c r="AG43" i="21" s="1"/>
  <c r="AG45" i="21" s="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U34" i="27" s="1"/>
  <c r="U36" i="27" s="1"/>
  <c r="U38" i="27" s="1"/>
  <c r="U40" i="27" s="1"/>
  <c r="U43" i="27" s="1"/>
  <c r="U45" i="27" s="1"/>
  <c r="W32" i="22"/>
  <c r="AL30" i="23"/>
  <c r="AL30" i="14"/>
  <c r="AO30" i="18"/>
  <c r="Y30" i="19"/>
  <c r="U30" i="23"/>
  <c r="AO30" i="21"/>
  <c r="AW30" i="14"/>
  <c r="AK32" i="21"/>
  <c r="AL30" i="27"/>
  <c r="Y30" i="18"/>
  <c r="AC30" i="21"/>
  <c r="W32" i="17"/>
  <c r="AB30" i="24"/>
  <c r="AB34" i="24" s="1"/>
  <c r="AB36" i="24" s="1"/>
  <c r="AB38" i="24" s="1"/>
  <c r="AB40" i="24" s="1"/>
  <c r="AB43" i="24" s="1"/>
  <c r="AB45" i="24" s="1"/>
  <c r="AO32" i="23"/>
  <c r="AG32" i="18"/>
  <c r="AR32" i="21"/>
  <c r="R30" i="27"/>
  <c r="U30" i="18"/>
  <c r="T32" i="14"/>
  <c r="Q24" i="14" s="1"/>
  <c r="AN30" i="20"/>
  <c r="X30" i="19"/>
  <c r="AT32" i="17"/>
  <c r="AM32" i="20"/>
  <c r="AX32" i="25"/>
  <c r="AJ30" i="18"/>
  <c r="AB32" i="21"/>
  <c r="AL30" i="19"/>
  <c r="AP30" i="19"/>
  <c r="AP34" i="19" s="1"/>
  <c r="AP36" i="19" s="1"/>
  <c r="AP38" i="19" s="1"/>
  <c r="AP40" i="19" s="1"/>
  <c r="AP43" i="19" s="1"/>
  <c r="AP45" i="19" s="1"/>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C34" i="20" s="1"/>
  <c r="AC36" i="20" s="1"/>
  <c r="AC38" i="20" s="1"/>
  <c r="AC40" i="20" s="1"/>
  <c r="AC43" i="20" s="1"/>
  <c r="AC45" i="20" s="1"/>
  <c r="AZ30" i="25"/>
  <c r="AY32" i="18"/>
  <c r="AA30" i="20"/>
  <c r="AT32" i="19"/>
  <c r="AI32" i="23"/>
  <c r="AL30" i="18"/>
  <c r="AW30" i="18"/>
  <c r="AJ32" i="21"/>
  <c r="AH30" i="23"/>
  <c r="V32" i="23"/>
  <c r="AO30" i="25"/>
  <c r="AF32" i="19"/>
  <c r="AK32" i="23"/>
  <c r="R30" i="18"/>
  <c r="AS30" i="27"/>
  <c r="AD32" i="27"/>
  <c r="V32" i="20"/>
  <c r="S24" i="20" s="1"/>
  <c r="S25" i="20" s="1"/>
  <c r="AD30" i="18"/>
  <c r="AD30" i="25"/>
  <c r="Q30" i="20"/>
  <c r="Q34" i="20" s="1"/>
  <c r="Q36" i="20" s="1"/>
  <c r="Q38" i="20" s="1"/>
  <c r="Q40" i="20" s="1"/>
  <c r="Q43" i="20" s="1"/>
  <c r="Q45" i="20" s="1"/>
  <c r="Q47" i="20" s="1"/>
  <c r="AO32" i="20"/>
  <c r="AZ30" i="17"/>
  <c r="V30" i="19"/>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K34" i="19" s="1"/>
  <c r="AK36" i="19" s="1"/>
  <c r="AK38" i="19" s="1"/>
  <c r="AK40" i="19" s="1"/>
  <c r="AK43" i="19" s="1"/>
  <c r="AK45" i="19" s="1"/>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AX34" i="21" s="1"/>
  <c r="AX36" i="21" s="1"/>
  <c r="AX38" i="21" s="1"/>
  <c r="AX40" i="21" s="1"/>
  <c r="AX43" i="21" s="1"/>
  <c r="AX45" i="21" s="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4" i="18" s="1"/>
  <c r="AT36" i="18" s="1"/>
  <c r="AT38" i="18" s="1"/>
  <c r="AT40" i="18" s="1"/>
  <c r="AT43" i="18" s="1"/>
  <c r="AT45" i="18" s="1"/>
  <c r="AT30" i="21"/>
  <c r="AT34" i="21" s="1"/>
  <c r="AT36" i="21" s="1"/>
  <c r="AT38" i="21" s="1"/>
  <c r="AT40" i="21" s="1"/>
  <c r="AT43" i="21" s="1"/>
  <c r="AT45" i="21" s="1"/>
  <c r="W30" i="21"/>
  <c r="U32" i="18"/>
  <c r="R24" i="18" s="1"/>
  <c r="AF30" i="14"/>
  <c r="AA30" i="18"/>
  <c r="AC32" i="24"/>
  <c r="AM30" i="18"/>
  <c r="AM34" i="18" s="1"/>
  <c r="AM36" i="18" s="1"/>
  <c r="AM38" i="18" s="1"/>
  <c r="AM40" i="18" s="1"/>
  <c r="AM43" i="18" s="1"/>
  <c r="AM45" i="18" s="1"/>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K34" i="18" s="1"/>
  <c r="AK36" i="18" s="1"/>
  <c r="AK38" i="18" s="1"/>
  <c r="AK40" i="18" s="1"/>
  <c r="AK43" i="18" s="1"/>
  <c r="AK45" i="18" s="1"/>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Z34" i="17"/>
  <c r="Z36" i="17" s="1"/>
  <c r="Z38" i="17" s="1"/>
  <c r="Z40" i="17" s="1"/>
  <c r="Z43" i="17" s="1"/>
  <c r="Z45" i="17" s="1"/>
  <c r="BC30" i="23"/>
  <c r="AD34" i="21"/>
  <c r="AD36" i="21" s="1"/>
  <c r="AD38" i="21" s="1"/>
  <c r="AD40" i="21" s="1"/>
  <c r="AD43" i="21" s="1"/>
  <c r="AD45" i="21" s="1"/>
  <c r="P34" i="17"/>
  <c r="P36" i="17" s="1"/>
  <c r="P38" i="17" s="1"/>
  <c r="P40" i="17" s="1"/>
  <c r="P43" i="17" s="1"/>
  <c r="P45" i="17" s="1"/>
  <c r="T34" i="19"/>
  <c r="T36" i="19" s="1"/>
  <c r="T38" i="19" s="1"/>
  <c r="T40" i="19" s="1"/>
  <c r="T43" i="19" s="1"/>
  <c r="T45" i="19" s="1"/>
  <c r="T34" i="25"/>
  <c r="T36" i="25" s="1"/>
  <c r="T38" i="25" s="1"/>
  <c r="T40" i="25" s="1"/>
  <c r="T43" i="25" s="1"/>
  <c r="T45" i="25" s="1"/>
  <c r="Q34" i="18"/>
  <c r="Q36" i="18" s="1"/>
  <c r="Q38" i="18" s="1"/>
  <c r="Q40" i="18" s="1"/>
  <c r="Q43" i="18" s="1"/>
  <c r="Q45" i="18" s="1"/>
  <c r="Q47" i="18" s="1"/>
  <c r="AE34" i="21"/>
  <c r="AE36" i="21" s="1"/>
  <c r="AE38" i="21" s="1"/>
  <c r="AE40" i="21" s="1"/>
  <c r="AE43" i="21" s="1"/>
  <c r="AE45" i="21" s="1"/>
  <c r="AG34" i="24"/>
  <c r="AG36" i="24" s="1"/>
  <c r="AG38" i="24" s="1"/>
  <c r="AG40" i="24" s="1"/>
  <c r="AG43" i="24" s="1"/>
  <c r="AG45" i="24" s="1"/>
  <c r="BE26" i="27"/>
  <c r="N34" i="24"/>
  <c r="N36" i="24" s="1"/>
  <c r="N38" i="24" s="1"/>
  <c r="N40" i="24" s="1"/>
  <c r="N43" i="24" s="1"/>
  <c r="N45" i="24" s="1"/>
  <c r="R34" i="18"/>
  <c r="R36" i="18" s="1"/>
  <c r="R38" i="18" s="1"/>
  <c r="R40" i="18" s="1"/>
  <c r="R43" i="18" s="1"/>
  <c r="R45" i="18" s="1"/>
  <c r="O34" i="21"/>
  <c r="O36" i="21" s="1"/>
  <c r="O38" i="21" s="1"/>
  <c r="O40" i="21" s="1"/>
  <c r="O43" i="21" s="1"/>
  <c r="O45" i="21" s="1"/>
  <c r="AK34" i="22"/>
  <c r="AK36" i="22" s="1"/>
  <c r="AK38" i="22" s="1"/>
  <c r="AK40" i="22" s="1"/>
  <c r="AK43" i="22" s="1"/>
  <c r="AK45" i="22"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V34" i="19"/>
  <c r="V36" i="19" s="1"/>
  <c r="V38" i="19" s="1"/>
  <c r="V40" i="19" s="1"/>
  <c r="V43" i="19" s="1"/>
  <c r="V45" i="19" s="1"/>
  <c r="BE26" i="24"/>
  <c r="BD30" i="23"/>
  <c r="BD26" i="22"/>
  <c r="O24" i="23"/>
  <c r="BD26" i="19"/>
  <c r="P34" i="24"/>
  <c r="P36" i="24" s="1"/>
  <c r="P38" i="24" s="1"/>
  <c r="P40" i="24" s="1"/>
  <c r="P43" i="24" s="1"/>
  <c r="P45" i="24" s="1"/>
  <c r="R34" i="22"/>
  <c r="R36" i="22" s="1"/>
  <c r="R38" i="22" s="1"/>
  <c r="R40" i="22" s="1"/>
  <c r="R43" i="22" s="1"/>
  <c r="R45" i="22" s="1"/>
  <c r="BE26" i="19"/>
  <c r="BC26" i="23"/>
  <c r="BD30" i="19"/>
  <c r="O34" i="25"/>
  <c r="O36" i="25" s="1"/>
  <c r="O38" i="25" s="1"/>
  <c r="O40" i="25" s="1"/>
  <c r="O43" i="25" s="1"/>
  <c r="O45" i="25" s="1"/>
  <c r="O47" i="25" s="1"/>
  <c r="U34" i="18"/>
  <c r="U36" i="18" s="1"/>
  <c r="U38" i="18" s="1"/>
  <c r="U40" i="18" s="1"/>
  <c r="U43" i="18" s="1"/>
  <c r="U45" i="18" s="1"/>
  <c r="BD26" i="27"/>
  <c r="O34" i="19"/>
  <c r="O36" i="19" s="1"/>
  <c r="O38" i="19" s="1"/>
  <c r="O40" i="19" s="1"/>
  <c r="O43" i="19" s="1"/>
  <c r="O45" i="19" s="1"/>
  <c r="O47" i="19" s="1"/>
  <c r="Y34" i="18"/>
  <c r="Y36" i="18" s="1"/>
  <c r="Y38" i="18" s="1"/>
  <c r="Y40" i="18" s="1"/>
  <c r="Y43" i="18" s="1"/>
  <c r="Y45" i="18" s="1"/>
  <c r="AJ34" i="20"/>
  <c r="AJ36" i="20" s="1"/>
  <c r="AJ38" i="20" s="1"/>
  <c r="AJ40" i="20" s="1"/>
  <c r="AJ43" i="20" s="1"/>
  <c r="AJ45" i="20"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R34" i="19"/>
  <c r="R36" i="19" s="1"/>
  <c r="R38" i="19" s="1"/>
  <c r="R40" i="19" s="1"/>
  <c r="R43" i="19" s="1"/>
  <c r="R45" i="19" s="1"/>
  <c r="BD30" i="17"/>
  <c r="Q24" i="18"/>
  <c r="Q25" i="18" s="1"/>
  <c r="BD30" i="24"/>
  <c r="O24" i="19"/>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S34" i="25"/>
  <c r="S36" i="25" s="1"/>
  <c r="S38" i="25" s="1"/>
  <c r="S40" i="25" s="1"/>
  <c r="S43" i="25" s="1"/>
  <c r="S45" i="25" s="1"/>
  <c r="P34" i="25"/>
  <c r="P36" i="25" s="1"/>
  <c r="P38" i="25" s="1"/>
  <c r="P40" i="25" s="1"/>
  <c r="P43" i="25" s="1"/>
  <c r="P45" i="25" s="1"/>
  <c r="BC32" i="23"/>
  <c r="BB30" i="21"/>
  <c r="AL34" i="27"/>
  <c r="AL36" i="27" s="1"/>
  <c r="AL38" i="27" s="1"/>
  <c r="AL40" i="27" s="1"/>
  <c r="AL43" i="27" s="1"/>
  <c r="AL45" i="27" s="1"/>
  <c r="S34" i="19"/>
  <c r="S36" i="19" s="1"/>
  <c r="S38" i="19" s="1"/>
  <c r="S40" i="19" s="1"/>
  <c r="S43" i="19" s="1"/>
  <c r="S45" i="19" s="1"/>
  <c r="BD26" i="18"/>
  <c r="AR34" i="21"/>
  <c r="AR36" i="21" s="1"/>
  <c r="AR38" i="21" s="1"/>
  <c r="AR40" i="21" s="1"/>
  <c r="AR43" i="21" s="1"/>
  <c r="AR45" i="21" s="1"/>
  <c r="BD26" i="20"/>
  <c r="BD32" i="27"/>
  <c r="BC26" i="21"/>
  <c r="BC32" i="17"/>
  <c r="BD32" i="23"/>
  <c r="BB32" i="22"/>
  <c r="BC30" i="27"/>
  <c r="BB26" i="20"/>
  <c r="BE26" i="22"/>
  <c r="BB32" i="18"/>
  <c r="BC30" i="25"/>
  <c r="BB26" i="24"/>
  <c r="AW34" i="21"/>
  <c r="AW36" i="21" s="1"/>
  <c r="AW38" i="21" s="1"/>
  <c r="AW40" i="21" s="1"/>
  <c r="AW43" i="21" s="1"/>
  <c r="AW45" i="21" s="1"/>
  <c r="BC26" i="19"/>
  <c r="BD32" i="18"/>
  <c r="BC32" i="22"/>
  <c r="BC26" i="22"/>
  <c r="BC30" i="22"/>
  <c r="BD26" i="24"/>
  <c r="BC32" i="20"/>
  <c r="BC26" i="24"/>
  <c r="BB32" i="17"/>
  <c r="BB30" i="17"/>
  <c r="BB26" i="21"/>
  <c r="BB32" i="21"/>
  <c r="BB26" i="25"/>
  <c r="BB26" i="23"/>
  <c r="BB32" i="25"/>
  <c r="BC30" i="18"/>
  <c r="BC32" i="21"/>
  <c r="BB30" i="19"/>
  <c r="BD30" i="18"/>
  <c r="BD24" i="18" s="1"/>
  <c r="BC26" i="17"/>
  <c r="BC26" i="27"/>
  <c r="BB32" i="24"/>
  <c r="BD26" i="21"/>
  <c r="BC30" i="20"/>
  <c r="BD32" i="25"/>
  <c r="BC30" i="24"/>
  <c r="Q24" i="22"/>
  <c r="BE26" i="21"/>
  <c r="BD26" i="17"/>
  <c r="BB26" i="17"/>
  <c r="AT34" i="22"/>
  <c r="AT36" i="22" s="1"/>
  <c r="AT38" i="22" s="1"/>
  <c r="AT40" i="22" s="1"/>
  <c r="AT43" i="22" s="1"/>
  <c r="AT45" i="22" s="1"/>
  <c r="BB32" i="20"/>
  <c r="BC32" i="18"/>
  <c r="BD30" i="22"/>
  <c r="AQ34" i="18"/>
  <c r="AQ36" i="18" s="1"/>
  <c r="AQ38" i="18" s="1"/>
  <c r="AQ40" i="18" s="1"/>
  <c r="AQ43" i="18" s="1"/>
  <c r="AQ45" i="18" s="1"/>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G34" i="14"/>
  <c r="AF34" i="14"/>
  <c r="AH19" i="14"/>
  <c r="AM20" i="14"/>
  <c r="AN20" i="14"/>
  <c r="AI19" i="14"/>
  <c r="AC34" i="18" l="1"/>
  <c r="AC36" i="18" s="1"/>
  <c r="AC38" i="18" s="1"/>
  <c r="AC40" i="18" s="1"/>
  <c r="AC43" i="18" s="1"/>
  <c r="AC45" i="18" s="1"/>
  <c r="BC34" i="21"/>
  <c r="BC36" i="21" s="1"/>
  <c r="BC38" i="21" s="1"/>
  <c r="BC40" i="21" s="1"/>
  <c r="BC43" i="21" s="1"/>
  <c r="BC45" i="21" s="1"/>
  <c r="BC49" i="21" s="1"/>
  <c r="AB34" i="21"/>
  <c r="AB36" i="21" s="1"/>
  <c r="AB38" i="21" s="1"/>
  <c r="AB40" i="21" s="1"/>
  <c r="AB43" i="21" s="1"/>
  <c r="AB45" i="21" s="1"/>
  <c r="BD24" i="19"/>
  <c r="AN34" i="24"/>
  <c r="AN36" i="24" s="1"/>
  <c r="AN38" i="24" s="1"/>
  <c r="AN40" i="24" s="1"/>
  <c r="AN43" i="24" s="1"/>
  <c r="AN45" i="24" s="1"/>
  <c r="AG34" i="17"/>
  <c r="AG36" i="17" s="1"/>
  <c r="AG38" i="17" s="1"/>
  <c r="AG40" i="17" s="1"/>
  <c r="AG43" i="17" s="1"/>
  <c r="AG45" i="17" s="1"/>
  <c r="AP34" i="20"/>
  <c r="AP36" i="20" s="1"/>
  <c r="AP38" i="20" s="1"/>
  <c r="AP40" i="20" s="1"/>
  <c r="AP43" i="20" s="1"/>
  <c r="AP45" i="20" s="1"/>
  <c r="BD34" i="19"/>
  <c r="BD36" i="19" s="1"/>
  <c r="BD38" i="19" s="1"/>
  <c r="BD40" i="19" s="1"/>
  <c r="BD43" i="19" s="1"/>
  <c r="BD45" i="19" s="1"/>
  <c r="BD49" i="19" s="1"/>
  <c r="AY34" i="27"/>
  <c r="AY36" i="27" s="1"/>
  <c r="AY38" i="27" s="1"/>
  <c r="AY40" i="27" s="1"/>
  <c r="AY43" i="27" s="1"/>
  <c r="AY45" i="27" s="1"/>
  <c r="AF34" i="18"/>
  <c r="AF36" i="18" s="1"/>
  <c r="AF38" i="18" s="1"/>
  <c r="AF40" i="18" s="1"/>
  <c r="AF43" i="18" s="1"/>
  <c r="AF45" i="18" s="1"/>
  <c r="Q49" i="14"/>
  <c r="AH34" i="20"/>
  <c r="AH36" i="20" s="1"/>
  <c r="AH38" i="20" s="1"/>
  <c r="AH40" i="20" s="1"/>
  <c r="AH43" i="20" s="1"/>
  <c r="AH45" i="20" s="1"/>
  <c r="AJ34" i="18"/>
  <c r="AJ36" i="18" s="1"/>
  <c r="AJ38" i="18" s="1"/>
  <c r="AJ40" i="18" s="1"/>
  <c r="AJ43" i="18" s="1"/>
  <c r="AJ45" i="18" s="1"/>
  <c r="AY34" i="25"/>
  <c r="AY36" i="25" s="1"/>
  <c r="AY38" i="25" s="1"/>
  <c r="AY40" i="25" s="1"/>
  <c r="AY43" i="25" s="1"/>
  <c r="AY45" i="25" s="1"/>
  <c r="T34" i="20"/>
  <c r="T36" i="20" s="1"/>
  <c r="T38" i="20" s="1"/>
  <c r="T40" i="20" s="1"/>
  <c r="T43" i="20" s="1"/>
  <c r="T45" i="20" s="1"/>
  <c r="AX34" i="25"/>
  <c r="AX36" i="25" s="1"/>
  <c r="AX38" i="25" s="1"/>
  <c r="AX40" i="25" s="1"/>
  <c r="AX43" i="25" s="1"/>
  <c r="AX45" i="25" s="1"/>
  <c r="AX34" i="27"/>
  <c r="AX36" i="27" s="1"/>
  <c r="AX38" i="27" s="1"/>
  <c r="AX40" i="27" s="1"/>
  <c r="AX43" i="27" s="1"/>
  <c r="AX45" i="27" s="1"/>
  <c r="AD34" i="23"/>
  <c r="AD36" i="23" s="1"/>
  <c r="AD38" i="23" s="1"/>
  <c r="AD40" i="23" s="1"/>
  <c r="AD43" i="23" s="1"/>
  <c r="AD45" i="23" s="1"/>
  <c r="AY34" i="24"/>
  <c r="AY36" i="24" s="1"/>
  <c r="AY38" i="24" s="1"/>
  <c r="AY40" i="24" s="1"/>
  <c r="AY43" i="24" s="1"/>
  <c r="AY45" i="24" s="1"/>
  <c r="AL34" i="20"/>
  <c r="AL36" i="20" s="1"/>
  <c r="AL38" i="20" s="1"/>
  <c r="AL40" i="20" s="1"/>
  <c r="AL43" i="20" s="1"/>
  <c r="AL45" i="20" s="1"/>
  <c r="AK34" i="17"/>
  <c r="AK36" i="17" s="1"/>
  <c r="AK38" i="17" s="1"/>
  <c r="AK40" i="17" s="1"/>
  <c r="AK43" i="17" s="1"/>
  <c r="AK45" i="17" s="1"/>
  <c r="AE34" i="14"/>
  <c r="AE36" i="14" s="1"/>
  <c r="AE38" i="14" s="1"/>
  <c r="AE40" i="14" s="1"/>
  <c r="AE43" i="14" s="1"/>
  <c r="AE45" i="14" s="1"/>
  <c r="AB34" i="18"/>
  <c r="AB36" i="18" s="1"/>
  <c r="AB38" i="18" s="1"/>
  <c r="AB40" i="18" s="1"/>
  <c r="AB43" i="18" s="1"/>
  <c r="AB45" i="18" s="1"/>
  <c r="AH34" i="17"/>
  <c r="AH36" i="17" s="1"/>
  <c r="AH38" i="17" s="1"/>
  <c r="AH40" i="17" s="1"/>
  <c r="AH43" i="17" s="1"/>
  <c r="AH45" i="17" s="1"/>
  <c r="AW34" i="25"/>
  <c r="AW36" i="25" s="1"/>
  <c r="AW38" i="25" s="1"/>
  <c r="AW40" i="25" s="1"/>
  <c r="AW43" i="25" s="1"/>
  <c r="AW45" i="25" s="1"/>
  <c r="AN34" i="20"/>
  <c r="AN36" i="20" s="1"/>
  <c r="AN38" i="20" s="1"/>
  <c r="AN40" i="20" s="1"/>
  <c r="AN43" i="20" s="1"/>
  <c r="AN45" i="20" s="1"/>
  <c r="T34" i="17"/>
  <c r="T36" i="17" s="1"/>
  <c r="T38" i="17" s="1"/>
  <c r="T40" i="17" s="1"/>
  <c r="T43" i="17" s="1"/>
  <c r="T45" i="17" s="1"/>
  <c r="AR34" i="19"/>
  <c r="AR36" i="19" s="1"/>
  <c r="AR38" i="19" s="1"/>
  <c r="AR40" i="19" s="1"/>
  <c r="AR43" i="19" s="1"/>
  <c r="AR45" i="19" s="1"/>
  <c r="AA34" i="17"/>
  <c r="AA36" i="17" s="1"/>
  <c r="AA38" i="17" s="1"/>
  <c r="AA40" i="17" s="1"/>
  <c r="AA43" i="17" s="1"/>
  <c r="AA45" i="17" s="1"/>
  <c r="BD34" i="23"/>
  <c r="BD36" i="23" s="1"/>
  <c r="BD38" i="23" s="1"/>
  <c r="BD40" i="23" s="1"/>
  <c r="BD43" i="23" s="1"/>
  <c r="BD45" i="23" s="1"/>
  <c r="BD49" i="23" s="1"/>
  <c r="Y34" i="27"/>
  <c r="Y36" i="27" s="1"/>
  <c r="Y38" i="27" s="1"/>
  <c r="Y40" i="27" s="1"/>
  <c r="Y43" i="27" s="1"/>
  <c r="Y45" i="27" s="1"/>
  <c r="Y34" i="19"/>
  <c r="Y36" i="19" s="1"/>
  <c r="Y38" i="19" s="1"/>
  <c r="Y40" i="19" s="1"/>
  <c r="Y43" i="19" s="1"/>
  <c r="Y45" i="19" s="1"/>
  <c r="AF34" i="25"/>
  <c r="AF36" i="25" s="1"/>
  <c r="AF38" i="25" s="1"/>
  <c r="AF40" i="25" s="1"/>
  <c r="AF43" i="25" s="1"/>
  <c r="AF45" i="25" s="1"/>
  <c r="X34" i="17"/>
  <c r="X36" i="17" s="1"/>
  <c r="X38" i="17" s="1"/>
  <c r="X40" i="17" s="1"/>
  <c r="X43" i="17" s="1"/>
  <c r="X45" i="17" s="1"/>
  <c r="AZ34" i="27"/>
  <c r="AZ36" i="27" s="1"/>
  <c r="AZ38" i="27" s="1"/>
  <c r="AZ40" i="27" s="1"/>
  <c r="AZ43" i="27" s="1"/>
  <c r="AZ45" i="27" s="1"/>
  <c r="AK34" i="24"/>
  <c r="AK36" i="24" s="1"/>
  <c r="AK38" i="24" s="1"/>
  <c r="AK40" i="24" s="1"/>
  <c r="AK43" i="24" s="1"/>
  <c r="AK45" i="24" s="1"/>
  <c r="AM34" i="19"/>
  <c r="AM36" i="19" s="1"/>
  <c r="AM38" i="19" s="1"/>
  <c r="AM40" i="19" s="1"/>
  <c r="AM43" i="19" s="1"/>
  <c r="AM45" i="19" s="1"/>
  <c r="AC34" i="22"/>
  <c r="AC36" i="22" s="1"/>
  <c r="AC38" i="22" s="1"/>
  <c r="AC40" i="22" s="1"/>
  <c r="AC43" i="22" s="1"/>
  <c r="AC45" i="22" s="1"/>
  <c r="AN34" i="18"/>
  <c r="AN36" i="18" s="1"/>
  <c r="AN38" i="18" s="1"/>
  <c r="AN40" i="18" s="1"/>
  <c r="AN43" i="18" s="1"/>
  <c r="AN45" i="18" s="1"/>
  <c r="X34" i="24"/>
  <c r="X36" i="24" s="1"/>
  <c r="X38" i="24" s="1"/>
  <c r="X40" i="24" s="1"/>
  <c r="X43" i="24" s="1"/>
  <c r="X45" i="24" s="1"/>
  <c r="U34" i="19"/>
  <c r="U36" i="19" s="1"/>
  <c r="U38" i="19" s="1"/>
  <c r="U40" i="19" s="1"/>
  <c r="U43" i="19" s="1"/>
  <c r="U45" i="19" s="1"/>
  <c r="AC34" i="19"/>
  <c r="AC36" i="19" s="1"/>
  <c r="AC38" i="19" s="1"/>
  <c r="AC40" i="19" s="1"/>
  <c r="AC43" i="19" s="1"/>
  <c r="AC45" i="19" s="1"/>
  <c r="AJ34" i="21"/>
  <c r="AJ36" i="21" s="1"/>
  <c r="AJ38" i="21" s="1"/>
  <c r="AJ40" i="21" s="1"/>
  <c r="AJ43" i="21" s="1"/>
  <c r="AJ45" i="21"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U26" i="20" l="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V26" i="20"/>
  <c r="T24" i="20"/>
  <c r="T25" i="20" s="1"/>
  <c r="R26" i="23"/>
  <c r="S47" i="18"/>
  <c r="U24" i="20"/>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R47" i="21" l="1"/>
  <c r="S24" i="17"/>
  <c r="S25" i="17" s="1"/>
  <c r="T47" i="18"/>
  <c r="T47" i="22"/>
  <c r="Q24" i="25"/>
  <c r="Q25" i="25" s="1"/>
  <c r="Q47" i="25"/>
  <c r="S24" i="18"/>
  <c r="R47" i="19"/>
  <c r="S24" i="22"/>
  <c r="S47" i="22"/>
  <c r="P24" i="24"/>
  <c r="U25" i="20"/>
  <c r="R24" i="21"/>
  <c r="R24" i="19"/>
  <c r="T49" i="20"/>
  <c r="U28" i="20" s="1"/>
  <c r="W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X26" i="20" l="1"/>
  <c r="T25" i="17"/>
  <c r="S24" i="23"/>
  <c r="S25" i="23" s="1"/>
  <c r="S49" i="17"/>
  <c r="T28" i="17" s="1"/>
  <c r="V26" i="17" s="1"/>
  <c r="T24" i="23"/>
  <c r="T25" i="23" s="1"/>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W26" i="17" l="1"/>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V26" i="25" l="1"/>
  <c r="W26" i="23"/>
  <c r="W47" i="23" s="1"/>
  <c r="X26" i="17"/>
  <c r="T47" i="24"/>
  <c r="V24" i="21"/>
  <c r="V49" i="21" s="1"/>
  <c r="W28" i="21" s="1"/>
  <c r="V47" i="21"/>
  <c r="V24" i="23"/>
  <c r="V25" i="23" s="1"/>
  <c r="X26" i="18"/>
  <c r="V47" i="23"/>
  <c r="T25" i="24"/>
  <c r="U26" i="24"/>
  <c r="U24" i="24" s="1"/>
  <c r="U25" i="24" s="1"/>
  <c r="X26" i="22"/>
  <c r="U49" i="21"/>
  <c r="V28" i="21" s="1"/>
  <c r="X26" i="21" s="1"/>
  <c r="V25" i="21"/>
  <c r="U49" i="23"/>
  <c r="V28" i="23" s="1"/>
  <c r="X26" i="23" s="1"/>
  <c r="Y26" i="20"/>
  <c r="Y24" i="20" s="1"/>
  <c r="W26" i="27"/>
  <c r="W24" i="17"/>
  <c r="W25" i="17" s="1"/>
  <c r="W47" i="17"/>
  <c r="T49" i="25"/>
  <c r="U28" i="25" s="1"/>
  <c r="W26" i="25" s="1"/>
  <c r="V49" i="18"/>
  <c r="W28" i="18" s="1"/>
  <c r="W24" i="18"/>
  <c r="W25" i="18" s="1"/>
  <c r="W47" i="18"/>
  <c r="V49" i="22"/>
  <c r="W28" i="22" s="1"/>
  <c r="U49" i="27"/>
  <c r="V28" i="27" s="1"/>
  <c r="X26" i="27" s="1"/>
  <c r="V6" i="13"/>
  <c r="V24" i="27"/>
  <c r="V25" i="27" s="1"/>
  <c r="V47" i="27"/>
  <c r="U47" i="25"/>
  <c r="U24" i="25"/>
  <c r="U25" i="25" s="1"/>
  <c r="T49" i="24"/>
  <c r="U28" i="24" s="1"/>
  <c r="V47" i="19"/>
  <c r="V24" i="19"/>
  <c r="V25" i="19" s="1"/>
  <c r="W47" i="22"/>
  <c r="W24" i="22"/>
  <c r="W25" i="22" s="1"/>
  <c r="W24" i="21"/>
  <c r="W47" i="21"/>
  <c r="U49" i="19"/>
  <c r="V28" i="19" s="1"/>
  <c r="X26" i="19" s="1"/>
  <c r="V49" i="17"/>
  <c r="W28" i="17" s="1"/>
  <c r="Y26" i="17" s="1"/>
  <c r="W24"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U47" i="24" l="1"/>
  <c r="V49" i="23"/>
  <c r="W28" i="23" s="1"/>
  <c r="Y26" i="23" s="1"/>
  <c r="Y26" i="21"/>
  <c r="W25" i="23"/>
  <c r="Y26" i="22"/>
  <c r="V26" i="24"/>
  <c r="V24" i="24" s="1"/>
  <c r="V25" i="24" s="1"/>
  <c r="W25" i="21"/>
  <c r="Y26" i="18"/>
  <c r="Y25" i="20"/>
  <c r="Y49" i="20"/>
  <c r="Z28" i="20" s="1"/>
  <c r="Z26" i="20"/>
  <c r="Y47" i="20"/>
  <c r="Y24" i="21"/>
  <c r="Y47" i="21"/>
  <c r="V24" i="25"/>
  <c r="V25" i="25" s="1"/>
  <c r="V47" i="25"/>
  <c r="W49" i="17"/>
  <c r="X28" i="17" s="1"/>
  <c r="Z26" i="17" s="1"/>
  <c r="U49" i="25"/>
  <c r="V28" i="25" s="1"/>
  <c r="X26" i="25" s="1"/>
  <c r="X24" i="22"/>
  <c r="X25" i="22" s="1"/>
  <c r="X47" i="22"/>
  <c r="V49" i="19"/>
  <c r="W28" i="19" s="1"/>
  <c r="Y26" i="19" s="1"/>
  <c r="W6" i="13"/>
  <c r="V49" i="27"/>
  <c r="W28" i="27" s="1"/>
  <c r="Y26" i="27" s="1"/>
  <c r="W49" i="18"/>
  <c r="X28" i="18" s="1"/>
  <c r="X24" i="17"/>
  <c r="X25" i="17" s="1"/>
  <c r="X47" i="17"/>
  <c r="X47" i="23"/>
  <c r="X24" i="23"/>
  <c r="X25" i="23" s="1"/>
  <c r="W49" i="22"/>
  <c r="X28" i="22" s="1"/>
  <c r="Z26" i="22" s="1"/>
  <c r="W49" i="23"/>
  <c r="X28" i="23" s="1"/>
  <c r="W49" i="21"/>
  <c r="X28" i="21" s="1"/>
  <c r="Z26"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W26" i="24" l="1"/>
  <c r="W24" i="24" s="1"/>
  <c r="W25" i="24" s="1"/>
  <c r="V47" i="24"/>
  <c r="Z26" i="18"/>
  <c r="Z26" i="23"/>
  <c r="AA26" i="20"/>
  <c r="Z47" i="20"/>
  <c r="Z24" i="20"/>
  <c r="Y47" i="23"/>
  <c r="Y24" i="23"/>
  <c r="Y25" i="23" s="1"/>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X49" i="18"/>
  <c r="Y28" i="18" s="1"/>
  <c r="Y47" i="22"/>
  <c r="Y24" i="22"/>
  <c r="Y25" i="22" s="1"/>
  <c r="W24" i="25"/>
  <c r="W25" i="25" s="1"/>
  <c r="W47" i="25"/>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X26" i="24" l="1"/>
  <c r="Y26" i="24" s="1"/>
  <c r="AA26" i="18"/>
  <c r="AA26" i="23"/>
  <c r="AB26" i="21"/>
  <c r="Z25" i="20"/>
  <c r="Z49" i="20"/>
  <c r="AA28" i="20" s="1"/>
  <c r="AB26" i="20"/>
  <c r="AA47" i="20"/>
  <c r="AA24" i="20"/>
  <c r="AA25" i="20" s="1"/>
  <c r="Z24" i="22"/>
  <c r="Z25" i="22" s="1"/>
  <c r="Z47" i="22"/>
  <c r="Y49" i="18"/>
  <c r="Z28" i="18" s="1"/>
  <c r="W49" i="24"/>
  <c r="X28" i="24" s="1"/>
  <c r="Y24" i="25"/>
  <c r="Y47" i="25"/>
  <c r="X24" i="24"/>
  <c r="X25" i="24" s="1"/>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C26" i="21" l="1"/>
  <c r="Z26" i="24"/>
  <c r="X47" i="24"/>
  <c r="AB26" i="18"/>
  <c r="AC26" i="20"/>
  <c r="AB24" i="20"/>
  <c r="AB47" i="20"/>
  <c r="AA49" i="20"/>
  <c r="AB28" i="20" s="1"/>
  <c r="Z47" i="25"/>
  <c r="Z24" i="25"/>
  <c r="Z25" i="25" s="1"/>
  <c r="AA24" i="18"/>
  <c r="AA25" i="18" s="1"/>
  <c r="AA47" i="18"/>
  <c r="Z24" i="24"/>
  <c r="Z47"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AD26" i="21" s="1"/>
  <c r="Z49" i="17"/>
  <c r="AA28" i="17" s="1"/>
  <c r="AC26" i="17" s="1"/>
  <c r="Z49" i="18"/>
  <c r="AA28"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C26" i="18" l="1"/>
  <c r="AB26" i="25"/>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26"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4" l="1"/>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H26" i="19" l="1"/>
  <c r="AG49" i="20"/>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L25" i="20"/>
  <c r="AO24" i="18"/>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O26"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P47" i="18" s="1"/>
  <c r="AM49" i="20"/>
  <c r="AN28" i="20" s="1"/>
  <c r="AO26" i="20"/>
  <c r="AN47" i="20"/>
  <c r="AN24" i="20"/>
  <c r="AL6" i="13"/>
  <c r="AK49" i="27"/>
  <c r="AL28" i="27" s="1"/>
  <c r="AN26" i="27" s="1"/>
  <c r="AO25" i="18"/>
  <c r="AN49" i="18"/>
  <c r="AO28"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P24" i="18" l="1"/>
  <c r="AP25" i="18" s="1"/>
  <c r="AQ26" i="18"/>
  <c r="AR26" i="18" s="1"/>
  <c r="AN49" i="20"/>
  <c r="AO28" i="20" s="1"/>
  <c r="AP26" i="20"/>
  <c r="AO47" i="20"/>
  <c r="AO24" i="20"/>
  <c r="AO25" i="20" s="1"/>
  <c r="AN25" i="20"/>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Q24" i="18" l="1"/>
  <c r="AQ25" i="18" s="1"/>
  <c r="AS26" i="18"/>
  <c r="AM26" i="14"/>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47" i="18"/>
  <c r="AM49" i="24"/>
  <c r="AN28" i="24" s="1"/>
  <c r="AP26" i="24" s="1"/>
  <c r="AO49" i="21"/>
  <c r="AP28" i="21" s="1"/>
  <c r="AR26" i="21" s="1"/>
  <c r="AO49" i="23"/>
  <c r="AP28" i="23" s="1"/>
  <c r="AR26" i="23" s="1"/>
  <c r="AN6" i="13"/>
  <c r="AM49" i="27"/>
  <c r="AN28" i="27" s="1"/>
  <c r="AP26" i="27" s="1"/>
  <c r="AM49" i="25"/>
  <c r="AN28" i="25" s="1"/>
  <c r="AP26" i="25" s="1"/>
  <c r="AM24" i="14"/>
  <c r="AL24" i="14"/>
  <c r="AL49" i="14" s="1"/>
  <c r="AK24" i="14"/>
  <c r="AK49" i="14" s="1"/>
  <c r="AL12" i="13"/>
  <c r="AL47" i="14"/>
  <c r="AN8" i="13"/>
  <c r="AO8" i="13"/>
  <c r="AJ11" i="13"/>
  <c r="AJ14" i="13"/>
  <c r="AK16" i="13"/>
  <c r="AQ49" i="18" l="1"/>
  <c r="AR28" i="18" s="1"/>
  <c r="AT26" i="18" s="1"/>
  <c r="AR25" i="18"/>
  <c r="AP49" i="20"/>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U26" i="25" l="1"/>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Y26" i="17" s="1"/>
  <c r="AW25" i="17"/>
  <c r="AQ24" i="14"/>
  <c r="AQ49" i="14" s="1"/>
  <c r="AN16" i="13"/>
  <c r="AU8" i="13"/>
  <c r="AP28" i="14"/>
  <c r="AR26" i="14" s="1"/>
  <c r="AQ28" i="14"/>
  <c r="AY26" i="21" l="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R10" i="13"/>
  <c r="AU28" i="14"/>
  <c r="AS16" i="13"/>
  <c r="AS13" i="13"/>
  <c r="AO14" i="13"/>
  <c r="AS10" i="13"/>
  <c r="AU12" i="13"/>
  <c r="AU9" i="13"/>
  <c r="AM15" i="13"/>
  <c r="AZ7" i="13" l="1"/>
  <c r="AW26" i="14"/>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<sst xmlns="http://schemas.openxmlformats.org/spreadsheetml/2006/main" count="1275" uniqueCount="82">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</sst>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9" borderId="4" xfId="0" applyFill="1" applyBorder="1"/>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1004568"/>
        <c:axId val="211004960"/>
      </c:lineChart>
      <c:dateAx>
        <c:axId val="2110045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4960"/>
        <c:crosses val="autoZero"/>
        <c:auto val="0"/>
        <c:lblOffset val="100"/>
        <c:baseTimeUnit val="days"/>
        <c:majorUnit val="6"/>
        <c:majorTimeUnit val="months"/>
        <c:minorUnit val="31"/>
        <c:minorTimeUnit val="days"/>
      </c:dateAx>
      <c:valAx>
        <c:axId val="2110049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4568"/>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2.4470868014268725</c:v>
                </c:pt>
                <c:pt idx="35">
                  <c:v>1.9889620794018157</c:v>
                </c:pt>
                <c:pt idx="36">
                  <c:v>1.6486327862235972</c:v>
                </c:pt>
                <c:pt idx="37">
                  <c:v>1.8177233284003764</c:v>
                </c:pt>
                <c:pt idx="38">
                  <c:v>1.9868138705771556</c:v>
                </c:pt>
                <c:pt idx="39">
                  <c:v>1.7754506928561817</c:v>
                </c:pt>
                <c:pt idx="40">
                  <c:v>1.7331780573119868</c:v>
                </c:pt>
                <c:pt idx="41">
                  <c:v>1.6909054217677921</c:v>
                </c:pt>
                <c:pt idx="42">
                  <c:v>1.902268599488766</c:v>
                </c:pt>
                <c:pt idx="43">
                  <c:v>2.1559044127539351</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525960"/>
        <c:axId val="21352635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3.0026953125000002</c:v>
                      </c:pt>
                      <c:pt idx="37">
                        <c:v>2.4635400953206679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2.5170035671819262</c:v>
                      </c:pt>
                      <c:pt idx="35">
                        <c:v>2.0752727010041174</c:v>
                      </c:pt>
                      <c:pt idx="36">
                        <c:v>1.7377123989274068</c:v>
                      </c:pt>
                      <c:pt idx="37">
                        <c:v>1.9159393116379102</c:v>
                      </c:pt>
                      <c:pt idx="38">
                        <c:v>2.0941662243484132</c:v>
                      </c:pt>
                      <c:pt idx="39">
                        <c:v>1.8713825834602842</c:v>
                      </c:pt>
                      <c:pt idx="40">
                        <c:v>1.8268258552826584</c:v>
                      </c:pt>
                      <c:pt idx="41">
                        <c:v>1.7822691271050326</c:v>
                      </c:pt>
                      <c:pt idx="42">
                        <c:v>2.0050527679931616</c:v>
                      </c:pt>
                      <c:pt idx="43">
                        <c:v>2.2723931370589168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2.4820451843043991</c:v>
                      </c:pt>
                      <c:pt idx="35">
                        <c:v>2.0318086460705382</c:v>
                      </c:pt>
                      <c:pt idx="36">
                        <c:v>1.6926280687300197</c:v>
                      </c:pt>
                      <c:pt idx="37">
                        <c:v>1.8662309475741241</c:v>
                      </c:pt>
                      <c:pt idx="38">
                        <c:v>2.0398338264182287</c:v>
                      </c:pt>
                      <c:pt idx="39">
                        <c:v>1.8228302278630981</c:v>
                      </c:pt>
                      <c:pt idx="40">
                        <c:v>1.7794295081520719</c:v>
                      </c:pt>
                      <c:pt idx="41">
                        <c:v>1.7360287884410457</c:v>
                      </c:pt>
                      <c:pt idx="42">
                        <c:v>1.9530323869961765</c:v>
                      </c:pt>
                      <c:pt idx="43">
                        <c:v>2.2134367052623332</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135259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6352"/>
        <c:crosses val="autoZero"/>
        <c:auto val="0"/>
        <c:lblOffset val="100"/>
        <c:baseTimeUnit val="days"/>
        <c:majorUnit val="6"/>
        <c:majorTimeUnit val="months"/>
        <c:minorUnit val="31"/>
        <c:minorTimeUnit val="days"/>
      </c:dateAx>
      <c:valAx>
        <c:axId val="21352635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59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3.2906250000000004</c:v>
                </c:pt>
                <c:pt idx="37">
                  <c:v>2.8567095320164393</c:v>
                </c:pt>
                <c:pt idx="38">
                  <c:v>2.1082224887663585</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3.0026953125000002</c:v>
                </c:pt>
                <c:pt idx="37">
                  <c:v>2.4635400953206679</c:v>
                </c:pt>
                <c:pt idx="38">
                  <c:v>1.9583333333333333</c:v>
                </c:pt>
                <c:pt idx="39">
                  <c:v>1.75</c:v>
                </c:pt>
                <c:pt idx="40">
                  <c:v>1.7083333333333333</c:v>
                </c:pt>
                <c:pt idx="41">
                  <c:v>1.6666666666666667</c:v>
                </c:pt>
                <c:pt idx="42">
                  <c:v>1.875</c:v>
                </c:pt>
                <c:pt idx="43">
                  <c:v>2.125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2.5170035671819262</c:v>
                </c:pt>
                <c:pt idx="35">
                  <c:v>2.0752727010041174</c:v>
                </c:pt>
                <c:pt idx="36">
                  <c:v>1.7377123989274068</c:v>
                </c:pt>
                <c:pt idx="37">
                  <c:v>1.9159393116379102</c:v>
                </c:pt>
                <c:pt idx="38">
                  <c:v>2.0941662243484132</c:v>
                </c:pt>
                <c:pt idx="39">
                  <c:v>1.8713825834602842</c:v>
                </c:pt>
                <c:pt idx="40">
                  <c:v>1.8268258552826584</c:v>
                </c:pt>
                <c:pt idx="41">
                  <c:v>1.7822691271050326</c:v>
                </c:pt>
                <c:pt idx="42">
                  <c:v>2.0050527679931616</c:v>
                </c:pt>
                <c:pt idx="43">
                  <c:v>2.2723931370589168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2.4820451843043991</c:v>
                </c:pt>
                <c:pt idx="35">
                  <c:v>2.0318086460705382</c:v>
                </c:pt>
                <c:pt idx="36">
                  <c:v>1.6926280687300197</c:v>
                </c:pt>
                <c:pt idx="37">
                  <c:v>1.8662309475741241</c:v>
                </c:pt>
                <c:pt idx="38">
                  <c:v>2.0398338264182287</c:v>
                </c:pt>
                <c:pt idx="39">
                  <c:v>1.8228302278630981</c:v>
                </c:pt>
                <c:pt idx="40">
                  <c:v>1.7794295081520719</c:v>
                </c:pt>
                <c:pt idx="41">
                  <c:v>1.7360287884410457</c:v>
                </c:pt>
                <c:pt idx="42">
                  <c:v>1.9530323869961765</c:v>
                </c:pt>
                <c:pt idx="43">
                  <c:v>2.2134367052623332</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2.4470868014268725</c:v>
                </c:pt>
                <c:pt idx="35">
                  <c:v>1.9889620794018157</c:v>
                </c:pt>
                <c:pt idx="36">
                  <c:v>1.6486327862235972</c:v>
                </c:pt>
                <c:pt idx="37">
                  <c:v>1.8177233284003764</c:v>
                </c:pt>
                <c:pt idx="38">
                  <c:v>1.9868138705771556</c:v>
                </c:pt>
                <c:pt idx="39">
                  <c:v>1.7754506928561817</c:v>
                </c:pt>
                <c:pt idx="40">
                  <c:v>1.7331780573119868</c:v>
                </c:pt>
                <c:pt idx="41">
                  <c:v>1.6909054217677921</c:v>
                </c:pt>
                <c:pt idx="42">
                  <c:v>1.902268599488766</c:v>
                </c:pt>
                <c:pt idx="43">
                  <c:v>2.1559044127539351</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527136"/>
        <c:axId val="213527528"/>
        <c:extLst xmlns:c16r2="http://schemas.microsoft.com/office/drawing/2015/06/chart"/>
      </c:lineChart>
      <c:dateAx>
        <c:axId val="2135271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7528"/>
        <c:crosses val="autoZero"/>
        <c:auto val="0"/>
        <c:lblOffset val="100"/>
        <c:baseTimeUnit val="days"/>
        <c:majorUnit val="6"/>
        <c:majorTimeUnit val="months"/>
        <c:minorUnit val="31"/>
        <c:minorTimeUnit val="days"/>
      </c:dateAx>
      <c:valAx>
        <c:axId val="21352752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7136"/>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3.2906250000000004</c:v>
                </c:pt>
                <c:pt idx="37">
                  <c:v>2.8567095320164393</c:v>
                </c:pt>
                <c:pt idx="38">
                  <c:v>2.1082224887663585</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3528312"/>
        <c:axId val="213528704"/>
      </c:lineChart>
      <c:dateAx>
        <c:axId val="2135283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8704"/>
        <c:crosses val="autoZero"/>
        <c:auto val="0"/>
        <c:lblOffset val="100"/>
        <c:baseTimeUnit val="days"/>
        <c:majorUnit val="6"/>
        <c:majorTimeUnit val="months"/>
        <c:minorUnit val="31"/>
        <c:minorTimeUnit val="days"/>
      </c:dateAx>
      <c:valAx>
        <c:axId val="21352870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8312"/>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1005744"/>
        <c:axId val="2110061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10057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6136"/>
        <c:crosses val="autoZero"/>
        <c:auto val="0"/>
        <c:lblOffset val="100"/>
        <c:baseTimeUnit val="days"/>
        <c:majorUnit val="6"/>
        <c:majorTimeUnit val="months"/>
        <c:minorUnit val="31"/>
        <c:minorTimeUnit val="days"/>
      </c:dateAx>
      <c:valAx>
        <c:axId val="2110061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57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1006920"/>
        <c:axId val="21100731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1100692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7312"/>
        <c:crosses val="autoZero"/>
        <c:auto val="0"/>
        <c:lblOffset val="100"/>
        <c:baseTimeUnit val="days"/>
        <c:majorUnit val="6"/>
        <c:majorTimeUnit val="months"/>
        <c:minorUnit val="31"/>
        <c:minorTimeUnit val="days"/>
      </c:dateAx>
      <c:valAx>
        <c:axId val="21100731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692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0418944"/>
        <c:axId val="2110026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104189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002608"/>
        <c:crosses val="autoZero"/>
        <c:auto val="0"/>
        <c:lblOffset val="100"/>
        <c:baseTimeUnit val="days"/>
        <c:majorUnit val="6"/>
        <c:majorTimeUnit val="months"/>
        <c:minorUnit val="31"/>
        <c:minorTimeUnit val="days"/>
      </c:dateAx>
      <c:valAx>
        <c:axId val="2110026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4189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3281560"/>
        <c:axId val="21328195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132815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1952"/>
        <c:crosses val="autoZero"/>
        <c:auto val="0"/>
        <c:lblOffset val="100"/>
        <c:baseTimeUnit val="days"/>
        <c:majorUnit val="6"/>
        <c:majorTimeUnit val="months"/>
        <c:minorUnit val="31"/>
        <c:minorTimeUnit val="days"/>
      </c:dateAx>
      <c:valAx>
        <c:axId val="21328195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15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3283128"/>
        <c:axId val="2132835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132831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3520"/>
        <c:crosses val="autoZero"/>
        <c:auto val="0"/>
        <c:lblOffset val="100"/>
        <c:baseTimeUnit val="days"/>
        <c:majorUnit val="6"/>
        <c:majorTimeUnit val="months"/>
        <c:minorUnit val="31"/>
        <c:minorTimeUnit val="days"/>
      </c:dateAx>
      <c:valAx>
        <c:axId val="2132835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31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3.0026953125000002</c:v>
                </c:pt>
                <c:pt idx="37">
                  <c:v>2.4635400953206679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3284304"/>
        <c:axId val="2132846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132843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4696"/>
        <c:crosses val="autoZero"/>
        <c:auto val="0"/>
        <c:lblOffset val="100"/>
        <c:baseTimeUnit val="days"/>
        <c:majorUnit val="6"/>
        <c:majorTimeUnit val="months"/>
        <c:minorUnit val="31"/>
        <c:minorTimeUnit val="days"/>
      </c:dateAx>
      <c:valAx>
        <c:axId val="2132846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43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2.5170035671819262</c:v>
                </c:pt>
                <c:pt idx="35">
                  <c:v>2.0752727010041174</c:v>
                </c:pt>
                <c:pt idx="36">
                  <c:v>1.7377123989274068</c:v>
                </c:pt>
                <c:pt idx="37">
                  <c:v>1.9159393116379102</c:v>
                </c:pt>
                <c:pt idx="38">
                  <c:v>2.0941662243484132</c:v>
                </c:pt>
                <c:pt idx="39">
                  <c:v>1.8713825834602842</c:v>
                </c:pt>
                <c:pt idx="40">
                  <c:v>1.8268258552826584</c:v>
                </c:pt>
                <c:pt idx="41">
                  <c:v>1.7822691271050326</c:v>
                </c:pt>
                <c:pt idx="42">
                  <c:v>2.0050527679931616</c:v>
                </c:pt>
                <c:pt idx="43">
                  <c:v>2.2723931370589168</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3282736"/>
        <c:axId val="21352439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3.0026953125000002</c:v>
                      </c:pt>
                      <c:pt idx="37">
                        <c:v>2.4635400953206679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132827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4392"/>
        <c:crosses val="autoZero"/>
        <c:auto val="0"/>
        <c:lblOffset val="100"/>
        <c:baseTimeUnit val="days"/>
        <c:majorUnit val="6"/>
        <c:majorTimeUnit val="months"/>
        <c:minorUnit val="31"/>
        <c:minorTimeUnit val="days"/>
      </c:dateAx>
      <c:valAx>
        <c:axId val="21352439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273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3.9</c:v>
                </c:pt>
                <c:pt idx="37">
                  <c:v>3.3076923076923075</c:v>
                </c:pt>
                <c:pt idx="38">
                  <c:v>3.6153846153846154</c:v>
                </c:pt>
                <c:pt idx="39">
                  <c:v>3.2307692307692308</c:v>
                </c:pt>
                <c:pt idx="40">
                  <c:v>3.1538461538461537</c:v>
                </c:pt>
                <c:pt idx="41">
                  <c:v>3.0769230769230771</c:v>
                </c:pt>
                <c:pt idx="42">
                  <c:v>3.4615384615384617</c:v>
                </c:pt>
                <c:pt idx="43">
                  <c:v>3.9230769230769229</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2.4820451843043991</c:v>
                </c:pt>
                <c:pt idx="35">
                  <c:v>2.0318086460705382</c:v>
                </c:pt>
                <c:pt idx="36">
                  <c:v>1.6926280687300197</c:v>
                </c:pt>
                <c:pt idx="37">
                  <c:v>1.8662309475741241</c:v>
                </c:pt>
                <c:pt idx="38">
                  <c:v>2.0398338264182287</c:v>
                </c:pt>
                <c:pt idx="39">
                  <c:v>1.8228302278630981</c:v>
                </c:pt>
                <c:pt idx="40">
                  <c:v>1.7794295081520719</c:v>
                </c:pt>
                <c:pt idx="41">
                  <c:v>1.7360287884410457</c:v>
                </c:pt>
                <c:pt idx="42">
                  <c:v>1.9530323869961765</c:v>
                </c:pt>
                <c:pt idx="43">
                  <c:v>2.2134367052623332</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3281168"/>
        <c:axId val="21352517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3.2494921875000005</c:v>
                      </c:pt>
                      <c:pt idx="37">
                        <c:v>2.7977669203380655</c:v>
                      </c:pt>
                      <c:pt idx="38">
                        <c:v>2.0587826234743849</c:v>
                      </c:pt>
                      <c:pt idx="39">
                        <c:v>1.75</c:v>
                      </c:pt>
                      <c:pt idx="40">
                        <c:v>1.7083333333333333</c:v>
                      </c:pt>
                      <c:pt idx="41">
                        <c:v>1.6666666666666667</c:v>
                      </c:pt>
                      <c:pt idx="42">
                        <c:v>1.875</c:v>
                      </c:pt>
                      <c:pt idx="43">
                        <c:v>2.125</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3.2083593750000001</c:v>
                      </c:pt>
                      <c:pt idx="37">
                        <c:v>2.7397872795463916</c:v>
                      </c:pt>
                      <c:pt idx="38">
                        <c:v>2.0104272672197343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3.1672265625000002</c:v>
                      </c:pt>
                      <c:pt idx="37">
                        <c:v>2.6827472021441179</c:v>
                      </c:pt>
                      <c:pt idx="38">
                        <c:v>1.9631211225843552</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3.1260937500000003</c:v>
                      </c:pt>
                      <c:pt idx="37">
                        <c:v>2.6266240331761099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3.0849609375</c:v>
                      </c:pt>
                      <c:pt idx="37">
                        <c:v>2.5713958402281003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3.0438281250000001</c:v>
                      </c:pt>
                      <c:pt idx="37">
                        <c:v>2.5170413848492963</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3.5</c:v>
                      </c:pt>
                      <c:pt idx="35">
                        <c:v>4</c:v>
                      </c:pt>
                      <c:pt idx="36">
                        <c:v>3.0026953125000002</c:v>
                      </c:pt>
                      <c:pt idx="37">
                        <c:v>2.4635400953206679</c:v>
                      </c:pt>
                      <c:pt idx="38">
                        <c:v>1.9583333333333333</c:v>
                      </c:pt>
                      <c:pt idx="39">
                        <c:v>1.75</c:v>
                      </c:pt>
                      <c:pt idx="40">
                        <c:v>1.7083333333333333</c:v>
                      </c:pt>
                      <c:pt idx="41">
                        <c:v>1.6666666666666667</c:v>
                      </c:pt>
                      <c:pt idx="42">
                        <c:v>1.875</c:v>
                      </c:pt>
                      <c:pt idx="43">
                        <c:v>2.125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2.1</c:v>
                      </c:pt>
                      <c:pt idx="29">
                        <c:v>1.9</c:v>
                      </c:pt>
                      <c:pt idx="30">
                        <c:v>2.7</c:v>
                      </c:pt>
                      <c:pt idx="31">
                        <c:v>2.9</c:v>
                      </c:pt>
                      <c:pt idx="32">
                        <c:v>2.9</c:v>
                      </c:pt>
                      <c:pt idx="33">
                        <c:v>3.2</c:v>
                      </c:pt>
                      <c:pt idx="34">
                        <c:v>2.5170035671819262</c:v>
                      </c:pt>
                      <c:pt idx="35">
                        <c:v>2.0752727010041174</c:v>
                      </c:pt>
                      <c:pt idx="36">
                        <c:v>1.7377123989274068</c:v>
                      </c:pt>
                      <c:pt idx="37">
                        <c:v>1.9159393116379102</c:v>
                      </c:pt>
                      <c:pt idx="38">
                        <c:v>2.0941662243484132</c:v>
                      </c:pt>
                      <c:pt idx="39">
                        <c:v>1.8713825834602842</c:v>
                      </c:pt>
                      <c:pt idx="40">
                        <c:v>1.8268258552826584</c:v>
                      </c:pt>
                      <c:pt idx="41">
                        <c:v>1.7822691271050326</c:v>
                      </c:pt>
                      <c:pt idx="42">
                        <c:v>2.0050527679931616</c:v>
                      </c:pt>
                      <c:pt idx="43">
                        <c:v>2.2723931370589168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132811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25176"/>
        <c:crosses val="autoZero"/>
        <c:auto val="0"/>
        <c:lblOffset val="100"/>
        <c:baseTimeUnit val="days"/>
        <c:majorUnit val="6"/>
        <c:majorTimeUnit val="months"/>
        <c:minorUnit val="31"/>
        <c:minorTimeUnit val="days"/>
      </c:dateAx>
      <c:valAx>
        <c:axId val="2135251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11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3.0849609375</v>
      </c>
      <c r="AN24" s="113">
        <f t="shared" si="12"/>
        <v>2.5713958402281003</v>
      </c>
      <c r="AO24" s="114">
        <f t="shared" si="12"/>
        <v>1.9583333333333333</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3.54248046875</v>
      </c>
      <c r="AN25" s="122">
        <f t="shared" si="14"/>
        <v>2.8281783888640502</v>
      </c>
      <c r="AO25" s="123">
        <f t="shared" si="14"/>
        <v>2.2648645867807167</v>
      </c>
      <c r="AP25" s="122">
        <f t="shared" si="14"/>
        <v>1.8541666666666665</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12.641975308641975</v>
      </c>
      <c r="AN26" s="117">
        <f>IF((AM26+AL28+(IF(AM16&gt;0,0,AM16))&gt;'SDR Patient and Stations'!AN8),'SDR Patient and Stations'!AN8,(AM26+AL28+(IF(AM16&gt;0,0,AM16))))</f>
        <v>16.722435078756916</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2.6419753086419746</v>
      </c>
      <c r="AL28" s="117">
        <f t="shared" si="15"/>
        <v>4.0804597701149419</v>
      </c>
      <c r="AM28" s="116">
        <f t="shared" si="15"/>
        <v>8.3908045977011483</v>
      </c>
      <c r="AN28" s="117">
        <f t="shared" si="15"/>
        <v>3.2017746913580254</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v>
      </c>
      <c r="AF45" s="61">
        <f t="shared" si="23"/>
        <v>6.333333333333333</v>
      </c>
      <c r="AG45" s="69">
        <f t="shared" si="23"/>
        <v>9</v>
      </c>
      <c r="AH45" s="61">
        <f t="shared" si="23"/>
        <v>13.34920634920635</v>
      </c>
      <c r="AI45" s="69">
        <f t="shared" si="23"/>
        <v>14.754385964912281</v>
      </c>
      <c r="AJ45" s="61">
        <f t="shared" si="23"/>
        <v>12.641975308641975</v>
      </c>
      <c r="AK45" s="69">
        <f t="shared" si="23"/>
        <v>14.080459770114942</v>
      </c>
      <c r="AL45" s="61">
        <f t="shared" si="23"/>
        <v>18.390804597701148</v>
      </c>
      <c r="AM45" s="69">
        <f t="shared" si="23"/>
        <v>15.84375</v>
      </c>
      <c r="AN45" s="61">
        <f t="shared" si="23"/>
        <v>17.609523809523811</v>
      </c>
      <c r="AO45" s="69">
        <f t="shared" si="23"/>
        <v>18.408333333333335</v>
      </c>
      <c r="AP45" s="61">
        <f t="shared" si="23"/>
        <v>15.076923076923078</v>
      </c>
      <c r="AQ45" s="69">
        <f t="shared" si="23"/>
        <v>13.031007751937985</v>
      </c>
      <c r="AR45" s="61">
        <f t="shared" si="23"/>
        <v>11.347517730496454</v>
      </c>
      <c r="AS45" s="69">
        <f t="shared" si="23"/>
        <v>16.071428571428573</v>
      </c>
      <c r="AT45" s="61">
        <f t="shared" si="23"/>
        <v>21.146341463414632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-3</v>
      </c>
      <c r="AF47" s="118">
        <f t="shared" si="24"/>
        <v>-3.666666666666667</v>
      </c>
      <c r="AG47" s="119">
        <f t="shared" si="24"/>
        <v>-1</v>
      </c>
      <c r="AH47" s="118">
        <f t="shared" si="24"/>
        <v>3.3492063492063497</v>
      </c>
      <c r="AI47" s="119">
        <f t="shared" si="24"/>
        <v>4.7543859649122808</v>
      </c>
      <c r="AJ47" s="118">
        <f t="shared" si="24"/>
        <v>2.6419753086419746</v>
      </c>
      <c r="AK47" s="119">
        <f t="shared" si="24"/>
        <v>4.0804597701149419</v>
      </c>
      <c r="AL47" s="118">
        <f t="shared" si="24"/>
        <v>8.3908045977011483</v>
      </c>
      <c r="AM47" s="119">
        <f t="shared" si="24"/>
        <v>3.2017746913580254</v>
      </c>
      <c r="AN47" s="118">
        <f t="shared" si="24"/>
        <v>0.88708873076689443</v>
      </c>
      <c r="AO47" s="119">
        <f t="shared" si="24"/>
        <v>-5.591666666666665</v>
      </c>
      <c r="AP47" s="118">
        <f t="shared" si="24"/>
        <v>-8.9230769230769216</v>
      </c>
      <c r="AQ47" s="119">
        <f t="shared" si="24"/>
        <v>-10.968992248062015</v>
      </c>
      <c r="AR47" s="118">
        <f t="shared" si="24"/>
        <v>-12.652482269503546</v>
      </c>
      <c r="AS47" s="119">
        <f t="shared" si="24"/>
        <v>-7.928571428571427</v>
      </c>
      <c r="AT47" s="118">
        <f t="shared" si="24"/>
        <v>-2.8536585365853675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2.6419753086419746</v>
      </c>
      <c r="AK49" s="71">
        <f t="shared" si="25"/>
        <v>4.0804597701149419</v>
      </c>
      <c r="AL49" s="63">
        <f t="shared" si="25"/>
        <v>8.3908045977011483</v>
      </c>
      <c r="AM49" s="71">
        <f t="shared" si="25"/>
        <v>3.2017746913580254</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3.0438281250000001</v>
      </c>
      <c r="AN24" s="113">
        <f t="shared" si="12"/>
        <v>2.5170413848492963</v>
      </c>
      <c r="AO24" s="114">
        <f t="shared" si="12"/>
        <v>1.9583333333333333</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3.5219140625000001</v>
      </c>
      <c r="AN25" s="122">
        <f t="shared" si="14"/>
        <v>2.7804347549246482</v>
      </c>
      <c r="AO25" s="123">
        <f t="shared" si="14"/>
        <v>2.2376873590913147</v>
      </c>
      <c r="AP25" s="122">
        <f t="shared" si="14"/>
        <v>1.8541666666666665</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12.812812812812812</v>
      </c>
      <c r="AN26" s="117">
        <f>IF((AM26+AL28+(IF(AM16&gt;0,0,AM16))&gt;'SDR Patient and Stations'!AN8),'SDR Patient and Stations'!AN8,(AM26+AL28+(IF(AM16&gt;0,0,AM16))))</f>
        <v>17.083549066307686</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2.8128128128128118</v>
      </c>
      <c r="AL28" s="117">
        <f t="shared" si="15"/>
        <v>4.2707362534948743</v>
      </c>
      <c r="AM28" s="116">
        <f t="shared" si="15"/>
        <v>8.6393289841565704</v>
      </c>
      <c r="AN28" s="117">
        <f t="shared" si="15"/>
        <v>3.245041916916918</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7.0945945945945947</v>
      </c>
      <c r="AF45" s="61">
        <f t="shared" si="23"/>
        <v>6.4189189189189193</v>
      </c>
      <c r="AG45" s="69">
        <f t="shared" si="23"/>
        <v>9.121621621621621</v>
      </c>
      <c r="AH45" s="61">
        <f t="shared" si="23"/>
        <v>13.529601029601031</v>
      </c>
      <c r="AI45" s="69">
        <f t="shared" si="23"/>
        <v>14.953769559032716</v>
      </c>
      <c r="AJ45" s="61">
        <f t="shared" si="23"/>
        <v>12.812812812812812</v>
      </c>
      <c r="AK45" s="69">
        <f t="shared" si="23"/>
        <v>14.270736253494874</v>
      </c>
      <c r="AL45" s="61">
        <f t="shared" si="23"/>
        <v>18.63932898415657</v>
      </c>
      <c r="AM45" s="69">
        <f t="shared" si="23"/>
        <v>16.05785472972973</v>
      </c>
      <c r="AN45" s="61">
        <f t="shared" si="23"/>
        <v>17.847490347490346</v>
      </c>
      <c r="AO45" s="69">
        <f t="shared" si="23"/>
        <v>18.657094594594597</v>
      </c>
      <c r="AP45" s="61">
        <f t="shared" si="23"/>
        <v>15.280665280665282</v>
      </c>
      <c r="AQ45" s="69">
        <f t="shared" si="23"/>
        <v>13.207102451288497</v>
      </c>
      <c r="AR45" s="61">
        <f t="shared" si="23"/>
        <v>11.500862564692351</v>
      </c>
      <c r="AS45" s="69">
        <f t="shared" si="23"/>
        <v>16.288610038610038</v>
      </c>
      <c r="AT45" s="61">
        <f t="shared" si="23"/>
        <v>21.432102834541858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-2.9054054054054053</v>
      </c>
      <c r="AF47" s="118">
        <f t="shared" si="24"/>
        <v>-3.5810810810810807</v>
      </c>
      <c r="AG47" s="119">
        <f t="shared" si="24"/>
        <v>-0.87837837837837895</v>
      </c>
      <c r="AH47" s="118">
        <f t="shared" si="24"/>
        <v>3.5296010296010305</v>
      </c>
      <c r="AI47" s="119">
        <f t="shared" si="24"/>
        <v>4.9537695590327164</v>
      </c>
      <c r="AJ47" s="118">
        <f t="shared" si="24"/>
        <v>2.8128128128128118</v>
      </c>
      <c r="AK47" s="119">
        <f t="shared" si="24"/>
        <v>4.2707362534948743</v>
      </c>
      <c r="AL47" s="118">
        <f t="shared" si="24"/>
        <v>8.6393289841565704</v>
      </c>
      <c r="AM47" s="119">
        <f t="shared" si="24"/>
        <v>3.245041916916918</v>
      </c>
      <c r="AN47" s="118">
        <f t="shared" si="24"/>
        <v>0.76394128118266025</v>
      </c>
      <c r="AO47" s="119">
        <f t="shared" si="24"/>
        <v>-5.3429054054054035</v>
      </c>
      <c r="AP47" s="118">
        <f t="shared" si="24"/>
        <v>-8.7193347193347179</v>
      </c>
      <c r="AQ47" s="119">
        <f t="shared" si="24"/>
        <v>-10.792897548711503</v>
      </c>
      <c r="AR47" s="118">
        <f t="shared" si="24"/>
        <v>-12.499137435307649</v>
      </c>
      <c r="AS47" s="119">
        <f t="shared" si="24"/>
        <v>-7.7113899613899619</v>
      </c>
      <c r="AT47" s="118">
        <f t="shared" si="24"/>
        <v>-2.5678971654581417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2.8128128128128118</v>
      </c>
      <c r="AK49" s="71">
        <f t="shared" si="25"/>
        <v>4.2707362534948743</v>
      </c>
      <c r="AL49" s="63">
        <f t="shared" si="25"/>
        <v>8.6393289841565704</v>
      </c>
      <c r="AM49" s="71">
        <f t="shared" si="25"/>
        <v>3.245041916916918</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3.0026953125000002</v>
      </c>
      <c r="AN24" s="113">
        <f t="shared" si="12"/>
        <v>2.4635400953206679</v>
      </c>
      <c r="AO24" s="114">
        <f t="shared" si="12"/>
        <v>1.9583333333333333</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3.5013476562500001</v>
      </c>
      <c r="AN25" s="122">
        <f t="shared" si="14"/>
        <v>2.733117703910334</v>
      </c>
      <c r="AO25" s="123">
        <f t="shared" si="14"/>
        <v>2.2109367143270005</v>
      </c>
      <c r="AP25" s="122">
        <f t="shared" si="14"/>
        <v>1.8541666666666665</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12.988330796549974</v>
      </c>
      <c r="AN26" s="117">
        <f>IF((AM26+AL28+(IF(AM16&gt;0,0,AM16))&gt;'SDR Patient and Stations'!AN8),'SDR Patient and Stations'!AN8,(AM26+AL28+(IF(AM16&gt;0,0,AM16))))</f>
        <v>17.454556587763953</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2.9883307965499739</v>
      </c>
      <c r="AL28" s="117">
        <f t="shared" si="15"/>
        <v>4.4662257912139811</v>
      </c>
      <c r="AM28" s="116">
        <f t="shared" si="15"/>
        <v>8.8946622579121382</v>
      </c>
      <c r="AN28" s="117">
        <f t="shared" si="15"/>
        <v>3.2894945459157796</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7.1917808219178081</v>
      </c>
      <c r="AF45" s="61">
        <f t="shared" si="23"/>
        <v>6.506849315068493</v>
      </c>
      <c r="AG45" s="69">
        <f t="shared" si="23"/>
        <v>9.2465753424657535</v>
      </c>
      <c r="AH45" s="61">
        <f t="shared" si="23"/>
        <v>13.714938030006525</v>
      </c>
      <c r="AI45" s="69">
        <f t="shared" si="23"/>
        <v>15.158615717375632</v>
      </c>
      <c r="AJ45" s="61">
        <f t="shared" si="23"/>
        <v>12.988330796549974</v>
      </c>
      <c r="AK45" s="69">
        <f t="shared" si="23"/>
        <v>14.466225791213981</v>
      </c>
      <c r="AL45" s="61">
        <f t="shared" si="23"/>
        <v>18.894662257912138</v>
      </c>
      <c r="AM45" s="69">
        <f t="shared" si="23"/>
        <v>16.277825342465754</v>
      </c>
      <c r="AN45" s="61">
        <f t="shared" si="23"/>
        <v>18.091976516634052</v>
      </c>
      <c r="AO45" s="69">
        <f t="shared" si="23"/>
        <v>18.912671232876715</v>
      </c>
      <c r="AP45" s="61">
        <f t="shared" si="23"/>
        <v>15.489989462592204</v>
      </c>
      <c r="AQ45" s="69">
        <f t="shared" si="23"/>
        <v>13.388021662949985</v>
      </c>
      <c r="AR45" s="61">
        <f t="shared" si="23"/>
        <v>11.658408627222384</v>
      </c>
      <c r="AS45" s="69">
        <f t="shared" si="23"/>
        <v>16.511741682974559</v>
      </c>
      <c r="AT45" s="61">
        <f t="shared" si="23"/>
        <v>21.725693284330102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-2.8082191780821919</v>
      </c>
      <c r="AF47" s="118">
        <f t="shared" si="24"/>
        <v>-3.493150684931507</v>
      </c>
      <c r="AG47" s="119">
        <f t="shared" si="24"/>
        <v>-0.75342465753424648</v>
      </c>
      <c r="AH47" s="118">
        <f t="shared" si="24"/>
        <v>3.7149380300065253</v>
      </c>
      <c r="AI47" s="119">
        <f t="shared" si="24"/>
        <v>5.158615717375632</v>
      </c>
      <c r="AJ47" s="118">
        <f t="shared" si="24"/>
        <v>2.9883307965499739</v>
      </c>
      <c r="AK47" s="119">
        <f t="shared" si="24"/>
        <v>4.4662257912139811</v>
      </c>
      <c r="AL47" s="118">
        <f t="shared" si="24"/>
        <v>8.8946622579121382</v>
      </c>
      <c r="AM47" s="119">
        <f t="shared" si="24"/>
        <v>3.2894945459157796</v>
      </c>
      <c r="AN47" s="118">
        <f t="shared" si="24"/>
        <v>0.63741992887009857</v>
      </c>
      <c r="AO47" s="119">
        <f t="shared" si="24"/>
        <v>-5.0873287671232852</v>
      </c>
      <c r="AP47" s="118">
        <f t="shared" si="24"/>
        <v>-8.5100105374077959</v>
      </c>
      <c r="AQ47" s="119">
        <f t="shared" si="24"/>
        <v>-10.611978337050015</v>
      </c>
      <c r="AR47" s="118">
        <f t="shared" si="24"/>
        <v>-12.341591372777616</v>
      </c>
      <c r="AS47" s="119">
        <f t="shared" si="24"/>
        <v>-7.4882583170254406</v>
      </c>
      <c r="AT47" s="118">
        <f t="shared" si="24"/>
        <v>-2.2743067156698977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2.9883307965499739</v>
      </c>
      <c r="AK49" s="71">
        <f t="shared" si="25"/>
        <v>4.4662257912139811</v>
      </c>
      <c r="AL49" s="63">
        <f t="shared" si="25"/>
        <v>8.8946622579121382</v>
      </c>
      <c r="AM49" s="71">
        <f t="shared" si="25"/>
        <v>3.2894945459157796</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2.5170035671819262</v>
      </c>
      <c r="AL24" s="113">
        <f t="shared" si="12"/>
        <v>2.0752727010041174</v>
      </c>
      <c r="AM24" s="114">
        <f t="shared" si="12"/>
        <v>1.7377123989274068</v>
      </c>
      <c r="AN24" s="113">
        <f t="shared" si="12"/>
        <v>1.9159393116379102</v>
      </c>
      <c r="AO24" s="114">
        <f t="shared" si="12"/>
        <v>2.0941662243484132</v>
      </c>
      <c r="AP24" s="113">
        <f t="shared" si="12"/>
        <v>1.8713825834602842</v>
      </c>
      <c r="AQ24" s="114">
        <f t="shared" si="12"/>
        <v>1.8268258552826584</v>
      </c>
      <c r="AR24" s="113">
        <f t="shared" si="12"/>
        <v>1.7822691271050326</v>
      </c>
      <c r="AS24" s="114">
        <f t="shared" si="12"/>
        <v>2.0050527679931616</v>
      </c>
      <c r="AT24" s="113">
        <f t="shared" si="12"/>
        <v>2.2723931370589168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2.8585017835909632</v>
      </c>
      <c r="AL25" s="122">
        <f t="shared" si="14"/>
        <v>2.296138134093022</v>
      </c>
      <c r="AM25" s="123">
        <f t="shared" si="14"/>
        <v>1.9064925499657621</v>
      </c>
      <c r="AN25" s="122">
        <f t="shared" si="14"/>
        <v>1.8268258552826584</v>
      </c>
      <c r="AO25" s="123">
        <f t="shared" si="14"/>
        <v>2.0050527679931616</v>
      </c>
      <c r="AP25" s="122">
        <f t="shared" si="14"/>
        <v>1.9827744039043487</v>
      </c>
      <c r="AQ25" s="123">
        <f t="shared" si="14"/>
        <v>1.8491042193714713</v>
      </c>
      <c r="AR25" s="122">
        <f t="shared" si="14"/>
        <v>1.8045474911938455</v>
      </c>
      <c r="AS25" s="123">
        <f t="shared" si="14"/>
        <v>1.8936609475490971</v>
      </c>
      <c r="AT25" s="122">
        <f t="shared" si="14"/>
        <v>2.1387229525260389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13.905423280423282</v>
      </c>
      <c r="AL26" s="117">
        <f>IF((AK26+AJ28+(IF(AK16&gt;0,0,AK16))&gt;'SDR Patient and Stations'!AL8),'SDR Patient and Stations'!AL8,(AK26+AJ28+(IF(AK16&gt;0,0,AK16))))</f>
        <v>19.274575327206907</v>
      </c>
      <c r="AM26" s="116">
        <f>IF((AL26+AK28+(IF(AL16&gt;0,0,AL16))&gt;'SDR Patient and Stations'!AM8),'SDR Patient and Stations'!AM8,(AL26+AK28+(IF(AL16&gt;0,0,AL16))))</f>
        <v>22.443299607042299</v>
      </c>
      <c r="AN26" s="117">
        <f>IF((AM26+AL28+(IF(AM16&gt;0,0,AM16))&gt;'SDR Patient and Stations'!AN8),'SDR Patient and Stations'!AN8,(AM26+AL28+(IF(AM16&gt;0,0,AM16))))</f>
        <v>22.443299607042299</v>
      </c>
      <c r="AO26" s="116">
        <f>IF((AN26+AM28+(IF(AN16&gt;0,0,AN16))&gt;'SDR Patient and Stations'!AO8),'SDR Patient and Stations'!AO8,(AN26+AM28+(IF(AN16&gt;0,0,AN16))))</f>
        <v>22.443299607042299</v>
      </c>
      <c r="AP26" s="117">
        <f>IF((AO26+AN28+(IF(AO16&gt;0,0,AO16))&gt;'SDR Patient and Stations'!AP8),'SDR Patient and Stations'!AP8,(AO26+AN28+(IF(AO16&gt;0,0,AO16))))</f>
        <v>22.443299607042299</v>
      </c>
      <c r="AQ26" s="116">
        <f>IF((AP26+AO28+(IF(AP16&gt;0,0,AP16))&gt;'SDR Patient and Stations'!AQ8),'SDR Patient and Stations'!AQ8,(AP26+AO28+(IF(AP16&gt;0,0,AP16))))</f>
        <v>22.443299607042299</v>
      </c>
      <c r="AR26" s="117">
        <f>IF((AQ26+AP28+(IF(AQ16&gt;0,0,AQ16))&gt;'SDR Patient and Stations'!AR8),'SDR Patient and Stations'!AR8,(AQ26+AP28+(IF(AQ16&gt;0,0,AQ16))))</f>
        <v>22.443299607042299</v>
      </c>
      <c r="AS26" s="116">
        <f>IF((AR26+AQ28+(IF(AR16&gt;0,0,AR16))&gt;'SDR Patient and Stations'!AS8),'SDR Patient and Stations'!AS8,(AR26+AQ28+(IF(AR16&gt;0,0,AR16))))</f>
        <v>22.443299607042299</v>
      </c>
      <c r="AT26" s="117">
        <f>IF((AS26+AR28+(IF(AS16&gt;0,0,AS16))&gt;'SDR Patient and Stations'!AT8),'SDR Patient and Stations'!AT8,(AS26+AR28+(IF(AS16&gt;0,0,AS16))))</f>
        <v>22.443299607042299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3.9054232804232818</v>
      </c>
      <c r="AJ28" s="117">
        <f t="shared" si="15"/>
        <v>5.3691520467836256</v>
      </c>
      <c r="AK28" s="116">
        <f t="shared" si="15"/>
        <v>3.1687242798353914</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7.291666666666667</v>
      </c>
      <c r="AF45" s="61">
        <f t="shared" si="23"/>
        <v>6.5972222222222223</v>
      </c>
      <c r="AG45" s="69">
        <f t="shared" si="23"/>
        <v>9.375</v>
      </c>
      <c r="AH45" s="61">
        <f t="shared" si="23"/>
        <v>13.905423280423282</v>
      </c>
      <c r="AI45" s="69">
        <f t="shared" si="23"/>
        <v>15.369152046783626</v>
      </c>
      <c r="AJ45" s="61">
        <f t="shared" si="23"/>
        <v>13.168724279835391</v>
      </c>
      <c r="AK45" s="69">
        <f t="shared" si="23"/>
        <v>14.667145593869732</v>
      </c>
      <c r="AL45" s="61">
        <f t="shared" si="23"/>
        <v>19.157088122605362</v>
      </c>
      <c r="AM45" s="69">
        <f t="shared" si="23"/>
        <v>16.50390625</v>
      </c>
      <c r="AN45" s="61">
        <f t="shared" si="23"/>
        <v>18.343253968253968</v>
      </c>
      <c r="AO45" s="69">
        <f t="shared" si="23"/>
        <v>19.175347222222225</v>
      </c>
      <c r="AP45" s="61">
        <f t="shared" si="23"/>
        <v>15.705128205128206</v>
      </c>
      <c r="AQ45" s="69">
        <f t="shared" si="23"/>
        <v>13.573966408268735</v>
      </c>
      <c r="AR45" s="61">
        <f t="shared" si="23"/>
        <v>11.82033096926714</v>
      </c>
      <c r="AS45" s="69">
        <f t="shared" si="23"/>
        <v>16.741071428571431</v>
      </c>
      <c r="AT45" s="61">
        <f t="shared" si="23"/>
        <v>22.027439024390244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-2.708333333333333</v>
      </c>
      <c r="AF47" s="118">
        <f t="shared" si="24"/>
        <v>-3.4027777777777777</v>
      </c>
      <c r="AG47" s="119">
        <f t="shared" si="24"/>
        <v>-0.625</v>
      </c>
      <c r="AH47" s="118">
        <f t="shared" si="24"/>
        <v>3.9054232804232818</v>
      </c>
      <c r="AI47" s="119">
        <f t="shared" si="24"/>
        <v>5.3691520467836256</v>
      </c>
      <c r="AJ47" s="118">
        <f t="shared" si="24"/>
        <v>3.1687242798353914</v>
      </c>
      <c r="AK47" s="119">
        <f t="shared" si="24"/>
        <v>0.76172231344644992</v>
      </c>
      <c r="AL47" s="118">
        <f t="shared" si="24"/>
        <v>-0.11748720460154516</v>
      </c>
      <c r="AM47" s="119">
        <f t="shared" si="24"/>
        <v>-5.9393933570422988</v>
      </c>
      <c r="AN47" s="118">
        <f t="shared" si="24"/>
        <v>-4.1000456387883304</v>
      </c>
      <c r="AO47" s="119">
        <f t="shared" si="24"/>
        <v>-3.2679523848200738</v>
      </c>
      <c r="AP47" s="118">
        <f t="shared" si="24"/>
        <v>-6.7381714019140926</v>
      </c>
      <c r="AQ47" s="119">
        <f t="shared" si="24"/>
        <v>-8.869333198773564</v>
      </c>
      <c r="AR47" s="118">
        <f t="shared" si="24"/>
        <v>-10.622968637775159</v>
      </c>
      <c r="AS47" s="119">
        <f t="shared" si="24"/>
        <v>-5.7022281784708682</v>
      </c>
      <c r="AT47" s="118">
        <f t="shared" si="24"/>
        <v>-0.41586058265205494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3.9054232804232818</v>
      </c>
      <c r="AI49" s="71">
        <f t="shared" si="25"/>
        <v>5.3691520467836256</v>
      </c>
      <c r="AJ49" s="63">
        <f t="shared" si="25"/>
        <v>3.1687242798353914</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2.4820451843043991</v>
      </c>
      <c r="AL24" s="113">
        <f t="shared" si="12"/>
        <v>2.0318086460705382</v>
      </c>
      <c r="AM24" s="114">
        <f t="shared" si="12"/>
        <v>1.6926280687300197</v>
      </c>
      <c r="AN24" s="113">
        <f t="shared" si="12"/>
        <v>1.8662309475741241</v>
      </c>
      <c r="AO24" s="114">
        <f t="shared" si="12"/>
        <v>2.0398338264182287</v>
      </c>
      <c r="AP24" s="113">
        <f t="shared" si="12"/>
        <v>1.8228302278630981</v>
      </c>
      <c r="AQ24" s="114">
        <f t="shared" si="12"/>
        <v>1.7794295081520719</v>
      </c>
      <c r="AR24" s="113">
        <f t="shared" si="12"/>
        <v>1.7360287884410457</v>
      </c>
      <c r="AS24" s="114">
        <f t="shared" si="12"/>
        <v>1.9530323869961765</v>
      </c>
      <c r="AT24" s="113">
        <f t="shared" si="12"/>
        <v>2.2134367052623332</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2.8410225921521999</v>
      </c>
      <c r="AL25" s="122">
        <f t="shared" si="14"/>
        <v>2.2569269151874689</v>
      </c>
      <c r="AM25" s="123">
        <f t="shared" si="14"/>
        <v>1.8622183574002791</v>
      </c>
      <c r="AN25" s="122">
        <f t="shared" si="14"/>
        <v>1.7794295081520719</v>
      </c>
      <c r="AO25" s="123">
        <f t="shared" si="14"/>
        <v>1.9530323869961763</v>
      </c>
      <c r="AP25" s="122">
        <f t="shared" si="14"/>
        <v>1.9313320271406633</v>
      </c>
      <c r="AQ25" s="123">
        <f t="shared" si="14"/>
        <v>1.8011298680075849</v>
      </c>
      <c r="AR25" s="122">
        <f t="shared" si="14"/>
        <v>1.7577291482965589</v>
      </c>
      <c r="AS25" s="123">
        <f t="shared" si="14"/>
        <v>1.8445305877186111</v>
      </c>
      <c r="AT25" s="122">
        <f t="shared" si="14"/>
        <v>2.0832345461292547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14.10127431254192</v>
      </c>
      <c r="AL26" s="117">
        <f>IF((AK26+AJ28+(IF(AK16&gt;0,0,AK16))&gt;'SDR Patient and Stations'!AL8),'SDR Patient and Stations'!AL8,(AK26+AJ28+(IF(AK16&gt;0,0,AK16))))</f>
        <v>19.686893289561937</v>
      </c>
      <c r="AM26" s="116">
        <f>IF((AL26+AK28+(IF(AL16&gt;0,0,AL16))&gt;'SDR Patient and Stations'!AM8),'SDR Patient and Stations'!AM8,(AL26+AK28+(IF(AL16&gt;0,0,AL16))))</f>
        <v>23.041092559254164</v>
      </c>
      <c r="AN26" s="117">
        <f>IF((AM26+AL28+(IF(AM16&gt;0,0,AM16))&gt;'SDR Patient and Stations'!AN8),'SDR Patient and Stations'!AN8,(AM26+AL28+(IF(AM16&gt;0,0,AM16))))</f>
        <v>23.041092559254164</v>
      </c>
      <c r="AO26" s="116">
        <f>IF((AN26+AM28+(IF(AN16&gt;0,0,AN16))&gt;'SDR Patient and Stations'!AO8),'SDR Patient and Stations'!AO8,(AN26+AM28+(IF(AN16&gt;0,0,AN16))))</f>
        <v>23.041092559254164</v>
      </c>
      <c r="AP26" s="117">
        <f>IF((AO26+AN28+(IF(AO16&gt;0,0,AO16))&gt;'SDR Patient and Stations'!AP8),'SDR Patient and Stations'!AP8,(AO26+AN28+(IF(AO16&gt;0,0,AO16))))</f>
        <v>23.041092559254164</v>
      </c>
      <c r="AQ26" s="116">
        <f>IF((AP26+AO28+(IF(AP16&gt;0,0,AP16))&gt;'SDR Patient and Stations'!AQ8),'SDR Patient and Stations'!AQ8,(AP26+AO28+(IF(AP16&gt;0,0,AP16))))</f>
        <v>23.041092559254164</v>
      </c>
      <c r="AR26" s="117">
        <f>IF((AQ26+AP28+(IF(AQ16&gt;0,0,AQ16))&gt;'SDR Patient and Stations'!AR8),'SDR Patient and Stations'!AR8,(AQ26+AP28+(IF(AQ16&gt;0,0,AQ16))))</f>
        <v>23.041092559254164</v>
      </c>
      <c r="AS26" s="116">
        <f>IF((AR26+AQ28+(IF(AR16&gt;0,0,AR16))&gt;'SDR Patient and Stations'!AS8),'SDR Patient and Stations'!AS8,(AR26+AQ28+(IF(AR16&gt;0,0,AR16))))</f>
        <v>23.041092559254164</v>
      </c>
      <c r="AT26" s="117">
        <f>IF((AS26+AR28+(IF(AS16&gt;0,0,AS16))&gt;'SDR Patient and Stations'!AT8),'SDR Patient and Stations'!AT8,(AS26+AR28+(IF(AS16&gt;0,0,AS16))))</f>
        <v>23.041092559254164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4.1012743125419195</v>
      </c>
      <c r="AJ28" s="117">
        <f t="shared" si="15"/>
        <v>5.5856189770200153</v>
      </c>
      <c r="AK28" s="116">
        <f t="shared" si="15"/>
        <v>3.3541992696922271</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7.394366197183099</v>
      </c>
      <c r="AF45" s="61">
        <f t="shared" si="23"/>
        <v>6.6901408450704229</v>
      </c>
      <c r="AG45" s="69">
        <f t="shared" si="23"/>
        <v>9.5070422535211279</v>
      </c>
      <c r="AH45" s="61">
        <f t="shared" si="23"/>
        <v>14.10127431254192</v>
      </c>
      <c r="AI45" s="69">
        <f t="shared" si="23"/>
        <v>15.585618977020015</v>
      </c>
      <c r="AJ45" s="61">
        <f t="shared" si="23"/>
        <v>13.354199269692227</v>
      </c>
      <c r="AK45" s="69">
        <f t="shared" si="23"/>
        <v>14.873725109276348</v>
      </c>
      <c r="AL45" s="61">
        <f t="shared" si="23"/>
        <v>19.426906265177269</v>
      </c>
      <c r="AM45" s="69">
        <f t="shared" si="23"/>
        <v>16.736355633802816</v>
      </c>
      <c r="AN45" s="61">
        <f t="shared" si="23"/>
        <v>18.601609657947687</v>
      </c>
      <c r="AO45" s="69">
        <f t="shared" si="23"/>
        <v>19.445422535211268</v>
      </c>
      <c r="AP45" s="61">
        <f t="shared" si="23"/>
        <v>15.926327193932829</v>
      </c>
      <c r="AQ45" s="69">
        <f t="shared" si="23"/>
        <v>13.765149033737309</v>
      </c>
      <c r="AR45" s="61">
        <f t="shared" si="23"/>
        <v>11.986814504045551</v>
      </c>
      <c r="AS45" s="69">
        <f t="shared" si="23"/>
        <v>16.976861167002014</v>
      </c>
      <c r="AT45" s="61">
        <f t="shared" si="23"/>
        <v>22.337684644452079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-2.605633802816901</v>
      </c>
      <c r="AF47" s="118">
        <f t="shared" si="24"/>
        <v>-3.3098591549295771</v>
      </c>
      <c r="AG47" s="119">
        <f t="shared" si="24"/>
        <v>-0.49295774647887214</v>
      </c>
      <c r="AH47" s="118">
        <f t="shared" si="24"/>
        <v>4.1012743125419195</v>
      </c>
      <c r="AI47" s="119">
        <f t="shared" si="24"/>
        <v>5.5856189770200153</v>
      </c>
      <c r="AJ47" s="118">
        <f t="shared" si="24"/>
        <v>3.3541992696922271</v>
      </c>
      <c r="AK47" s="119">
        <f t="shared" si="24"/>
        <v>0.77245079673442874</v>
      </c>
      <c r="AL47" s="118">
        <f t="shared" si="24"/>
        <v>-0.25998702438466736</v>
      </c>
      <c r="AM47" s="119">
        <f t="shared" si="24"/>
        <v>-6.3047369254513477</v>
      </c>
      <c r="AN47" s="118">
        <f t="shared" si="24"/>
        <v>-4.4394829013064765</v>
      </c>
      <c r="AO47" s="119">
        <f t="shared" si="24"/>
        <v>-3.5956700240428958</v>
      </c>
      <c r="AP47" s="118">
        <f t="shared" si="24"/>
        <v>-7.1147653653213343</v>
      </c>
      <c r="AQ47" s="119">
        <f t="shared" si="24"/>
        <v>-9.2759435255168547</v>
      </c>
      <c r="AR47" s="118">
        <f t="shared" si="24"/>
        <v>-11.054278055208613</v>
      </c>
      <c r="AS47" s="119">
        <f t="shared" si="24"/>
        <v>-6.0642313922521502</v>
      </c>
      <c r="AT47" s="118">
        <f t="shared" si="24"/>
        <v>-0.70340791480208509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4.1012743125419195</v>
      </c>
      <c r="AI49" s="71">
        <f t="shared" si="25"/>
        <v>5.5856189770200153</v>
      </c>
      <c r="AJ49" s="63">
        <f t="shared" si="25"/>
        <v>3.3541992696922271</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2.4470868014268725</v>
      </c>
      <c r="AL24" s="113">
        <f t="shared" si="12"/>
        <v>1.9889620794018157</v>
      </c>
      <c r="AM24" s="114">
        <f t="shared" si="12"/>
        <v>1.6486327862235972</v>
      </c>
      <c r="AN24" s="113">
        <f t="shared" si="12"/>
        <v>1.8177233284003764</v>
      </c>
      <c r="AO24" s="114">
        <f t="shared" si="12"/>
        <v>1.9868138705771556</v>
      </c>
      <c r="AP24" s="113">
        <f t="shared" si="12"/>
        <v>1.7754506928561817</v>
      </c>
      <c r="AQ24" s="114">
        <f t="shared" si="12"/>
        <v>1.7331780573119868</v>
      </c>
      <c r="AR24" s="113">
        <f t="shared" si="12"/>
        <v>1.6909054217677921</v>
      </c>
      <c r="AS24" s="114">
        <f t="shared" si="12"/>
        <v>1.902268599488766</v>
      </c>
      <c r="AT24" s="113">
        <f t="shared" si="12"/>
        <v>2.1559044127539351</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2.8235434007134366</v>
      </c>
      <c r="AL25" s="122">
        <f t="shared" si="14"/>
        <v>2.2180244404143439</v>
      </c>
      <c r="AM25" s="123">
        <f t="shared" si="14"/>
        <v>1.8187974328127066</v>
      </c>
      <c r="AN25" s="122">
        <f t="shared" si="14"/>
        <v>1.7331780573119868</v>
      </c>
      <c r="AO25" s="123">
        <f t="shared" si="14"/>
        <v>1.902268599488766</v>
      </c>
      <c r="AP25" s="122">
        <f t="shared" si="14"/>
        <v>1.8811322817166687</v>
      </c>
      <c r="AQ25" s="123">
        <f t="shared" si="14"/>
        <v>1.7543143750840842</v>
      </c>
      <c r="AR25" s="122">
        <f t="shared" si="14"/>
        <v>1.7120417395398895</v>
      </c>
      <c r="AS25" s="123">
        <f t="shared" si="14"/>
        <v>1.7965870106282791</v>
      </c>
      <c r="AT25" s="122">
        <f t="shared" si="14"/>
        <v>2.0290865061213506</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14.302721088435376</v>
      </c>
      <c r="AL26" s="117">
        <f>IF((AK26+AJ28+(IF(AK16&gt;0,0,AK16))&gt;'SDR Patient and Stations'!AL8),'SDR Patient and Stations'!AL8,(AK26+AJ28+(IF(AK16&gt;0,0,AK16))))</f>
        <v>20.110991765127107</v>
      </c>
      <c r="AM26" s="116">
        <f>IF((AL26+AK28+(IF(AL16&gt;0,0,AL16))&gt;'SDR Patient and Stations'!AM8),'SDR Patient and Stations'!AM8,(AL26+AK28+(IF(AL16&gt;0,0,AL16))))</f>
        <v>23.655965310100651</v>
      </c>
      <c r="AN26" s="117">
        <f>IF((AM26+AL28+(IF(AM16&gt;0,0,AM16))&gt;'SDR Patient and Stations'!AN8),'SDR Patient and Stations'!AN8,(AM26+AL28+(IF(AM16&gt;0,0,AM16))))</f>
        <v>23.655965310100651</v>
      </c>
      <c r="AO26" s="116">
        <f>IF((AN26+AM28+(IF(AN16&gt;0,0,AN16))&gt;'SDR Patient and Stations'!AO8),'SDR Patient and Stations'!AO8,(AN26+AM28+(IF(AN16&gt;0,0,AN16))))</f>
        <v>23.655965310100651</v>
      </c>
      <c r="AP26" s="117">
        <f>IF((AO26+AN28+(IF(AO16&gt;0,0,AO16))&gt;'SDR Patient and Stations'!AP8),'SDR Patient and Stations'!AP8,(AO26+AN28+(IF(AO16&gt;0,0,AO16))))</f>
        <v>23.655965310100651</v>
      </c>
      <c r="AQ26" s="116">
        <f>IF((AP26+AO28+(IF(AP16&gt;0,0,AP16))&gt;'SDR Patient and Stations'!AQ8),'SDR Patient and Stations'!AQ8,(AP26+AO28+(IF(AP16&gt;0,0,AP16))))</f>
        <v>23.655965310100651</v>
      </c>
      <c r="AR26" s="117">
        <f>IF((AQ26+AP28+(IF(AQ16&gt;0,0,AQ16))&gt;'SDR Patient and Stations'!AR8),'SDR Patient and Stations'!AR8,(AQ26+AP28+(IF(AQ16&gt;0,0,AQ16))))</f>
        <v>23.655965310100651</v>
      </c>
      <c r="AS26" s="116">
        <f>IF((AR26+AQ28+(IF(AR16&gt;0,0,AR16))&gt;'SDR Patient and Stations'!AS8),'SDR Patient and Stations'!AS8,(AR26+AQ28+(IF(AR16&gt;0,0,AR16))))</f>
        <v>23.655965310100651</v>
      </c>
      <c r="AT26" s="117">
        <f>IF((AS26+AR28+(IF(AS16&gt;0,0,AS16))&gt;'SDR Patient and Stations'!AT8),'SDR Patient and Stations'!AT8,(AS26+AR28+(IF(AS16&gt;0,0,AS16))))</f>
        <v>23.655965310100651</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4.3027210884353764</v>
      </c>
      <c r="AJ28" s="117">
        <f t="shared" si="15"/>
        <v>5.8082706766917305</v>
      </c>
      <c r="AK28" s="116">
        <f t="shared" si="15"/>
        <v>3.5449735449735442</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7.5000000000000009</v>
      </c>
      <c r="AF45" s="61">
        <f t="shared" si="23"/>
        <v>6.7857142857142865</v>
      </c>
      <c r="AG45" s="69">
        <f t="shared" si="23"/>
        <v>9.6428571428571441</v>
      </c>
      <c r="AH45" s="61">
        <f t="shared" si="23"/>
        <v>14.302721088435376</v>
      </c>
      <c r="AI45" s="69">
        <f t="shared" si="23"/>
        <v>15.80827067669173</v>
      </c>
      <c r="AJ45" s="61">
        <f t="shared" si="23"/>
        <v>13.544973544973544</v>
      </c>
      <c r="AK45" s="69">
        <f t="shared" si="23"/>
        <v>15.086206896551724</v>
      </c>
      <c r="AL45" s="61">
        <f t="shared" si="23"/>
        <v>19.704433497536947</v>
      </c>
      <c r="AM45" s="69">
        <f t="shared" si="23"/>
        <v>16.975446428571431</v>
      </c>
      <c r="AN45" s="61">
        <f t="shared" si="23"/>
        <v>18.867346938775512</v>
      </c>
      <c r="AO45" s="69">
        <f t="shared" si="23"/>
        <v>19.723214285714288</v>
      </c>
      <c r="AP45" s="61">
        <f t="shared" si="23"/>
        <v>16.153846153846157</v>
      </c>
      <c r="AQ45" s="69">
        <f t="shared" si="23"/>
        <v>13.961794019933556</v>
      </c>
      <c r="AR45" s="61">
        <f t="shared" si="23"/>
        <v>12.158054711246201</v>
      </c>
      <c r="AS45" s="69">
        <f t="shared" si="23"/>
        <v>17.219387755102041</v>
      </c>
      <c r="AT45" s="61">
        <f t="shared" si="23"/>
        <v>22.65679442508711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-2.4999999999999991</v>
      </c>
      <c r="AF47" s="118">
        <f t="shared" si="24"/>
        <v>-3.2142857142857135</v>
      </c>
      <c r="AG47" s="119">
        <f t="shared" si="24"/>
        <v>-0.35714285714285587</v>
      </c>
      <c r="AH47" s="118">
        <f t="shared" si="24"/>
        <v>4.3027210884353764</v>
      </c>
      <c r="AI47" s="119">
        <f t="shared" si="24"/>
        <v>5.8082706766917305</v>
      </c>
      <c r="AJ47" s="118">
        <f t="shared" si="24"/>
        <v>3.5449735449735442</v>
      </c>
      <c r="AK47" s="119">
        <f t="shared" si="24"/>
        <v>0.78348580811634783</v>
      </c>
      <c r="AL47" s="118">
        <f t="shared" si="24"/>
        <v>-0.40655826759016023</v>
      </c>
      <c r="AM47" s="119">
        <f t="shared" si="24"/>
        <v>-6.6805188815292205</v>
      </c>
      <c r="AN47" s="118">
        <f t="shared" si="24"/>
        <v>-4.7886183713251391</v>
      </c>
      <c r="AO47" s="119">
        <f t="shared" si="24"/>
        <v>-3.9327510243863628</v>
      </c>
      <c r="AP47" s="118">
        <f t="shared" si="24"/>
        <v>-7.5021191562544942</v>
      </c>
      <c r="AQ47" s="119">
        <f t="shared" si="24"/>
        <v>-9.6941712901670947</v>
      </c>
      <c r="AR47" s="118">
        <f t="shared" si="24"/>
        <v>-11.49791059885445</v>
      </c>
      <c r="AS47" s="119">
        <f t="shared" si="24"/>
        <v>-6.4365775549986104</v>
      </c>
      <c r="AT47" s="118">
        <f t="shared" si="24"/>
        <v>-0.99917088501354101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4.3027210884353764</v>
      </c>
      <c r="AI49" s="71">
        <f t="shared" si="25"/>
        <v>5.8082706766917305</v>
      </c>
      <c r="AJ49" s="63">
        <f t="shared" si="25"/>
        <v>3.5449735449735442</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D8" sqref="D8:AT8"/>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4">
        <v>24</v>
      </c>
      <c r="C8" s="185">
        <v>24</v>
      </c>
      <c r="D8" s="185">
        <v>24</v>
      </c>
      <c r="E8" s="185">
        <v>24</v>
      </c>
      <c r="F8" s="185">
        <v>24</v>
      </c>
      <c r="G8" s="185">
        <v>24</v>
      </c>
      <c r="H8" s="185">
        <v>24</v>
      </c>
      <c r="I8" s="185">
        <v>24</v>
      </c>
      <c r="J8" s="185">
        <v>24</v>
      </c>
      <c r="K8" s="185">
        <v>24</v>
      </c>
      <c r="L8" s="185">
        <v>24</v>
      </c>
      <c r="M8" s="185">
        <v>24</v>
      </c>
      <c r="N8" s="185">
        <v>24</v>
      </c>
      <c r="O8" s="185">
        <v>24</v>
      </c>
      <c r="P8" s="185">
        <v>24</v>
      </c>
      <c r="Q8" s="185">
        <v>24</v>
      </c>
      <c r="R8" s="185">
        <v>24</v>
      </c>
      <c r="S8" s="185">
        <v>24</v>
      </c>
      <c r="T8" s="185">
        <v>24</v>
      </c>
      <c r="U8" s="185">
        <v>24</v>
      </c>
      <c r="V8" s="185">
        <v>24</v>
      </c>
      <c r="W8" s="185">
        <v>24</v>
      </c>
      <c r="X8" s="185">
        <v>24</v>
      </c>
      <c r="Y8" s="185">
        <v>24</v>
      </c>
      <c r="Z8" s="185">
        <v>24</v>
      </c>
      <c r="AA8" s="185">
        <v>24</v>
      </c>
      <c r="AB8" s="185">
        <v>24</v>
      </c>
      <c r="AC8" s="185">
        <v>24</v>
      </c>
      <c r="AD8" s="185">
        <v>24</v>
      </c>
      <c r="AE8" s="185">
        <v>24</v>
      </c>
      <c r="AF8" s="185">
        <v>24</v>
      </c>
      <c r="AG8" s="185">
        <v>24</v>
      </c>
      <c r="AH8" s="185">
        <v>24</v>
      </c>
      <c r="AI8" s="185">
        <v>24</v>
      </c>
      <c r="AJ8" s="185">
        <v>24</v>
      </c>
      <c r="AK8" s="185">
        <v>24</v>
      </c>
      <c r="AL8" s="185">
        <v>24</v>
      </c>
      <c r="AM8" s="185">
        <v>24</v>
      </c>
      <c r="AN8" s="185">
        <v>24</v>
      </c>
      <c r="AO8" s="185">
        <v>24</v>
      </c>
      <c r="AP8" s="185">
        <v>24</v>
      </c>
      <c r="AQ8" s="185">
        <v>24</v>
      </c>
      <c r="AR8" s="185">
        <v>24</v>
      </c>
      <c r="AS8" s="185">
        <v>24</v>
      </c>
      <c r="AT8" s="185">
        <v>24</v>
      </c>
    </row>
    <row r="9" spans="1:52" x14ac:dyDescent="0.55000000000000004">
      <c r="A9" s="140" t="s">
        <v>29</v>
      </c>
      <c r="B9" s="147">
        <v>0</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v>0</v>
      </c>
      <c r="AD9" s="147">
        <v>21</v>
      </c>
      <c r="AE9" s="147">
        <v>19</v>
      </c>
      <c r="AF9" s="147">
        <v>27</v>
      </c>
      <c r="AG9" s="147">
        <v>29</v>
      </c>
      <c r="AH9" s="147">
        <v>29</v>
      </c>
      <c r="AI9" s="147">
        <v>32</v>
      </c>
      <c r="AJ9" s="147">
        <v>35</v>
      </c>
      <c r="AK9" s="147">
        <v>40</v>
      </c>
      <c r="AL9" s="147">
        <v>39</v>
      </c>
      <c r="AM9" s="147">
        <v>43</v>
      </c>
      <c r="AN9" s="147">
        <v>47</v>
      </c>
      <c r="AO9" s="147">
        <v>42</v>
      </c>
      <c r="AP9" s="147">
        <v>41</v>
      </c>
      <c r="AQ9" s="147">
        <v>40</v>
      </c>
      <c r="AR9" s="147">
        <v>45</v>
      </c>
      <c r="AS9" s="147">
        <v>51</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47">
        <v>10</v>
      </c>
      <c r="C10" s="147">
        <v>10</v>
      </c>
      <c r="D10" s="147">
        <v>10</v>
      </c>
      <c r="E10" s="147">
        <v>10</v>
      </c>
      <c r="F10" s="147">
        <v>10</v>
      </c>
      <c r="G10" s="147">
        <v>10</v>
      </c>
      <c r="H10" s="147">
        <v>10</v>
      </c>
      <c r="I10" s="147">
        <v>10</v>
      </c>
      <c r="J10" s="149">
        <v>10</v>
      </c>
      <c r="K10" s="147">
        <v>10</v>
      </c>
      <c r="L10" s="147">
        <v>10</v>
      </c>
      <c r="M10" s="147">
        <v>10</v>
      </c>
      <c r="N10" s="147">
        <v>10</v>
      </c>
      <c r="O10" s="147">
        <v>10</v>
      </c>
      <c r="P10" s="147">
        <v>10</v>
      </c>
      <c r="Q10" s="147">
        <v>10</v>
      </c>
      <c r="R10" s="147">
        <v>10</v>
      </c>
      <c r="S10" s="147">
        <v>10</v>
      </c>
      <c r="T10" s="147">
        <v>10</v>
      </c>
      <c r="U10" s="147">
        <v>10</v>
      </c>
      <c r="V10" s="147">
        <v>10</v>
      </c>
      <c r="W10" s="147">
        <v>10</v>
      </c>
      <c r="X10" s="147">
        <v>10</v>
      </c>
      <c r="Y10" s="147">
        <v>10</v>
      </c>
      <c r="Z10" s="147">
        <v>10</v>
      </c>
      <c r="AA10" s="147">
        <v>10</v>
      </c>
      <c r="AB10" s="147">
        <v>10</v>
      </c>
      <c r="AC10" s="147">
        <v>10</v>
      </c>
      <c r="AD10" s="147">
        <v>10</v>
      </c>
      <c r="AE10" s="147">
        <v>10</v>
      </c>
      <c r="AF10" s="147">
        <v>10</v>
      </c>
      <c r="AG10" s="147">
        <v>10</v>
      </c>
      <c r="AH10" s="147">
        <v>10</v>
      </c>
      <c r="AI10" s="147">
        <v>10</v>
      </c>
      <c r="AJ10" s="147">
        <v>10</v>
      </c>
      <c r="AK10" s="147">
        <v>10</v>
      </c>
      <c r="AL10" s="147">
        <v>10</v>
      </c>
      <c r="AM10" s="147">
        <v>13</v>
      </c>
      <c r="AN10" s="147">
        <v>13</v>
      </c>
      <c r="AO10" s="147">
        <v>13</v>
      </c>
      <c r="AP10" s="147">
        <v>13</v>
      </c>
      <c r="AQ10" s="147">
        <v>13</v>
      </c>
      <c r="AR10" s="147">
        <v>13</v>
      </c>
      <c r="AS10" s="147">
        <v>13</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0</v>
      </c>
      <c r="C11" s="88">
        <f t="shared" si="3"/>
        <v>0</v>
      </c>
      <c r="D11" s="88">
        <f t="shared" si="3"/>
        <v>0</v>
      </c>
      <c r="E11" s="88">
        <f t="shared" si="3"/>
        <v>0</v>
      </c>
      <c r="F11" s="88">
        <f t="shared" si="3"/>
        <v>0</v>
      </c>
      <c r="G11" s="88">
        <f t="shared" si="3"/>
        <v>0</v>
      </c>
      <c r="H11" s="88">
        <f t="shared" si="3"/>
        <v>0</v>
      </c>
      <c r="I11" s="88">
        <f t="shared" si="3"/>
        <v>0</v>
      </c>
      <c r="J11" s="88">
        <f t="shared" si="3"/>
        <v>0</v>
      </c>
      <c r="K11" s="88">
        <f t="shared" si="3"/>
        <v>0</v>
      </c>
      <c r="L11" s="88">
        <f t="shared" si="3"/>
        <v>0</v>
      </c>
      <c r="M11" s="88">
        <f t="shared" si="3"/>
        <v>0</v>
      </c>
      <c r="N11" s="88">
        <f t="shared" si="3"/>
        <v>0</v>
      </c>
      <c r="O11" s="88">
        <f t="shared" si="3"/>
        <v>0</v>
      </c>
      <c r="P11" s="88">
        <f t="shared" si="3"/>
        <v>0</v>
      </c>
      <c r="Q11" s="88">
        <f t="shared" si="3"/>
        <v>0</v>
      </c>
      <c r="R11" s="88">
        <f t="shared" si="3"/>
        <v>0</v>
      </c>
      <c r="S11" s="88">
        <f t="shared" si="3"/>
        <v>0</v>
      </c>
      <c r="T11" s="88">
        <f t="shared" si="3"/>
        <v>0</v>
      </c>
      <c r="U11" s="88">
        <f t="shared" si="3"/>
        <v>0</v>
      </c>
      <c r="V11" s="88">
        <f t="shared" si="3"/>
        <v>0</v>
      </c>
      <c r="W11" s="88">
        <f t="shared" si="3"/>
        <v>0</v>
      </c>
      <c r="X11" s="88">
        <f t="shared" si="3"/>
        <v>0</v>
      </c>
      <c r="Y11" s="88">
        <f t="shared" si="3"/>
        <v>0</v>
      </c>
      <c r="Z11" s="88">
        <f t="shared" si="3"/>
        <v>0</v>
      </c>
      <c r="AA11" s="88">
        <f t="shared" si="3"/>
        <v>0</v>
      </c>
      <c r="AB11" s="88">
        <f t="shared" si="3"/>
        <v>0</v>
      </c>
      <c r="AC11" s="88">
        <f t="shared" si="3"/>
        <v>0</v>
      </c>
      <c r="AD11" s="88">
        <f t="shared" si="3"/>
        <v>2.1</v>
      </c>
      <c r="AE11" s="88">
        <f t="shared" si="3"/>
        <v>1.9</v>
      </c>
      <c r="AF11" s="88">
        <f t="shared" si="3"/>
        <v>2.7</v>
      </c>
      <c r="AG11" s="88">
        <f t="shared" si="3"/>
        <v>2.9</v>
      </c>
      <c r="AH11" s="88">
        <f t="shared" si="3"/>
        <v>2.9</v>
      </c>
      <c r="AI11" s="88">
        <f t="shared" si="3"/>
        <v>3.2</v>
      </c>
      <c r="AJ11" s="88">
        <f t="shared" si="3"/>
        <v>3.5</v>
      </c>
      <c r="AK11" s="88">
        <f t="shared" si="3"/>
        <v>4</v>
      </c>
      <c r="AL11" s="88">
        <f t="shared" si="3"/>
        <v>3.9</v>
      </c>
      <c r="AM11" s="88">
        <f t="shared" si="3"/>
        <v>3.3076923076923075</v>
      </c>
      <c r="AN11" s="88">
        <f t="shared" si="3"/>
        <v>3.6153846153846154</v>
      </c>
      <c r="AO11" s="88">
        <f t="shared" si="3"/>
        <v>3.2307692307692308</v>
      </c>
      <c r="AP11" s="88">
        <f t="shared" si="3"/>
        <v>3.1538461538461537</v>
      </c>
      <c r="AQ11" s="88">
        <f t="shared" si="3"/>
        <v>3.0769230769230771</v>
      </c>
      <c r="AR11" s="88">
        <f t="shared" si="3"/>
        <v>3.4615384615384617</v>
      </c>
      <c r="AS11" s="88">
        <f t="shared" si="3"/>
        <v>3.9230769230769229</v>
      </c>
      <c r="AT11" s="88" t="e">
        <f t="shared" si="3"/>
        <v>#DIV/0!</v>
      </c>
    </row>
    <row r="12" spans="1:52" x14ac:dyDescent="0.55000000000000004">
      <c r="A12" s="140" t="s">
        <v>32</v>
      </c>
      <c r="B12" s="170">
        <f t="shared" ref="B12:AT12" si="4">B9/(B10*4)</f>
        <v>0</v>
      </c>
      <c r="C12" s="106">
        <f t="shared" si="4"/>
        <v>0</v>
      </c>
      <c r="D12" s="106">
        <f t="shared" si="4"/>
        <v>0</v>
      </c>
      <c r="E12" s="106">
        <f t="shared" si="4"/>
        <v>0</v>
      </c>
      <c r="F12" s="106">
        <f t="shared" si="4"/>
        <v>0</v>
      </c>
      <c r="G12" s="106">
        <f t="shared" si="4"/>
        <v>0</v>
      </c>
      <c r="H12" s="106">
        <f t="shared" si="4"/>
        <v>0</v>
      </c>
      <c r="I12" s="106">
        <f t="shared" si="4"/>
        <v>0</v>
      </c>
      <c r="J12" s="106">
        <f t="shared" si="4"/>
        <v>0</v>
      </c>
      <c r="K12" s="106">
        <f t="shared" si="4"/>
        <v>0</v>
      </c>
      <c r="L12" s="106">
        <f t="shared" si="4"/>
        <v>0</v>
      </c>
      <c r="M12" s="106">
        <f t="shared" si="4"/>
        <v>0</v>
      </c>
      <c r="N12" s="106">
        <f t="shared" si="4"/>
        <v>0</v>
      </c>
      <c r="O12" s="106">
        <f t="shared" si="4"/>
        <v>0</v>
      </c>
      <c r="P12" s="106">
        <f t="shared" si="4"/>
        <v>0</v>
      </c>
      <c r="Q12" s="106">
        <f t="shared" si="4"/>
        <v>0</v>
      </c>
      <c r="R12" s="106">
        <f t="shared" si="4"/>
        <v>0</v>
      </c>
      <c r="S12" s="106">
        <f t="shared" si="4"/>
        <v>0</v>
      </c>
      <c r="T12" s="106">
        <f t="shared" si="4"/>
        <v>0</v>
      </c>
      <c r="U12" s="106">
        <f t="shared" si="4"/>
        <v>0</v>
      </c>
      <c r="V12" s="106">
        <f t="shared" si="4"/>
        <v>0</v>
      </c>
      <c r="W12" s="106">
        <f t="shared" si="4"/>
        <v>0</v>
      </c>
      <c r="X12" s="106">
        <f t="shared" si="4"/>
        <v>0</v>
      </c>
      <c r="Y12" s="106">
        <f t="shared" si="4"/>
        <v>0</v>
      </c>
      <c r="Z12" s="106">
        <f t="shared" si="4"/>
        <v>0</v>
      </c>
      <c r="AA12" s="106">
        <f t="shared" si="4"/>
        <v>0</v>
      </c>
      <c r="AB12" s="106">
        <f t="shared" si="4"/>
        <v>0</v>
      </c>
      <c r="AC12" s="106">
        <f t="shared" si="4"/>
        <v>0</v>
      </c>
      <c r="AD12" s="106">
        <f t="shared" si="4"/>
        <v>0.52500000000000002</v>
      </c>
      <c r="AE12" s="106">
        <f t="shared" si="4"/>
        <v>0.47499999999999998</v>
      </c>
      <c r="AF12" s="106">
        <f t="shared" si="4"/>
        <v>0.67500000000000004</v>
      </c>
      <c r="AG12" s="106">
        <f t="shared" si="4"/>
        <v>0.72499999999999998</v>
      </c>
      <c r="AH12" s="106">
        <f t="shared" si="4"/>
        <v>0.72499999999999998</v>
      </c>
      <c r="AI12" s="106">
        <f t="shared" si="4"/>
        <v>0.8</v>
      </c>
      <c r="AJ12" s="106">
        <f t="shared" si="4"/>
        <v>0.875</v>
      </c>
      <c r="AK12" s="106">
        <f t="shared" si="4"/>
        <v>1</v>
      </c>
      <c r="AL12" s="106">
        <f t="shared" si="4"/>
        <v>0.97499999999999998</v>
      </c>
      <c r="AM12" s="106">
        <f t="shared" si="4"/>
        <v>0.82692307692307687</v>
      </c>
      <c r="AN12" s="106">
        <f t="shared" si="4"/>
        <v>0.90384615384615385</v>
      </c>
      <c r="AO12" s="106">
        <f t="shared" si="4"/>
        <v>0.80769230769230771</v>
      </c>
      <c r="AP12" s="106">
        <f t="shared" si="4"/>
        <v>0.78846153846153844</v>
      </c>
      <c r="AQ12" s="106">
        <f t="shared" si="4"/>
        <v>0.76923076923076927</v>
      </c>
      <c r="AR12" s="106">
        <f t="shared" si="4"/>
        <v>0.86538461538461542</v>
      </c>
      <c r="AS12" s="106">
        <f t="shared" si="4"/>
        <v>0.98076923076923073</v>
      </c>
      <c r="AT12" s="106" t="e">
        <f t="shared" si="4"/>
        <v>#DIV/0!</v>
      </c>
    </row>
    <row r="13" spans="1:52" x14ac:dyDescent="0.55000000000000004">
      <c r="A13" s="140" t="s">
        <v>38</v>
      </c>
      <c r="B13" s="172" t="s">
        <v>61</v>
      </c>
      <c r="C13" s="173">
        <f>AVERAGE(B11:C11)</f>
        <v>0</v>
      </c>
      <c r="D13" s="173">
        <f t="shared" ref="D13:AT13" si="5">AVERAGE(C11:D11)</f>
        <v>0</v>
      </c>
      <c r="E13" s="173">
        <f t="shared" si="5"/>
        <v>0</v>
      </c>
      <c r="F13" s="173">
        <f t="shared" si="5"/>
        <v>0</v>
      </c>
      <c r="G13" s="173">
        <f t="shared" si="5"/>
        <v>0</v>
      </c>
      <c r="H13" s="173">
        <f t="shared" si="5"/>
        <v>0</v>
      </c>
      <c r="I13" s="173">
        <f t="shared" si="5"/>
        <v>0</v>
      </c>
      <c r="J13" s="173">
        <f t="shared" si="5"/>
        <v>0</v>
      </c>
      <c r="K13" s="173">
        <f t="shared" si="5"/>
        <v>0</v>
      </c>
      <c r="L13" s="173">
        <f t="shared" si="5"/>
        <v>0</v>
      </c>
      <c r="M13" s="173">
        <f t="shared" si="5"/>
        <v>0</v>
      </c>
      <c r="N13" s="173">
        <f t="shared" si="5"/>
        <v>0</v>
      </c>
      <c r="O13" s="173">
        <f t="shared" si="5"/>
        <v>0</v>
      </c>
      <c r="P13" s="173">
        <f t="shared" si="5"/>
        <v>0</v>
      </c>
      <c r="Q13" s="173">
        <f t="shared" si="5"/>
        <v>0</v>
      </c>
      <c r="R13" s="173">
        <f t="shared" si="5"/>
        <v>0</v>
      </c>
      <c r="S13" s="173">
        <f t="shared" si="5"/>
        <v>0</v>
      </c>
      <c r="T13" s="173">
        <f t="shared" si="5"/>
        <v>0</v>
      </c>
      <c r="U13" s="173">
        <f t="shared" si="5"/>
        <v>0</v>
      </c>
      <c r="V13" s="173">
        <f t="shared" si="5"/>
        <v>0</v>
      </c>
      <c r="W13" s="173">
        <f t="shared" si="5"/>
        <v>0</v>
      </c>
      <c r="X13" s="173">
        <f t="shared" si="5"/>
        <v>0</v>
      </c>
      <c r="Y13" s="173">
        <f t="shared" si="5"/>
        <v>0</v>
      </c>
      <c r="Z13" s="173">
        <f t="shared" si="5"/>
        <v>0</v>
      </c>
      <c r="AA13" s="173">
        <f t="shared" si="5"/>
        <v>0</v>
      </c>
      <c r="AB13" s="173">
        <f t="shared" si="5"/>
        <v>0</v>
      </c>
      <c r="AC13" s="173">
        <f t="shared" si="5"/>
        <v>0</v>
      </c>
      <c r="AD13" s="173">
        <f t="shared" si="5"/>
        <v>1.05</v>
      </c>
      <c r="AE13" s="173">
        <f t="shared" si="5"/>
        <v>2</v>
      </c>
      <c r="AF13" s="173">
        <f t="shared" si="5"/>
        <v>2.2999999999999998</v>
      </c>
      <c r="AG13" s="173">
        <f t="shared" si="5"/>
        <v>2.8</v>
      </c>
      <c r="AH13" s="173">
        <f t="shared" si="5"/>
        <v>2.9</v>
      </c>
      <c r="AI13" s="173">
        <f t="shared" si="5"/>
        <v>3.05</v>
      </c>
      <c r="AJ13" s="173">
        <f t="shared" si="5"/>
        <v>3.35</v>
      </c>
      <c r="AK13" s="173">
        <f t="shared" si="5"/>
        <v>3.75</v>
      </c>
      <c r="AL13" s="173">
        <f t="shared" si="5"/>
        <v>3.95</v>
      </c>
      <c r="AM13" s="173">
        <f t="shared" si="5"/>
        <v>3.6038461538461535</v>
      </c>
      <c r="AN13" s="173">
        <f t="shared" si="5"/>
        <v>3.4615384615384617</v>
      </c>
      <c r="AO13" s="173">
        <f t="shared" si="5"/>
        <v>3.4230769230769234</v>
      </c>
      <c r="AP13" s="173">
        <f t="shared" si="5"/>
        <v>3.1923076923076925</v>
      </c>
      <c r="AQ13" s="173">
        <f t="shared" si="5"/>
        <v>3.1153846153846154</v>
      </c>
      <c r="AR13" s="173">
        <f t="shared" si="5"/>
        <v>3.2692307692307692</v>
      </c>
      <c r="AS13" s="173">
        <f t="shared" si="5"/>
        <v>3.6923076923076925</v>
      </c>
      <c r="AT13" s="173" t="e">
        <f t="shared" si="5"/>
        <v>#DIV/0!</v>
      </c>
    </row>
    <row r="14" spans="1:52" ht="84" customHeight="1" x14ac:dyDescent="0.55000000000000004">
      <c r="A14" s="164" t="s">
        <v>74</v>
      </c>
      <c r="B14" s="169">
        <f>C10-B10</f>
        <v>0</v>
      </c>
      <c r="C14" s="169">
        <f t="shared" ref="C14:AR14" si="6">D10-C10</f>
        <v>0</v>
      </c>
      <c r="D14" s="169">
        <f t="shared" si="6"/>
        <v>0</v>
      </c>
      <c r="E14" s="169">
        <f t="shared" si="6"/>
        <v>0</v>
      </c>
      <c r="F14" s="169">
        <f t="shared" si="6"/>
        <v>0</v>
      </c>
      <c r="G14" s="169">
        <f t="shared" si="6"/>
        <v>0</v>
      </c>
      <c r="H14" s="169">
        <f t="shared" si="6"/>
        <v>0</v>
      </c>
      <c r="I14" s="169">
        <f t="shared" si="6"/>
        <v>0</v>
      </c>
      <c r="J14" s="169">
        <f t="shared" si="6"/>
        <v>0</v>
      </c>
      <c r="K14" s="169">
        <f t="shared" si="6"/>
        <v>0</v>
      </c>
      <c r="L14" s="169">
        <f t="shared" si="6"/>
        <v>0</v>
      </c>
      <c r="M14" s="169">
        <f t="shared" si="6"/>
        <v>0</v>
      </c>
      <c r="N14" s="169">
        <f t="shared" si="6"/>
        <v>0</v>
      </c>
      <c r="O14" s="169">
        <f t="shared" si="6"/>
        <v>0</v>
      </c>
      <c r="P14" s="169">
        <f t="shared" si="6"/>
        <v>0</v>
      </c>
      <c r="Q14" s="169">
        <f t="shared" si="6"/>
        <v>0</v>
      </c>
      <c r="R14" s="169">
        <f t="shared" si="6"/>
        <v>0</v>
      </c>
      <c r="S14" s="169">
        <f t="shared" si="6"/>
        <v>0</v>
      </c>
      <c r="T14" s="169">
        <f t="shared" si="6"/>
        <v>0</v>
      </c>
      <c r="U14" s="169">
        <f t="shared" si="6"/>
        <v>0</v>
      </c>
      <c r="V14" s="169">
        <f t="shared" si="6"/>
        <v>0</v>
      </c>
      <c r="W14" s="169">
        <f t="shared" si="6"/>
        <v>0</v>
      </c>
      <c r="X14" s="169">
        <f t="shared" si="6"/>
        <v>0</v>
      </c>
      <c r="Y14" s="169">
        <f t="shared" si="6"/>
        <v>0</v>
      </c>
      <c r="Z14" s="169">
        <f t="shared" si="6"/>
        <v>0</v>
      </c>
      <c r="AA14" s="169">
        <f t="shared" si="6"/>
        <v>0</v>
      </c>
      <c r="AB14" s="169">
        <f t="shared" si="6"/>
        <v>0</v>
      </c>
      <c r="AC14" s="169">
        <f t="shared" si="6"/>
        <v>0</v>
      </c>
      <c r="AD14" s="169">
        <f t="shared" si="6"/>
        <v>0</v>
      </c>
      <c r="AE14" s="169">
        <f t="shared" si="6"/>
        <v>0</v>
      </c>
      <c r="AF14" s="169">
        <f t="shared" si="6"/>
        <v>0</v>
      </c>
      <c r="AG14" s="169">
        <f t="shared" si="6"/>
        <v>0</v>
      </c>
      <c r="AH14" s="169">
        <f t="shared" si="6"/>
        <v>0</v>
      </c>
      <c r="AI14" s="169">
        <f t="shared" si="6"/>
        <v>0</v>
      </c>
      <c r="AJ14" s="169">
        <f t="shared" si="6"/>
        <v>0</v>
      </c>
      <c r="AK14" s="169">
        <f t="shared" si="6"/>
        <v>0</v>
      </c>
      <c r="AL14" s="169">
        <v>0</v>
      </c>
      <c r="AM14" s="169">
        <f t="shared" si="6"/>
        <v>0</v>
      </c>
      <c r="AN14" s="169">
        <f t="shared" si="6"/>
        <v>0</v>
      </c>
      <c r="AO14" s="169">
        <f t="shared" si="6"/>
        <v>0</v>
      </c>
      <c r="AP14" s="169">
        <f t="shared" si="6"/>
        <v>0</v>
      </c>
      <c r="AQ14" s="169">
        <f t="shared" si="6"/>
        <v>0</v>
      </c>
      <c r="AR14" s="169">
        <f t="shared" si="6"/>
        <v>0</v>
      </c>
      <c r="AS14" s="169">
        <v>0</v>
      </c>
      <c r="AT14" s="186">
        <v>0</v>
      </c>
    </row>
    <row r="15" spans="1:52" ht="72.75" customHeight="1" x14ac:dyDescent="0.55000000000000004">
      <c r="A15" s="164" t="s">
        <v>75</v>
      </c>
      <c r="B15" s="165"/>
      <c r="C15" s="28"/>
      <c r="D15" s="28"/>
      <c r="E15" s="28"/>
      <c r="F15" s="28">
        <f>C14</f>
        <v>0</v>
      </c>
      <c r="G15" s="28">
        <f t="shared" ref="G15:AT15" si="7">D14</f>
        <v>0</v>
      </c>
      <c r="H15" s="28">
        <f t="shared" si="7"/>
        <v>0</v>
      </c>
      <c r="I15" s="28">
        <f t="shared" si="7"/>
        <v>0</v>
      </c>
      <c r="J15" s="28">
        <f t="shared" si="7"/>
        <v>0</v>
      </c>
      <c r="K15" s="28">
        <f t="shared" si="7"/>
        <v>0</v>
      </c>
      <c r="L15" s="28">
        <f t="shared" si="7"/>
        <v>0</v>
      </c>
      <c r="M15" s="28">
        <f t="shared" si="7"/>
        <v>0</v>
      </c>
      <c r="N15" s="28">
        <f t="shared" si="7"/>
        <v>0</v>
      </c>
      <c r="O15" s="28">
        <f t="shared" si="7"/>
        <v>0</v>
      </c>
      <c r="P15" s="28">
        <f t="shared" si="7"/>
        <v>0</v>
      </c>
      <c r="Q15" s="28">
        <f t="shared" si="7"/>
        <v>0</v>
      </c>
      <c r="R15" s="28">
        <f t="shared" si="7"/>
        <v>0</v>
      </c>
      <c r="S15" s="28">
        <f t="shared" si="7"/>
        <v>0</v>
      </c>
      <c r="T15" s="28">
        <f t="shared" si="7"/>
        <v>0</v>
      </c>
      <c r="U15" s="28">
        <f t="shared" si="7"/>
        <v>0</v>
      </c>
      <c r="V15" s="28">
        <f t="shared" si="7"/>
        <v>0</v>
      </c>
      <c r="W15" s="28">
        <f t="shared" si="7"/>
        <v>0</v>
      </c>
      <c r="X15" s="28">
        <f t="shared" si="7"/>
        <v>0</v>
      </c>
      <c r="Y15" s="28">
        <f t="shared" si="7"/>
        <v>0</v>
      </c>
      <c r="Z15" s="28">
        <f t="shared" si="7"/>
        <v>0</v>
      </c>
      <c r="AA15" s="28">
        <f t="shared" si="7"/>
        <v>0</v>
      </c>
      <c r="AB15" s="28">
        <f t="shared" si="7"/>
        <v>0</v>
      </c>
      <c r="AC15" s="28">
        <f t="shared" si="7"/>
        <v>0</v>
      </c>
      <c r="AD15" s="28">
        <f t="shared" si="7"/>
        <v>0</v>
      </c>
      <c r="AE15" s="28">
        <f t="shared" si="7"/>
        <v>0</v>
      </c>
      <c r="AF15" s="28">
        <f t="shared" si="7"/>
        <v>0</v>
      </c>
      <c r="AG15" s="28">
        <f t="shared" si="7"/>
        <v>0</v>
      </c>
      <c r="AH15" s="28">
        <f t="shared" si="7"/>
        <v>0</v>
      </c>
      <c r="AI15" s="28">
        <f t="shared" si="7"/>
        <v>0</v>
      </c>
      <c r="AJ15" s="28">
        <f t="shared" si="7"/>
        <v>0</v>
      </c>
      <c r="AK15" s="28">
        <f t="shared" si="7"/>
        <v>0</v>
      </c>
      <c r="AL15" s="28">
        <f t="shared" si="7"/>
        <v>0</v>
      </c>
      <c r="AM15" s="28">
        <f t="shared" si="7"/>
        <v>0</v>
      </c>
      <c r="AN15" s="28">
        <f t="shared" si="7"/>
        <v>0</v>
      </c>
      <c r="AO15" s="28">
        <f t="shared" si="7"/>
        <v>0</v>
      </c>
      <c r="AP15" s="28">
        <f t="shared" si="7"/>
        <v>0</v>
      </c>
      <c r="AQ15" s="28">
        <f t="shared" si="7"/>
        <v>0</v>
      </c>
      <c r="AR15" s="28">
        <f t="shared" si="7"/>
        <v>0</v>
      </c>
      <c r="AS15" s="28">
        <f t="shared" si="7"/>
        <v>0</v>
      </c>
      <c r="AT15" s="28">
        <f t="shared" si="7"/>
        <v>0</v>
      </c>
    </row>
    <row r="16" spans="1:52" ht="67.5" x14ac:dyDescent="0.55000000000000004">
      <c r="A16" s="164" t="s">
        <v>73</v>
      </c>
      <c r="B16" s="165"/>
      <c r="C16" s="28"/>
      <c r="D16" s="28"/>
      <c r="E16" s="28"/>
      <c r="F16" s="28"/>
      <c r="G16" s="28">
        <f>F15</f>
        <v>0</v>
      </c>
      <c r="H16" s="28">
        <f t="shared" ref="H16:AT16" si="8">G15</f>
        <v>0</v>
      </c>
      <c r="I16" s="28">
        <f t="shared" si="8"/>
        <v>0</v>
      </c>
      <c r="J16" s="28">
        <f t="shared" si="8"/>
        <v>0</v>
      </c>
      <c r="K16" s="28">
        <f t="shared" si="8"/>
        <v>0</v>
      </c>
      <c r="L16" s="28">
        <f t="shared" si="8"/>
        <v>0</v>
      </c>
      <c r="M16" s="28">
        <f t="shared" si="8"/>
        <v>0</v>
      </c>
      <c r="N16" s="28">
        <f t="shared" si="8"/>
        <v>0</v>
      </c>
      <c r="O16" s="28">
        <f t="shared" si="8"/>
        <v>0</v>
      </c>
      <c r="P16" s="28">
        <f t="shared" si="8"/>
        <v>0</v>
      </c>
      <c r="Q16" s="28">
        <f t="shared" si="8"/>
        <v>0</v>
      </c>
      <c r="R16" s="28">
        <f t="shared" si="8"/>
        <v>0</v>
      </c>
      <c r="S16" s="28">
        <f t="shared" si="8"/>
        <v>0</v>
      </c>
      <c r="T16" s="28">
        <f t="shared" si="8"/>
        <v>0</v>
      </c>
      <c r="U16" s="28">
        <f t="shared" si="8"/>
        <v>0</v>
      </c>
      <c r="V16" s="28">
        <f t="shared" si="8"/>
        <v>0</v>
      </c>
      <c r="W16" s="28">
        <f t="shared" si="8"/>
        <v>0</v>
      </c>
      <c r="X16" s="28">
        <f t="shared" si="8"/>
        <v>0</v>
      </c>
      <c r="Y16" s="28">
        <f t="shared" si="8"/>
        <v>0</v>
      </c>
      <c r="Z16" s="28">
        <f t="shared" si="8"/>
        <v>0</v>
      </c>
      <c r="AA16" s="28">
        <f t="shared" si="8"/>
        <v>0</v>
      </c>
      <c r="AB16" s="28">
        <f t="shared" si="8"/>
        <v>0</v>
      </c>
      <c r="AC16" s="28">
        <f t="shared" si="8"/>
        <v>0</v>
      </c>
      <c r="AD16" s="28">
        <f t="shared" si="8"/>
        <v>0</v>
      </c>
      <c r="AE16" s="28">
        <f t="shared" si="8"/>
        <v>0</v>
      </c>
      <c r="AF16" s="28">
        <f t="shared" si="8"/>
        <v>0</v>
      </c>
      <c r="AG16" s="28">
        <f t="shared" si="8"/>
        <v>0</v>
      </c>
      <c r="AH16" s="28">
        <f t="shared" si="8"/>
        <v>0</v>
      </c>
      <c r="AI16" s="28">
        <f t="shared" si="8"/>
        <v>0</v>
      </c>
      <c r="AJ16" s="28">
        <f t="shared" si="8"/>
        <v>0</v>
      </c>
      <c r="AK16" s="28">
        <f t="shared" si="8"/>
        <v>0</v>
      </c>
      <c r="AL16" s="28">
        <f t="shared" si="8"/>
        <v>0</v>
      </c>
      <c r="AM16" s="28">
        <f t="shared" si="8"/>
        <v>0</v>
      </c>
      <c r="AN16" s="28">
        <f t="shared" si="8"/>
        <v>0</v>
      </c>
      <c r="AO16" s="28">
        <f t="shared" si="8"/>
        <v>0</v>
      </c>
      <c r="AP16" s="28">
        <f t="shared" si="8"/>
        <v>0</v>
      </c>
      <c r="AQ16" s="28">
        <f t="shared" si="8"/>
        <v>0</v>
      </c>
      <c r="AR16" s="28">
        <f t="shared" si="8"/>
        <v>0</v>
      </c>
      <c r="AS16" s="28">
        <f t="shared" si="8"/>
        <v>0</v>
      </c>
      <c r="AT16" s="28">
        <f t="shared" si="8"/>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topLeftCell="C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6" t="s">
        <v>78</v>
      </c>
      <c r="AX2" s="28" t="s">
        <v>77</v>
      </c>
      <c r="AY2" s="177" t="s">
        <v>79</v>
      </c>
      <c r="AZ2" s="177"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0</v>
      </c>
      <c r="E5" s="127">
        <f>'SDR Patient and Stations'!C11</f>
        <v>0</v>
      </c>
      <c r="F5" s="127">
        <f>'SDR Patient and Stations'!D11</f>
        <v>0</v>
      </c>
      <c r="G5" s="127">
        <f>'SDR Patient and Stations'!E11</f>
        <v>0</v>
      </c>
      <c r="H5" s="127">
        <f>'SDR Patient and Stations'!F11</f>
        <v>0</v>
      </c>
      <c r="I5" s="127">
        <f>'SDR Patient and Stations'!G11</f>
        <v>0</v>
      </c>
      <c r="J5" s="127">
        <f>'SDR Patient and Stations'!H11</f>
        <v>0</v>
      </c>
      <c r="K5" s="127">
        <f>'SDR Patient and Stations'!I11</f>
        <v>0</v>
      </c>
      <c r="L5" s="127">
        <f>'SDR Patient and Stations'!J11</f>
        <v>0</v>
      </c>
      <c r="M5" s="127">
        <f>'SDR Patient and Stations'!K11</f>
        <v>0</v>
      </c>
      <c r="N5" s="127">
        <f>'SDR Patient and Stations'!L11</f>
        <v>0</v>
      </c>
      <c r="O5" s="127">
        <f>'SDR Patient and Stations'!M11</f>
        <v>0</v>
      </c>
      <c r="P5" s="127">
        <f>'SDR Patient and Stations'!N11</f>
        <v>0</v>
      </c>
      <c r="Q5" s="127">
        <f>'SDR Patient and Stations'!O11</f>
        <v>0</v>
      </c>
      <c r="R5" s="127">
        <f>'SDR Patient and Stations'!P11</f>
        <v>0</v>
      </c>
      <c r="S5" s="127">
        <f>'SDR Patient and Stations'!Q11</f>
        <v>0</v>
      </c>
      <c r="T5" s="127">
        <f>'SDR Patient and Stations'!R11</f>
        <v>0</v>
      </c>
      <c r="U5" s="127">
        <f>'SDR Patient and Stations'!S11</f>
        <v>0</v>
      </c>
      <c r="V5" s="127">
        <f>'SDR Patient and Stations'!T11</f>
        <v>0</v>
      </c>
      <c r="W5" s="127">
        <f>'SDR Patient and Stations'!U11</f>
        <v>0</v>
      </c>
      <c r="X5" s="127">
        <f>'SDR Patient and Stations'!V11</f>
        <v>0</v>
      </c>
      <c r="Y5" s="127">
        <f>'SDR Patient and Stations'!W11</f>
        <v>0</v>
      </c>
      <c r="Z5" s="127">
        <f>'SDR Patient and Stations'!X11</f>
        <v>0</v>
      </c>
      <c r="AA5" s="127">
        <f>'SDR Patient and Stations'!Y11</f>
        <v>0</v>
      </c>
      <c r="AB5" s="127">
        <f>'SDR Patient and Stations'!Z11</f>
        <v>0</v>
      </c>
      <c r="AC5" s="127">
        <f>'SDR Patient and Stations'!AA11</f>
        <v>0</v>
      </c>
      <c r="AD5" s="127">
        <f>'SDR Patient and Stations'!AB11</f>
        <v>0</v>
      </c>
      <c r="AE5" s="127">
        <f>'SDR Patient and Stations'!AC11</f>
        <v>0</v>
      </c>
      <c r="AF5" s="127">
        <f>'SDR Patient and Stations'!AD11</f>
        <v>2.1</v>
      </c>
      <c r="AG5" s="127">
        <f>'SDR Patient and Stations'!AE11</f>
        <v>1.9</v>
      </c>
      <c r="AH5" s="127">
        <f>'SDR Patient and Stations'!AF11</f>
        <v>2.7</v>
      </c>
      <c r="AI5" s="127">
        <f>'SDR Patient and Stations'!AG11</f>
        <v>2.9</v>
      </c>
      <c r="AJ5" s="127">
        <f>'SDR Patient and Stations'!AH11</f>
        <v>2.9</v>
      </c>
      <c r="AK5" s="127">
        <f>'SDR Patient and Stations'!AI11</f>
        <v>3.2</v>
      </c>
      <c r="AL5" s="127">
        <f>'SDR Patient and Stations'!AJ11</f>
        <v>3.5</v>
      </c>
      <c r="AM5" s="127">
        <f>'SDR Patient and Stations'!AK11</f>
        <v>4</v>
      </c>
      <c r="AN5" s="127">
        <f>'SDR Patient and Stations'!AL11</f>
        <v>3.9</v>
      </c>
      <c r="AO5" s="127">
        <f>'SDR Patient and Stations'!AM11</f>
        <v>3.3076923076923075</v>
      </c>
      <c r="AP5" s="127">
        <f>'SDR Patient and Stations'!AN11</f>
        <v>3.6153846153846154</v>
      </c>
      <c r="AQ5" s="127">
        <f>'SDR Patient and Stations'!AO11</f>
        <v>3.2307692307692308</v>
      </c>
      <c r="AR5" s="127">
        <f>'SDR Patient and Stations'!AP11</f>
        <v>3.1538461538461537</v>
      </c>
      <c r="AS5" s="127">
        <f>'SDR Patient and Stations'!AQ11</f>
        <v>3.0769230769230771</v>
      </c>
      <c r="AT5" s="127">
        <f>'SDR Patient and Stations'!AR11</f>
        <v>3.4615384615384617</v>
      </c>
      <c r="AU5" s="127">
        <f>'SDR Patient and Stations'!AS11</f>
        <v>3.9230769230769229</v>
      </c>
      <c r="AV5" s="127" t="e">
        <f>'SDR Patient and Stations'!AT11</f>
        <v>#DIV/0!</v>
      </c>
      <c r="AW5" s="127">
        <f>AVERAGE(D5:AU5)</f>
        <v>1.1561188811188812</v>
      </c>
      <c r="AX5" s="178">
        <f>_xlfn.VAR.S(D5:AU5)</f>
        <v>2.5175769355867752</v>
      </c>
      <c r="AY5" s="178">
        <f>_xlfn.STDEV.S(D5:AU5)</f>
        <v>1.5866874095381154</v>
      </c>
      <c r="AZ5" s="28"/>
    </row>
    <row r="6" spans="1:52" x14ac:dyDescent="0.55000000000000004">
      <c r="A6" s="28" t="s">
        <v>55</v>
      </c>
      <c r="B6" s="88">
        <v>3.2</v>
      </c>
      <c r="C6" s="128">
        <v>0.8</v>
      </c>
      <c r="D6" s="129">
        <f>'SMFP Facility Need 3.20 PPS'!C24</f>
        <v>0</v>
      </c>
      <c r="E6" s="129">
        <f>'SMFP Facility Need 3.20 PPS'!D24</f>
        <v>0</v>
      </c>
      <c r="F6" s="129">
        <f>'SMFP Facility Need 3.20 PPS'!E24</f>
        <v>0</v>
      </c>
      <c r="G6" s="129">
        <f>'SMFP Facility Need 3.20 PPS'!F24</f>
        <v>0</v>
      </c>
      <c r="H6" s="129">
        <f>'SMFP Facility Need 3.20 PPS'!G24</f>
        <v>0</v>
      </c>
      <c r="I6" s="129">
        <f>'SMFP Facility Need 3.20 PPS'!H24</f>
        <v>0</v>
      </c>
      <c r="J6" s="129">
        <f>'SMFP Facility Need 3.20 PPS'!I24</f>
        <v>0</v>
      </c>
      <c r="K6" s="129">
        <f>'SMFP Facility Need 3.20 PPS'!J24</f>
        <v>0</v>
      </c>
      <c r="L6" s="129">
        <f>'SMFP Facility Need 3.20 PPS'!K24</f>
        <v>0</v>
      </c>
      <c r="M6" s="129">
        <f>'SMFP Facility Need 3.20 PPS'!L24</f>
        <v>0</v>
      </c>
      <c r="N6" s="129">
        <f>'SMFP Facility Need 3.20 PPS'!M24</f>
        <v>0</v>
      </c>
      <c r="O6" s="129">
        <f>'SMFP Facility Need 3.20 PPS'!N24</f>
        <v>0</v>
      </c>
      <c r="P6" s="129">
        <f>'SMFP Facility Need 3.20 PPS'!O24</f>
        <v>0</v>
      </c>
      <c r="Q6" s="129">
        <f>'SMFP Facility Need 3.20 PPS'!P24</f>
        <v>0</v>
      </c>
      <c r="R6" s="129">
        <f>'SMFP Facility Need 3.20 PPS'!Q24</f>
        <v>0</v>
      </c>
      <c r="S6" s="129">
        <f>'SMFP Facility Need 3.20 PPS'!R24</f>
        <v>0</v>
      </c>
      <c r="T6" s="129">
        <f>'SMFP Facility Need 3.20 PPS'!S24</f>
        <v>0</v>
      </c>
      <c r="U6" s="129">
        <f>'SMFP Facility Need 3.20 PPS'!T24</f>
        <v>0</v>
      </c>
      <c r="V6" s="129">
        <f>'SMFP Facility Need 3.20 PPS'!U24</f>
        <v>0</v>
      </c>
      <c r="W6" s="129">
        <f>'SMFP Facility Need 3.20 PPS'!V24</f>
        <v>0</v>
      </c>
      <c r="X6" s="129">
        <f>'SMFP Facility Need 3.20 PPS'!W24</f>
        <v>0</v>
      </c>
      <c r="Y6" s="129">
        <f>'SMFP Facility Need 3.20 PPS'!X24</f>
        <v>0</v>
      </c>
      <c r="Z6" s="129">
        <f>'SMFP Facility Need 3.20 PPS'!Y24</f>
        <v>0</v>
      </c>
      <c r="AA6" s="129">
        <f>'SMFP Facility Need 3.20 PPS'!Z24</f>
        <v>0</v>
      </c>
      <c r="AB6" s="129">
        <f>'SMFP Facility Need 3.20 PPS'!AA24</f>
        <v>0</v>
      </c>
      <c r="AC6" s="129">
        <f>'SMFP Facility Need 3.20 PPS'!AB24</f>
        <v>0</v>
      </c>
      <c r="AD6" s="129">
        <f>'SMFP Facility Need 3.20 PPS'!AC24</f>
        <v>0</v>
      </c>
      <c r="AE6" s="129">
        <f>'SMFP Facility Need 3.20 PPS'!AD24</f>
        <v>0</v>
      </c>
      <c r="AF6" s="129">
        <f>'SMFP Facility Need 3.20 PPS'!AE24</f>
        <v>2.1</v>
      </c>
      <c r="AG6" s="129">
        <f>'SMFP Facility Need 3.20 PPS'!AF24</f>
        <v>1.9</v>
      </c>
      <c r="AH6" s="129">
        <f>'SMFP Facility Need 3.20 PPS'!AG24</f>
        <v>2.7</v>
      </c>
      <c r="AI6" s="129">
        <f>'SMFP Facility Need 3.20 PPS'!AH24</f>
        <v>2.9</v>
      </c>
      <c r="AJ6" s="129">
        <f>'SMFP Facility Need 3.20 PPS'!AI24</f>
        <v>2.9</v>
      </c>
      <c r="AK6" s="129">
        <f>'SMFP Facility Need 3.20 PPS'!AJ24</f>
        <v>3.2</v>
      </c>
      <c r="AL6" s="129">
        <f>'SMFP Facility Need 3.20 PPS'!AK24</f>
        <v>3.5</v>
      </c>
      <c r="AM6" s="129">
        <f>'SMFP Facility Need 3.20 PPS'!AL24</f>
        <v>4</v>
      </c>
      <c r="AN6" s="129">
        <f>'SMFP Facility Need 3.20 PPS'!AM24</f>
        <v>3.2906250000000004</v>
      </c>
      <c r="AO6" s="129">
        <f>'SMFP Facility Need 3.20 PPS'!AN24</f>
        <v>2.8567095320164393</v>
      </c>
      <c r="AP6" s="129">
        <f>'SMFP Facility Need 3.20 PPS'!AO24</f>
        <v>2.1082224887663585</v>
      </c>
      <c r="AQ6" s="129">
        <f>'SMFP Facility Need 3.20 PPS'!AP24</f>
        <v>1.75</v>
      </c>
      <c r="AR6" s="129">
        <f>'SMFP Facility Need 3.20 PPS'!AQ24</f>
        <v>1.7083333333333333</v>
      </c>
      <c r="AS6" s="129">
        <f>'SMFP Facility Need 3.20 PPS'!AR24</f>
        <v>1.6666666666666667</v>
      </c>
      <c r="AT6" s="129">
        <f>'SMFP Facility Need 3.20 PPS'!AS24</f>
        <v>1.875</v>
      </c>
      <c r="AU6" s="129">
        <f>'SMFP Facility Need 3.20 PPS'!AT24</f>
        <v>2.125</v>
      </c>
      <c r="AV6" s="129" t="e">
        <f>'SMFP Facility Need 3.20 PPS'!AU24</f>
        <v>#N/A</v>
      </c>
      <c r="AW6" s="88">
        <f t="shared" ref="AW6" si="3">AVERAGE(D6:AU6)</f>
        <v>0.92228538683597272</v>
      </c>
      <c r="AX6" s="179">
        <f t="shared" ref="AX6" si="4">_xlfn.VAR.S(D6:AU6)</f>
        <v>1.7073646541558707</v>
      </c>
      <c r="AY6" s="179">
        <f t="shared" ref="AY6" si="5">_xlfn.STDEV.S(D6:AU6)</f>
        <v>1.3066616448629196</v>
      </c>
      <c r="AZ6" s="106">
        <f>CORREL($D$5:$AU$5,D6:AU6)</f>
        <v>0.94901983798716361</v>
      </c>
    </row>
    <row r="7" spans="1:52" x14ac:dyDescent="0.55000000000000004">
      <c r="A7" s="28" t="s">
        <v>55</v>
      </c>
      <c r="B7" s="28">
        <v>3.16</v>
      </c>
      <c r="C7" s="128">
        <v>0.79</v>
      </c>
      <c r="D7" s="129">
        <f>'SMFP Facility Need 3.16 PPS'!C24</f>
        <v>0</v>
      </c>
      <c r="E7" s="129">
        <f>'SMFP Facility Need 3.16 PPS'!D24</f>
        <v>0</v>
      </c>
      <c r="F7" s="129">
        <f>'SMFP Facility Need 3.16 PPS'!E24</f>
        <v>0</v>
      </c>
      <c r="G7" s="129">
        <f>'SMFP Facility Need 3.16 PPS'!F24</f>
        <v>0</v>
      </c>
      <c r="H7" s="129">
        <f>'SMFP Facility Need 3.16 PPS'!G24</f>
        <v>0</v>
      </c>
      <c r="I7" s="129">
        <f>'SMFP Facility Need 3.16 PPS'!H24</f>
        <v>0</v>
      </c>
      <c r="J7" s="129">
        <f>'SMFP Facility Need 3.16 PPS'!I24</f>
        <v>0</v>
      </c>
      <c r="K7" s="129">
        <f>'SMFP Facility Need 3.16 PPS'!J24</f>
        <v>0</v>
      </c>
      <c r="L7" s="129">
        <f>'SMFP Facility Need 3.16 PPS'!K24</f>
        <v>0</v>
      </c>
      <c r="M7" s="129">
        <f>'SMFP Facility Need 3.16 PPS'!L24</f>
        <v>0</v>
      </c>
      <c r="N7" s="129">
        <f>'SMFP Facility Need 3.16 PPS'!M24</f>
        <v>0</v>
      </c>
      <c r="O7" s="129">
        <f>'SMFP Facility Need 3.16 PPS'!N24</f>
        <v>0</v>
      </c>
      <c r="P7" s="129">
        <f>'SMFP Facility Need 3.16 PPS'!O24</f>
        <v>0</v>
      </c>
      <c r="Q7" s="129">
        <f>'SMFP Facility Need 3.16 PPS'!P24</f>
        <v>0</v>
      </c>
      <c r="R7" s="129">
        <f>'SMFP Facility Need 3.16 PPS'!Q24</f>
        <v>0</v>
      </c>
      <c r="S7" s="129">
        <f>'SMFP Facility Need 3.16 PPS'!R24</f>
        <v>0</v>
      </c>
      <c r="T7" s="129">
        <f>'SMFP Facility Need 3.16 PPS'!S24</f>
        <v>0</v>
      </c>
      <c r="U7" s="129">
        <f>'SMFP Facility Need 3.16 PPS'!T24</f>
        <v>0</v>
      </c>
      <c r="V7" s="129">
        <f>'SMFP Facility Need 3.16 PPS'!U24</f>
        <v>0</v>
      </c>
      <c r="W7" s="129">
        <f>'SMFP Facility Need 3.16 PPS'!V24</f>
        <v>0</v>
      </c>
      <c r="X7" s="129">
        <f>'SMFP Facility Need 3.16 PPS'!W24</f>
        <v>0</v>
      </c>
      <c r="Y7" s="129">
        <f>'SMFP Facility Need 3.16 PPS'!X24</f>
        <v>0</v>
      </c>
      <c r="Z7" s="129">
        <f>'SMFP Facility Need 3.16 PPS'!Y24</f>
        <v>0</v>
      </c>
      <c r="AA7" s="129">
        <f>'SMFP Facility Need 3.16 PPS'!Z24</f>
        <v>0</v>
      </c>
      <c r="AB7" s="129">
        <f>'SMFP Facility Need 3.16 PPS'!AA24</f>
        <v>0</v>
      </c>
      <c r="AC7" s="129">
        <f>'SMFP Facility Need 3.16 PPS'!AB24</f>
        <v>0</v>
      </c>
      <c r="AD7" s="129">
        <f>'SMFP Facility Need 3.16 PPS'!AC24</f>
        <v>0</v>
      </c>
      <c r="AE7" s="129">
        <f>'SMFP Facility Need 3.16 PPS'!AD24</f>
        <v>0</v>
      </c>
      <c r="AF7" s="129">
        <f>'SMFP Facility Need 3.16 PPS'!AE24</f>
        <v>2.1</v>
      </c>
      <c r="AG7" s="129">
        <f>'SMFP Facility Need 3.16 PPS'!AF24</f>
        <v>1.9</v>
      </c>
      <c r="AH7" s="129">
        <f>'SMFP Facility Need 3.16 PPS'!AG24</f>
        <v>2.7</v>
      </c>
      <c r="AI7" s="129">
        <f>'SMFP Facility Need 3.16 PPS'!AH24</f>
        <v>2.9</v>
      </c>
      <c r="AJ7" s="129">
        <f>'SMFP Facility Need 3.16 PPS'!AI24</f>
        <v>2.9</v>
      </c>
      <c r="AK7" s="129">
        <f>'SMFP Facility Need 3.16 PPS'!AJ24</f>
        <v>3.2</v>
      </c>
      <c r="AL7" s="129">
        <f>'SMFP Facility Need 3.16 PPS'!AK24</f>
        <v>3.5</v>
      </c>
      <c r="AM7" s="129">
        <f>'SMFP Facility Need 3.16 PPS'!AL24</f>
        <v>4</v>
      </c>
      <c r="AN7" s="129">
        <f>'SMFP Facility Need 3.16 PPS'!AM24</f>
        <v>3.2494921875000005</v>
      </c>
      <c r="AO7" s="129">
        <f>'SMFP Facility Need 3.16 PPS'!AN24</f>
        <v>2.7977669203380655</v>
      </c>
      <c r="AP7" s="129">
        <f>'SMFP Facility Need 3.16 PPS'!AO24</f>
        <v>2.0587826234743849</v>
      </c>
      <c r="AQ7" s="129">
        <f>'SMFP Facility Need 3.16 PPS'!AP24</f>
        <v>1.75</v>
      </c>
      <c r="AR7" s="129">
        <f>'SMFP Facility Need 3.16 PPS'!AQ24</f>
        <v>1.7083333333333333</v>
      </c>
      <c r="AS7" s="129">
        <f>'SMFP Facility Need 3.16 PPS'!AR24</f>
        <v>1.6666666666666667</v>
      </c>
      <c r="AT7" s="129">
        <f>'SMFP Facility Need 3.16 PPS'!AS24</f>
        <v>1.875</v>
      </c>
      <c r="AU7" s="129">
        <f>'SMFP Facility Need 3.16 PPS'!AT24</f>
        <v>2.125</v>
      </c>
      <c r="AV7" s="129" t="e">
        <f>'SMFP Facility Need 3.16 PPS'!AU24</f>
        <v>#N/A</v>
      </c>
      <c r="AW7" s="88">
        <f t="shared" ref="AW7:AW16" si="6">AVERAGE(D7:AU7)</f>
        <v>0.91888731207528285</v>
      </c>
      <c r="AX7" s="179">
        <f t="shared" ref="AX7:AX16" si="7">_xlfn.VAR.S(D7:AU7)</f>
        <v>1.6949684744778561</v>
      </c>
      <c r="AY7" s="179">
        <f t="shared" ref="AY7:AY16" si="8">_xlfn.STDEV.S(D7:AU7)</f>
        <v>1.3019095492690174</v>
      </c>
      <c r="AZ7" s="106">
        <f>CORREL($D$5:$AU$5,D7:AU7)</f>
        <v>0.94841670703335046</v>
      </c>
    </row>
    <row r="8" spans="1:52" x14ac:dyDescent="0.55000000000000004">
      <c r="A8" s="28" t="s">
        <v>55</v>
      </c>
      <c r="B8" s="28">
        <v>3.12</v>
      </c>
      <c r="C8" s="130">
        <v>0.78</v>
      </c>
      <c r="D8" s="129">
        <f>'SMFP Facility Need 3.12 PPS'!C24</f>
        <v>0</v>
      </c>
      <c r="E8" s="129">
        <f>'SMFP Facility Need 3.12 PPS'!D24</f>
        <v>0</v>
      </c>
      <c r="F8" s="129">
        <f>'SMFP Facility Need 3.12 PPS'!E24</f>
        <v>0</v>
      </c>
      <c r="G8" s="129">
        <f>'SMFP Facility Need 3.12 PPS'!F24</f>
        <v>0</v>
      </c>
      <c r="H8" s="129">
        <f>'SMFP Facility Need 3.12 PPS'!G24</f>
        <v>0</v>
      </c>
      <c r="I8" s="129">
        <f>'SMFP Facility Need 3.12 PPS'!H24</f>
        <v>0</v>
      </c>
      <c r="J8" s="129">
        <f>'SMFP Facility Need 3.12 PPS'!I24</f>
        <v>0</v>
      </c>
      <c r="K8" s="129">
        <f>'SMFP Facility Need 3.12 PPS'!J24</f>
        <v>0</v>
      </c>
      <c r="L8" s="129">
        <f>'SMFP Facility Need 3.12 PPS'!K24</f>
        <v>0</v>
      </c>
      <c r="M8" s="129">
        <f>'SMFP Facility Need 3.12 PPS'!L24</f>
        <v>0</v>
      </c>
      <c r="N8" s="129">
        <f>'SMFP Facility Need 3.12 PPS'!M24</f>
        <v>0</v>
      </c>
      <c r="O8" s="129">
        <f>'SMFP Facility Need 3.12 PPS'!N24</f>
        <v>0</v>
      </c>
      <c r="P8" s="129">
        <f>'SMFP Facility Need 3.12 PPS'!O24</f>
        <v>0</v>
      </c>
      <c r="Q8" s="129">
        <f>'SMFP Facility Need 3.12 PPS'!P24</f>
        <v>0</v>
      </c>
      <c r="R8" s="129">
        <f>'SMFP Facility Need 3.12 PPS'!Q24</f>
        <v>0</v>
      </c>
      <c r="S8" s="129">
        <f>'SMFP Facility Need 3.12 PPS'!R24</f>
        <v>0</v>
      </c>
      <c r="T8" s="129">
        <f>'SMFP Facility Need 3.12 PPS'!S24</f>
        <v>0</v>
      </c>
      <c r="U8" s="129">
        <f>'SMFP Facility Need 3.12 PPS'!T24</f>
        <v>0</v>
      </c>
      <c r="V8" s="129">
        <f>'SMFP Facility Need 3.12 PPS'!U24</f>
        <v>0</v>
      </c>
      <c r="W8" s="129">
        <f>'SMFP Facility Need 3.12 PPS'!V24</f>
        <v>0</v>
      </c>
      <c r="X8" s="129">
        <f>'SMFP Facility Need 3.12 PPS'!W24</f>
        <v>0</v>
      </c>
      <c r="Y8" s="129">
        <f>'SMFP Facility Need 3.12 PPS'!X24</f>
        <v>0</v>
      </c>
      <c r="Z8" s="129">
        <f>'SMFP Facility Need 3.12 PPS'!Y24</f>
        <v>0</v>
      </c>
      <c r="AA8" s="129">
        <f>'SMFP Facility Need 3.12 PPS'!Z24</f>
        <v>0</v>
      </c>
      <c r="AB8" s="129">
        <f>'SMFP Facility Need 3.12 PPS'!AA24</f>
        <v>0</v>
      </c>
      <c r="AC8" s="129">
        <f>'SMFP Facility Need 3.12 PPS'!AB24</f>
        <v>0</v>
      </c>
      <c r="AD8" s="129">
        <f>'SMFP Facility Need 3.12 PPS'!AC24</f>
        <v>0</v>
      </c>
      <c r="AE8" s="129">
        <f>'SMFP Facility Need 3.12 PPS'!AD24</f>
        <v>0</v>
      </c>
      <c r="AF8" s="129">
        <f>'SMFP Facility Need 3.12 PPS'!AE24</f>
        <v>2.1</v>
      </c>
      <c r="AG8" s="129">
        <f>'SMFP Facility Need 3.12 PPS'!AF24</f>
        <v>1.9</v>
      </c>
      <c r="AH8" s="129">
        <f>'SMFP Facility Need 3.12 PPS'!AG24</f>
        <v>2.7</v>
      </c>
      <c r="AI8" s="129">
        <f>'SMFP Facility Need 3.12 PPS'!AH24</f>
        <v>2.9</v>
      </c>
      <c r="AJ8" s="129">
        <f>'SMFP Facility Need 3.12 PPS'!AI24</f>
        <v>2.9</v>
      </c>
      <c r="AK8" s="129">
        <f>'SMFP Facility Need 3.12 PPS'!AJ24</f>
        <v>3.2</v>
      </c>
      <c r="AL8" s="129">
        <f>'SMFP Facility Need 3.12 PPS'!AK24</f>
        <v>3.5</v>
      </c>
      <c r="AM8" s="129">
        <f>'SMFP Facility Need 3.12 PPS'!AL24</f>
        <v>4</v>
      </c>
      <c r="AN8" s="129">
        <f>'SMFP Facility Need 3.12 PPS'!AM24</f>
        <v>3.2083593750000001</v>
      </c>
      <c r="AO8" s="129">
        <f>'SMFP Facility Need 3.12 PPS'!AN24</f>
        <v>2.7397872795463916</v>
      </c>
      <c r="AP8" s="129">
        <f>'SMFP Facility Need 3.12 PPS'!AO24</f>
        <v>2.0104272672197343</v>
      </c>
      <c r="AQ8" s="129">
        <f>'SMFP Facility Need 3.12 PPS'!AP24</f>
        <v>1.75</v>
      </c>
      <c r="AR8" s="129">
        <f>'SMFP Facility Need 3.12 PPS'!AQ24</f>
        <v>1.7083333333333333</v>
      </c>
      <c r="AS8" s="129">
        <f>'SMFP Facility Need 3.12 PPS'!AR24</f>
        <v>1.6666666666666667</v>
      </c>
      <c r="AT8" s="129">
        <f>'SMFP Facility Need 3.12 PPS'!AS24</f>
        <v>1.875</v>
      </c>
      <c r="AU8" s="129">
        <f>'SMFP Facility Need 3.12 PPS'!AT24</f>
        <v>2.125</v>
      </c>
      <c r="AV8" s="129" t="e">
        <f>'SMFP Facility Need 3.12 PPS'!AU24</f>
        <v>#N/A</v>
      </c>
      <c r="AW8" s="88">
        <f t="shared" si="6"/>
        <v>0.91553577094923011</v>
      </c>
      <c r="AX8" s="179">
        <f t="shared" si="7"/>
        <v>1.6830395270138678</v>
      </c>
      <c r="AY8" s="179">
        <f t="shared" si="8"/>
        <v>1.2973201328175972</v>
      </c>
      <c r="AZ8" s="106">
        <f t="shared" ref="AZ8:AZ16" si="9">CORREL($D$5:$AU$5,D8:AU8)</f>
        <v>0.94774384536670941</v>
      </c>
    </row>
    <row r="9" spans="1:52" x14ac:dyDescent="0.55000000000000004">
      <c r="A9" s="28" t="s">
        <v>55</v>
      </c>
      <c r="B9" s="28">
        <v>3.08</v>
      </c>
      <c r="C9" s="130">
        <v>0.77</v>
      </c>
      <c r="D9" s="129">
        <f>'SMFP Facility Need 3.08 PPS'!C24</f>
        <v>0</v>
      </c>
      <c r="E9" s="129">
        <f>'SMFP Facility Need 3.08 PPS'!D24</f>
        <v>0</v>
      </c>
      <c r="F9" s="129">
        <f>'SMFP Facility Need 3.08 PPS'!E24</f>
        <v>0</v>
      </c>
      <c r="G9" s="129">
        <f>'SMFP Facility Need 3.08 PPS'!F24</f>
        <v>0</v>
      </c>
      <c r="H9" s="129">
        <f>'SMFP Facility Need 3.08 PPS'!G24</f>
        <v>0</v>
      </c>
      <c r="I9" s="129">
        <f>'SMFP Facility Need 3.08 PPS'!H24</f>
        <v>0</v>
      </c>
      <c r="J9" s="129">
        <f>'SMFP Facility Need 3.08 PPS'!I24</f>
        <v>0</v>
      </c>
      <c r="K9" s="129">
        <f>'SMFP Facility Need 3.08 PPS'!J24</f>
        <v>0</v>
      </c>
      <c r="L9" s="129">
        <f>'SMFP Facility Need 3.08 PPS'!K24</f>
        <v>0</v>
      </c>
      <c r="M9" s="129">
        <f>'SMFP Facility Need 3.08 PPS'!L24</f>
        <v>0</v>
      </c>
      <c r="N9" s="129">
        <f>'SMFP Facility Need 3.08 PPS'!M24</f>
        <v>0</v>
      </c>
      <c r="O9" s="129">
        <f>'SMFP Facility Need 3.08 PPS'!N24</f>
        <v>0</v>
      </c>
      <c r="P9" s="129">
        <f>'SMFP Facility Need 3.08 PPS'!O24</f>
        <v>0</v>
      </c>
      <c r="Q9" s="129">
        <f>'SMFP Facility Need 3.08 PPS'!P24</f>
        <v>0</v>
      </c>
      <c r="R9" s="129">
        <f>'SMFP Facility Need 3.08 PPS'!Q24</f>
        <v>0</v>
      </c>
      <c r="S9" s="129">
        <f>'SMFP Facility Need 3.08 PPS'!R24</f>
        <v>0</v>
      </c>
      <c r="T9" s="129">
        <f>'SMFP Facility Need 3.08 PPS'!S24</f>
        <v>0</v>
      </c>
      <c r="U9" s="129">
        <f>'SMFP Facility Need 3.08 PPS'!T24</f>
        <v>0</v>
      </c>
      <c r="V9" s="129">
        <f>'SMFP Facility Need 3.08 PPS'!U24</f>
        <v>0</v>
      </c>
      <c r="W9" s="129">
        <f>'SMFP Facility Need 3.08 PPS'!V24</f>
        <v>0</v>
      </c>
      <c r="X9" s="129">
        <f>'SMFP Facility Need 3.08 PPS'!W24</f>
        <v>0</v>
      </c>
      <c r="Y9" s="129">
        <f>'SMFP Facility Need 3.08 PPS'!X24</f>
        <v>0</v>
      </c>
      <c r="Z9" s="129">
        <f>'SMFP Facility Need 3.08 PPS'!Y24</f>
        <v>0</v>
      </c>
      <c r="AA9" s="129">
        <f>'SMFP Facility Need 3.08 PPS'!Z24</f>
        <v>0</v>
      </c>
      <c r="AB9" s="129">
        <f>'SMFP Facility Need 3.08 PPS'!AA24</f>
        <v>0</v>
      </c>
      <c r="AC9" s="129">
        <f>'SMFP Facility Need 3.08 PPS'!AB24</f>
        <v>0</v>
      </c>
      <c r="AD9" s="129">
        <f>'SMFP Facility Need 3.08 PPS'!AC24</f>
        <v>0</v>
      </c>
      <c r="AE9" s="129">
        <f>'SMFP Facility Need 3.08 PPS'!AD24</f>
        <v>0</v>
      </c>
      <c r="AF9" s="129">
        <f>'SMFP Facility Need 3.08 PPS'!AE24</f>
        <v>2.1</v>
      </c>
      <c r="AG9" s="129">
        <f>'SMFP Facility Need 3.08 PPS'!AF24</f>
        <v>1.9</v>
      </c>
      <c r="AH9" s="129">
        <f>'SMFP Facility Need 3.08 PPS'!AG24</f>
        <v>2.7</v>
      </c>
      <c r="AI9" s="129">
        <f>'SMFP Facility Need 3.08 PPS'!AH24</f>
        <v>2.9</v>
      </c>
      <c r="AJ9" s="129">
        <f>'SMFP Facility Need 3.08 PPS'!AI24</f>
        <v>2.9</v>
      </c>
      <c r="AK9" s="129">
        <f>'SMFP Facility Need 3.08 PPS'!AJ24</f>
        <v>3.2</v>
      </c>
      <c r="AL9" s="129">
        <f>'SMFP Facility Need 3.08 PPS'!AK24</f>
        <v>3.5</v>
      </c>
      <c r="AM9" s="129">
        <f>'SMFP Facility Need 3.08 PPS'!AL24</f>
        <v>4</v>
      </c>
      <c r="AN9" s="129">
        <f>'SMFP Facility Need 3.08 PPS'!AM24</f>
        <v>3.1672265625000002</v>
      </c>
      <c r="AO9" s="129">
        <f>'SMFP Facility Need 3.08 PPS'!AN24</f>
        <v>2.6827472021441179</v>
      </c>
      <c r="AP9" s="129">
        <f>'SMFP Facility Need 3.08 PPS'!AO24</f>
        <v>1.9631211225843552</v>
      </c>
      <c r="AQ9" s="129">
        <f>'SMFP Facility Need 3.08 PPS'!AP24</f>
        <v>1.75</v>
      </c>
      <c r="AR9" s="129">
        <f>'SMFP Facility Need 3.08 PPS'!AQ24</f>
        <v>1.7083333333333333</v>
      </c>
      <c r="AS9" s="129">
        <f>'SMFP Facility Need 3.08 PPS'!AR24</f>
        <v>1.6666666666666667</v>
      </c>
      <c r="AT9" s="129">
        <f>'SMFP Facility Need 3.08 PPS'!AS24</f>
        <v>1.875</v>
      </c>
      <c r="AU9" s="129">
        <f>'SMFP Facility Need 3.08 PPS'!AT24</f>
        <v>2.125</v>
      </c>
      <c r="AV9" s="129" t="e">
        <f>'SMFP Facility Need 3.08 PPS'!AU24</f>
        <v>#N/A</v>
      </c>
      <c r="AW9" s="88">
        <f t="shared" si="6"/>
        <v>0.91222942925519268</v>
      </c>
      <c r="AX9" s="179">
        <f t="shared" si="7"/>
        <v>1.6715600082777418</v>
      </c>
      <c r="AY9" s="179">
        <f t="shared" si="8"/>
        <v>1.2928882427641384</v>
      </c>
      <c r="AZ9" s="106">
        <f t="shared" si="9"/>
        <v>0.94700298361538648</v>
      </c>
    </row>
    <row r="10" spans="1:52" x14ac:dyDescent="0.55000000000000004">
      <c r="A10" s="28" t="s">
        <v>55</v>
      </c>
      <c r="B10" s="28">
        <v>3.04</v>
      </c>
      <c r="C10" s="130">
        <v>0.76</v>
      </c>
      <c r="D10" s="129">
        <f>'SMFP Facility Need 3.04 PPS'!C24</f>
        <v>0</v>
      </c>
      <c r="E10" s="129">
        <f>'SMFP Facility Need 3.04 PPS'!D24</f>
        <v>0</v>
      </c>
      <c r="F10" s="129">
        <f>'SMFP Facility Need 3.04 PPS'!E24</f>
        <v>0</v>
      </c>
      <c r="G10" s="129">
        <f>'SMFP Facility Need 3.04 PPS'!F24</f>
        <v>0</v>
      </c>
      <c r="H10" s="129">
        <f>'SMFP Facility Need 3.04 PPS'!G24</f>
        <v>0</v>
      </c>
      <c r="I10" s="129">
        <f>'SMFP Facility Need 3.04 PPS'!H24</f>
        <v>0</v>
      </c>
      <c r="J10" s="129">
        <f>'SMFP Facility Need 3.04 PPS'!I24</f>
        <v>0</v>
      </c>
      <c r="K10" s="129">
        <f>'SMFP Facility Need 3.04 PPS'!J24</f>
        <v>0</v>
      </c>
      <c r="L10" s="129">
        <f>'SMFP Facility Need 3.04 PPS'!K24</f>
        <v>0</v>
      </c>
      <c r="M10" s="129">
        <f>'SMFP Facility Need 3.04 PPS'!L24</f>
        <v>0</v>
      </c>
      <c r="N10" s="129">
        <f>'SMFP Facility Need 3.04 PPS'!M24</f>
        <v>0</v>
      </c>
      <c r="O10" s="129">
        <f>'SMFP Facility Need 3.04 PPS'!N24</f>
        <v>0</v>
      </c>
      <c r="P10" s="129">
        <f>'SMFP Facility Need 3.04 PPS'!O24</f>
        <v>0</v>
      </c>
      <c r="Q10" s="129">
        <f>'SMFP Facility Need 3.04 PPS'!P24</f>
        <v>0</v>
      </c>
      <c r="R10" s="129">
        <f>'SMFP Facility Need 3.04 PPS'!Q24</f>
        <v>0</v>
      </c>
      <c r="S10" s="129">
        <f>'SMFP Facility Need 3.04 PPS'!R24</f>
        <v>0</v>
      </c>
      <c r="T10" s="129">
        <f>'SMFP Facility Need 3.04 PPS'!S24</f>
        <v>0</v>
      </c>
      <c r="U10" s="129">
        <f>'SMFP Facility Need 3.04 PPS'!T24</f>
        <v>0</v>
      </c>
      <c r="V10" s="129">
        <f>'SMFP Facility Need 3.04 PPS'!U24</f>
        <v>0</v>
      </c>
      <c r="W10" s="129">
        <f>'SMFP Facility Need 3.04 PPS'!V24</f>
        <v>0</v>
      </c>
      <c r="X10" s="129">
        <f>'SMFP Facility Need 3.04 PPS'!W24</f>
        <v>0</v>
      </c>
      <c r="Y10" s="129">
        <f>'SMFP Facility Need 3.04 PPS'!X24</f>
        <v>0</v>
      </c>
      <c r="Z10" s="129">
        <f>'SMFP Facility Need 3.04 PPS'!Y24</f>
        <v>0</v>
      </c>
      <c r="AA10" s="129">
        <f>'SMFP Facility Need 3.04 PPS'!Z24</f>
        <v>0</v>
      </c>
      <c r="AB10" s="129">
        <f>'SMFP Facility Need 3.04 PPS'!AA24</f>
        <v>0</v>
      </c>
      <c r="AC10" s="129">
        <f>'SMFP Facility Need 3.04 PPS'!AB24</f>
        <v>0</v>
      </c>
      <c r="AD10" s="129">
        <f>'SMFP Facility Need 3.04 PPS'!AC24</f>
        <v>0</v>
      </c>
      <c r="AE10" s="129">
        <f>'SMFP Facility Need 3.04 PPS'!AD24</f>
        <v>0</v>
      </c>
      <c r="AF10" s="129">
        <f>'SMFP Facility Need 3.04 PPS'!AE24</f>
        <v>2.1</v>
      </c>
      <c r="AG10" s="129">
        <f>'SMFP Facility Need 3.04 PPS'!AF24</f>
        <v>1.9</v>
      </c>
      <c r="AH10" s="129">
        <f>'SMFP Facility Need 3.04 PPS'!AG24</f>
        <v>2.7</v>
      </c>
      <c r="AI10" s="129">
        <f>'SMFP Facility Need 3.04 PPS'!AH24</f>
        <v>2.9</v>
      </c>
      <c r="AJ10" s="129">
        <f>'SMFP Facility Need 3.04 PPS'!AI24</f>
        <v>2.9</v>
      </c>
      <c r="AK10" s="129">
        <f>'SMFP Facility Need 3.04 PPS'!AJ24</f>
        <v>3.2</v>
      </c>
      <c r="AL10" s="129">
        <f>'SMFP Facility Need 3.04 PPS'!AK24</f>
        <v>3.5</v>
      </c>
      <c r="AM10" s="129">
        <f>'SMFP Facility Need 3.04 PPS'!AL24</f>
        <v>4</v>
      </c>
      <c r="AN10" s="129">
        <f>'SMFP Facility Need 3.04 PPS'!AM24</f>
        <v>3.1260937500000003</v>
      </c>
      <c r="AO10" s="129">
        <f>'SMFP Facility Need 3.04 PPS'!AN24</f>
        <v>2.6266240331761099</v>
      </c>
      <c r="AP10" s="129">
        <f>'SMFP Facility Need 3.04 PPS'!AO24</f>
        <v>1.9583333333333333</v>
      </c>
      <c r="AQ10" s="129">
        <f>'SMFP Facility Need 3.04 PPS'!AP24</f>
        <v>1.75</v>
      </c>
      <c r="AR10" s="129">
        <f>'SMFP Facility Need 3.04 PPS'!AQ24</f>
        <v>1.7083333333333333</v>
      </c>
      <c r="AS10" s="129">
        <f>'SMFP Facility Need 3.04 PPS'!AR24</f>
        <v>1.6666666666666667</v>
      </c>
      <c r="AT10" s="129">
        <f>'SMFP Facility Need 3.04 PPS'!AS24</f>
        <v>1.875</v>
      </c>
      <c r="AU10" s="129">
        <f>'SMFP Facility Need 3.04 PPS'!AT24</f>
        <v>2.125</v>
      </c>
      <c r="AV10" s="129" t="e">
        <f>'SMFP Facility Need 3.04 PPS'!AU24</f>
        <v>#N/A</v>
      </c>
      <c r="AW10" s="88">
        <f t="shared" si="6"/>
        <v>0.90991025264794179</v>
      </c>
      <c r="AX10" s="179">
        <f t="shared" si="7"/>
        <v>1.6624977339301947</v>
      </c>
      <c r="AY10" s="179">
        <f t="shared" si="8"/>
        <v>1.2893788170782838</v>
      </c>
      <c r="AZ10" s="106">
        <f t="shared" si="9"/>
        <v>0.94679108296930259</v>
      </c>
    </row>
    <row r="11" spans="1:52" x14ac:dyDescent="0.55000000000000004">
      <c r="A11" s="28" t="s">
        <v>55</v>
      </c>
      <c r="B11" s="88">
        <v>3</v>
      </c>
      <c r="C11" s="130">
        <v>0.75</v>
      </c>
      <c r="D11" s="129">
        <f>'SMFP Facility Need 3.00 PPS'!C24</f>
        <v>0</v>
      </c>
      <c r="E11" s="129">
        <f>'SMFP Facility Need 3.00 PPS'!D24</f>
        <v>0</v>
      </c>
      <c r="F11" s="129">
        <f>'SMFP Facility Need 3.00 PPS'!E24</f>
        <v>0</v>
      </c>
      <c r="G11" s="129">
        <f>'SMFP Facility Need 3.00 PPS'!F24</f>
        <v>0</v>
      </c>
      <c r="H11" s="129">
        <f>'SMFP Facility Need 3.00 PPS'!G24</f>
        <v>0</v>
      </c>
      <c r="I11" s="129">
        <f>'SMFP Facility Need 3.00 PPS'!H24</f>
        <v>0</v>
      </c>
      <c r="J11" s="129">
        <f>'SMFP Facility Need 3.00 PPS'!I24</f>
        <v>0</v>
      </c>
      <c r="K11" s="129">
        <f>'SMFP Facility Need 3.00 PPS'!J24</f>
        <v>0</v>
      </c>
      <c r="L11" s="129">
        <f>'SMFP Facility Need 3.00 PPS'!K24</f>
        <v>0</v>
      </c>
      <c r="M11" s="129">
        <f>'SMFP Facility Need 3.00 PPS'!L24</f>
        <v>0</v>
      </c>
      <c r="N11" s="129">
        <f>'SMFP Facility Need 3.00 PPS'!M24</f>
        <v>0</v>
      </c>
      <c r="O11" s="129">
        <f>'SMFP Facility Need 3.00 PPS'!N24</f>
        <v>0</v>
      </c>
      <c r="P11" s="129">
        <f>'SMFP Facility Need 3.00 PPS'!O24</f>
        <v>0</v>
      </c>
      <c r="Q11" s="129">
        <f>'SMFP Facility Need 3.00 PPS'!P24</f>
        <v>0</v>
      </c>
      <c r="R11" s="129">
        <f>'SMFP Facility Need 3.00 PPS'!Q24</f>
        <v>0</v>
      </c>
      <c r="S11" s="129">
        <f>'SMFP Facility Need 3.00 PPS'!R24</f>
        <v>0</v>
      </c>
      <c r="T11" s="129">
        <f>'SMFP Facility Need 3.00 PPS'!S24</f>
        <v>0</v>
      </c>
      <c r="U11" s="129">
        <f>'SMFP Facility Need 3.00 PPS'!T24</f>
        <v>0</v>
      </c>
      <c r="V11" s="129">
        <f>'SMFP Facility Need 3.00 PPS'!U24</f>
        <v>0</v>
      </c>
      <c r="W11" s="129">
        <f>'SMFP Facility Need 3.00 PPS'!V24</f>
        <v>0</v>
      </c>
      <c r="X11" s="129">
        <f>'SMFP Facility Need 3.00 PPS'!W24</f>
        <v>0</v>
      </c>
      <c r="Y11" s="129">
        <f>'SMFP Facility Need 3.00 PPS'!X24</f>
        <v>0</v>
      </c>
      <c r="Z11" s="129">
        <f>'SMFP Facility Need 3.00 PPS'!Y24</f>
        <v>0</v>
      </c>
      <c r="AA11" s="129">
        <f>'SMFP Facility Need 3.00 PPS'!Z24</f>
        <v>0</v>
      </c>
      <c r="AB11" s="129">
        <f>'SMFP Facility Need 3.00 PPS'!AA24</f>
        <v>0</v>
      </c>
      <c r="AC11" s="129">
        <f>'SMFP Facility Need 3.00 PPS'!AB24</f>
        <v>0</v>
      </c>
      <c r="AD11" s="129">
        <f>'SMFP Facility Need 3.00 PPS'!AC24</f>
        <v>0</v>
      </c>
      <c r="AE11" s="129">
        <f>'SMFP Facility Need 3.00 PPS'!AD24</f>
        <v>0</v>
      </c>
      <c r="AF11" s="129">
        <f>'SMFP Facility Need 3.00 PPS'!AE24</f>
        <v>2.1</v>
      </c>
      <c r="AG11" s="129">
        <f>'SMFP Facility Need 3.00 PPS'!AF24</f>
        <v>1.9</v>
      </c>
      <c r="AH11" s="129">
        <f>'SMFP Facility Need 3.00 PPS'!AG24</f>
        <v>2.7</v>
      </c>
      <c r="AI11" s="129">
        <f>'SMFP Facility Need 3.00 PPS'!AH24</f>
        <v>2.9</v>
      </c>
      <c r="AJ11" s="129">
        <f>'SMFP Facility Need 3.00 PPS'!AI24</f>
        <v>2.9</v>
      </c>
      <c r="AK11" s="129">
        <f>'SMFP Facility Need 3.00 PPS'!AJ24</f>
        <v>3.2</v>
      </c>
      <c r="AL11" s="129">
        <f>'SMFP Facility Need 3.00 PPS'!AK24</f>
        <v>3.5</v>
      </c>
      <c r="AM11" s="129">
        <f>'SMFP Facility Need 3.00 PPS'!AL24</f>
        <v>4</v>
      </c>
      <c r="AN11" s="129">
        <f>'SMFP Facility Need 3.00 PPS'!AM24</f>
        <v>3.0849609375</v>
      </c>
      <c r="AO11" s="129">
        <f>'SMFP Facility Need 3.00 PPS'!AN24</f>
        <v>2.5713958402281003</v>
      </c>
      <c r="AP11" s="129">
        <f>'SMFP Facility Need 3.00 PPS'!AO24</f>
        <v>1.9583333333333333</v>
      </c>
      <c r="AQ11" s="129">
        <f>'SMFP Facility Need 3.00 PPS'!AP24</f>
        <v>1.75</v>
      </c>
      <c r="AR11" s="129">
        <f>'SMFP Facility Need 3.00 PPS'!AQ24</f>
        <v>1.7083333333333333</v>
      </c>
      <c r="AS11" s="129">
        <f>'SMFP Facility Need 3.00 PPS'!AR24</f>
        <v>1.6666666666666667</v>
      </c>
      <c r="AT11" s="129">
        <f>'SMFP Facility Need 3.00 PPS'!AS24</f>
        <v>1.875</v>
      </c>
      <c r="AU11" s="129">
        <f>'SMFP Facility Need 3.00 PPS'!AT24</f>
        <v>2.125</v>
      </c>
      <c r="AV11" s="129" t="e">
        <f>'SMFP Facility Need 3.00 PPS'!AU24</f>
        <v>#N/A</v>
      </c>
      <c r="AW11" s="88">
        <f t="shared" si="6"/>
        <v>0.90772022979685074</v>
      </c>
      <c r="AX11" s="179">
        <f t="shared" si="7"/>
        <v>1.6539533922654781</v>
      </c>
      <c r="AY11" s="179">
        <f t="shared" si="8"/>
        <v>1.286061193048557</v>
      </c>
      <c r="AZ11" s="106">
        <f t="shared" si="9"/>
        <v>0.94659298932070002</v>
      </c>
    </row>
    <row r="12" spans="1:52" x14ac:dyDescent="0.55000000000000004">
      <c r="A12" s="28" t="s">
        <v>55</v>
      </c>
      <c r="B12" s="28">
        <v>2.96</v>
      </c>
      <c r="C12" s="130">
        <v>0.74</v>
      </c>
      <c r="D12" s="129">
        <f>'SMFP Facility Need 2.96 PPS'!C24</f>
        <v>0</v>
      </c>
      <c r="E12" s="129">
        <f>'SMFP Facility Need 2.96 PPS'!D24</f>
        <v>0</v>
      </c>
      <c r="F12" s="129">
        <f>'SMFP Facility Need 2.96 PPS'!E24</f>
        <v>0</v>
      </c>
      <c r="G12" s="129">
        <f>'SMFP Facility Need 2.96 PPS'!F24</f>
        <v>0</v>
      </c>
      <c r="H12" s="129">
        <f>'SMFP Facility Need 2.96 PPS'!G24</f>
        <v>0</v>
      </c>
      <c r="I12" s="129">
        <f>'SMFP Facility Need 2.96 PPS'!H24</f>
        <v>0</v>
      </c>
      <c r="J12" s="129">
        <f>'SMFP Facility Need 2.96 PPS'!I24</f>
        <v>0</v>
      </c>
      <c r="K12" s="129">
        <f>'SMFP Facility Need 2.96 PPS'!J24</f>
        <v>0</v>
      </c>
      <c r="L12" s="129">
        <f>'SMFP Facility Need 2.96 PPS'!K24</f>
        <v>0</v>
      </c>
      <c r="M12" s="129">
        <f>'SMFP Facility Need 2.96 PPS'!L24</f>
        <v>0</v>
      </c>
      <c r="N12" s="129">
        <f>'SMFP Facility Need 2.96 PPS'!M24</f>
        <v>0</v>
      </c>
      <c r="O12" s="129">
        <f>'SMFP Facility Need 2.96 PPS'!N24</f>
        <v>0</v>
      </c>
      <c r="P12" s="129">
        <f>'SMFP Facility Need 2.96 PPS'!O24</f>
        <v>0</v>
      </c>
      <c r="Q12" s="129">
        <f>'SMFP Facility Need 2.96 PPS'!P24</f>
        <v>0</v>
      </c>
      <c r="R12" s="129">
        <f>'SMFP Facility Need 2.96 PPS'!Q24</f>
        <v>0</v>
      </c>
      <c r="S12" s="129">
        <f>'SMFP Facility Need 2.96 PPS'!R24</f>
        <v>0</v>
      </c>
      <c r="T12" s="129">
        <f>'SMFP Facility Need 2.96 PPS'!S24</f>
        <v>0</v>
      </c>
      <c r="U12" s="129">
        <f>'SMFP Facility Need 2.96 PPS'!T24</f>
        <v>0</v>
      </c>
      <c r="V12" s="129">
        <f>'SMFP Facility Need 2.96 PPS'!U24</f>
        <v>0</v>
      </c>
      <c r="W12" s="129">
        <f>'SMFP Facility Need 2.96 PPS'!V24</f>
        <v>0</v>
      </c>
      <c r="X12" s="129">
        <f>'SMFP Facility Need 2.96 PPS'!W24</f>
        <v>0</v>
      </c>
      <c r="Y12" s="129">
        <f>'SMFP Facility Need 2.96 PPS'!X24</f>
        <v>0</v>
      </c>
      <c r="Z12" s="129">
        <f>'SMFP Facility Need 2.96 PPS'!Y24</f>
        <v>0</v>
      </c>
      <c r="AA12" s="129">
        <f>'SMFP Facility Need 2.96 PPS'!Z24</f>
        <v>0</v>
      </c>
      <c r="AB12" s="129">
        <f>'SMFP Facility Need 2.96 PPS'!AA24</f>
        <v>0</v>
      </c>
      <c r="AC12" s="129">
        <f>'SMFP Facility Need 2.96 PPS'!AB24</f>
        <v>0</v>
      </c>
      <c r="AD12" s="129">
        <f>'SMFP Facility Need 2.96 PPS'!AC24</f>
        <v>0</v>
      </c>
      <c r="AE12" s="129">
        <f>'SMFP Facility Need 2.96 PPS'!AD24</f>
        <v>0</v>
      </c>
      <c r="AF12" s="129">
        <f>'SMFP Facility Need 2.96 PPS'!AE24</f>
        <v>2.1</v>
      </c>
      <c r="AG12" s="129">
        <f>'SMFP Facility Need 2.96 PPS'!AF24</f>
        <v>1.9</v>
      </c>
      <c r="AH12" s="129">
        <f>'SMFP Facility Need 2.96 PPS'!AG24</f>
        <v>2.7</v>
      </c>
      <c r="AI12" s="129">
        <f>'SMFP Facility Need 2.96 PPS'!AH24</f>
        <v>2.9</v>
      </c>
      <c r="AJ12" s="129">
        <f>'SMFP Facility Need 2.96 PPS'!AI24</f>
        <v>2.9</v>
      </c>
      <c r="AK12" s="129">
        <f>'SMFP Facility Need 2.96 PPS'!AJ24</f>
        <v>3.2</v>
      </c>
      <c r="AL12" s="129">
        <f>'SMFP Facility Need 2.96 PPS'!AK24</f>
        <v>3.5</v>
      </c>
      <c r="AM12" s="129">
        <f>'SMFP Facility Need 2.96 PPS'!AL24</f>
        <v>4</v>
      </c>
      <c r="AN12" s="129">
        <f>'SMFP Facility Need 2.96 PPS'!AM24</f>
        <v>3.0438281250000001</v>
      </c>
      <c r="AO12" s="129">
        <f>'SMFP Facility Need 2.96 PPS'!AN24</f>
        <v>2.5170413848492963</v>
      </c>
      <c r="AP12" s="129">
        <f>'SMFP Facility Need 2.96 PPS'!AO24</f>
        <v>1.9583333333333333</v>
      </c>
      <c r="AQ12" s="129">
        <f>'SMFP Facility Need 2.96 PPS'!AP24</f>
        <v>1.75</v>
      </c>
      <c r="AR12" s="129">
        <f>'SMFP Facility Need 2.96 PPS'!AQ24</f>
        <v>1.7083333333333333</v>
      </c>
      <c r="AS12" s="129">
        <f>'SMFP Facility Need 2.96 PPS'!AR24</f>
        <v>1.6666666666666667</v>
      </c>
      <c r="AT12" s="129">
        <f>'SMFP Facility Need 2.96 PPS'!AS24</f>
        <v>1.875</v>
      </c>
      <c r="AU12" s="129">
        <f>'SMFP Facility Need 2.96 PPS'!AT24</f>
        <v>2.125</v>
      </c>
      <c r="AV12" s="129" t="e">
        <f>'SMFP Facility Need 2.96 PPS'!AU24</f>
        <v>#N/A</v>
      </c>
      <c r="AW12" s="88">
        <f t="shared" si="6"/>
        <v>0.90555006461778698</v>
      </c>
      <c r="AX12" s="179">
        <f t="shared" si="7"/>
        <v>1.6456852680999261</v>
      </c>
      <c r="AY12" s="179">
        <f t="shared" si="8"/>
        <v>1.2828426513411246</v>
      </c>
      <c r="AZ12" s="106">
        <f t="shared" si="9"/>
        <v>0.94634225330955835</v>
      </c>
    </row>
    <row r="13" spans="1:52" x14ac:dyDescent="0.55000000000000004">
      <c r="A13" s="28" t="s">
        <v>55</v>
      </c>
      <c r="B13" s="28">
        <v>2.92</v>
      </c>
      <c r="C13" s="130">
        <v>0.73</v>
      </c>
      <c r="D13" s="129">
        <f>'SMFP Facility Need 2.92 PPS'!C24</f>
        <v>0</v>
      </c>
      <c r="E13" s="129">
        <f>'SMFP Facility Need 2.92 PPS'!D24</f>
        <v>0</v>
      </c>
      <c r="F13" s="129">
        <f>'SMFP Facility Need 2.92 PPS'!E24</f>
        <v>0</v>
      </c>
      <c r="G13" s="129">
        <f>'SMFP Facility Need 2.92 PPS'!F24</f>
        <v>0</v>
      </c>
      <c r="H13" s="129">
        <f>'SMFP Facility Need 2.92 PPS'!G24</f>
        <v>0</v>
      </c>
      <c r="I13" s="129">
        <f>'SMFP Facility Need 2.92 PPS'!H24</f>
        <v>0</v>
      </c>
      <c r="J13" s="129">
        <f>'SMFP Facility Need 2.92 PPS'!I24</f>
        <v>0</v>
      </c>
      <c r="K13" s="129">
        <f>'SMFP Facility Need 2.92 PPS'!J24</f>
        <v>0</v>
      </c>
      <c r="L13" s="129">
        <f>'SMFP Facility Need 2.92 PPS'!K24</f>
        <v>0</v>
      </c>
      <c r="M13" s="129">
        <f>'SMFP Facility Need 2.92 PPS'!L24</f>
        <v>0</v>
      </c>
      <c r="N13" s="129">
        <f>'SMFP Facility Need 2.92 PPS'!M24</f>
        <v>0</v>
      </c>
      <c r="O13" s="129">
        <f>'SMFP Facility Need 2.92 PPS'!N24</f>
        <v>0</v>
      </c>
      <c r="P13" s="129">
        <f>'SMFP Facility Need 2.92 PPS'!O24</f>
        <v>0</v>
      </c>
      <c r="Q13" s="129">
        <f>'SMFP Facility Need 2.92 PPS'!P24</f>
        <v>0</v>
      </c>
      <c r="R13" s="129">
        <f>'SMFP Facility Need 2.92 PPS'!Q24</f>
        <v>0</v>
      </c>
      <c r="S13" s="129">
        <f>'SMFP Facility Need 2.92 PPS'!R24</f>
        <v>0</v>
      </c>
      <c r="T13" s="129">
        <f>'SMFP Facility Need 2.92 PPS'!S24</f>
        <v>0</v>
      </c>
      <c r="U13" s="129">
        <f>'SMFP Facility Need 2.92 PPS'!T24</f>
        <v>0</v>
      </c>
      <c r="V13" s="129">
        <f>'SMFP Facility Need 2.92 PPS'!U24</f>
        <v>0</v>
      </c>
      <c r="W13" s="129">
        <f>'SMFP Facility Need 2.92 PPS'!V24</f>
        <v>0</v>
      </c>
      <c r="X13" s="129">
        <f>'SMFP Facility Need 2.92 PPS'!W24</f>
        <v>0</v>
      </c>
      <c r="Y13" s="129">
        <f>'SMFP Facility Need 2.92 PPS'!X24</f>
        <v>0</v>
      </c>
      <c r="Z13" s="129">
        <f>'SMFP Facility Need 2.92 PPS'!Y24</f>
        <v>0</v>
      </c>
      <c r="AA13" s="129">
        <f>'SMFP Facility Need 2.92 PPS'!Z24</f>
        <v>0</v>
      </c>
      <c r="AB13" s="129">
        <f>'SMFP Facility Need 2.92 PPS'!AA24</f>
        <v>0</v>
      </c>
      <c r="AC13" s="129">
        <f>'SMFP Facility Need 2.92 PPS'!AB24</f>
        <v>0</v>
      </c>
      <c r="AD13" s="129">
        <f>'SMFP Facility Need 2.92 PPS'!AC24</f>
        <v>0</v>
      </c>
      <c r="AE13" s="129">
        <f>'SMFP Facility Need 2.92 PPS'!AD24</f>
        <v>0</v>
      </c>
      <c r="AF13" s="129">
        <f>'SMFP Facility Need 2.92 PPS'!AE24</f>
        <v>2.1</v>
      </c>
      <c r="AG13" s="129">
        <f>'SMFP Facility Need 2.92 PPS'!AF24</f>
        <v>1.9</v>
      </c>
      <c r="AH13" s="129">
        <f>'SMFP Facility Need 2.92 PPS'!AG24</f>
        <v>2.7</v>
      </c>
      <c r="AI13" s="129">
        <f>'SMFP Facility Need 2.92 PPS'!AH24</f>
        <v>2.9</v>
      </c>
      <c r="AJ13" s="129">
        <f>'SMFP Facility Need 2.92 PPS'!AI24</f>
        <v>2.9</v>
      </c>
      <c r="AK13" s="129">
        <f>'SMFP Facility Need 2.92 PPS'!AJ24</f>
        <v>3.2</v>
      </c>
      <c r="AL13" s="129">
        <f>'SMFP Facility Need 2.92 PPS'!AK24</f>
        <v>3.5</v>
      </c>
      <c r="AM13" s="129">
        <f>'SMFP Facility Need 2.92 PPS'!AL24</f>
        <v>4</v>
      </c>
      <c r="AN13" s="129">
        <f>'SMFP Facility Need 2.92 PPS'!AM24</f>
        <v>3.0026953125000002</v>
      </c>
      <c r="AO13" s="129">
        <f>'SMFP Facility Need 2.92 PPS'!AN24</f>
        <v>2.4635400953206679</v>
      </c>
      <c r="AP13" s="129">
        <f>'SMFP Facility Need 2.92 PPS'!AO24</f>
        <v>1.9583333333333333</v>
      </c>
      <c r="AQ13" s="129">
        <f>'SMFP Facility Need 2.92 PPS'!AP24</f>
        <v>1.75</v>
      </c>
      <c r="AR13" s="129">
        <f>'SMFP Facility Need 2.92 PPS'!AQ24</f>
        <v>1.7083333333333333</v>
      </c>
      <c r="AS13" s="129">
        <f>'SMFP Facility Need 2.92 PPS'!AR24</f>
        <v>1.6666666666666667</v>
      </c>
      <c r="AT13" s="129">
        <f>'SMFP Facility Need 2.92 PPS'!AS24</f>
        <v>1.875</v>
      </c>
      <c r="AU13" s="129">
        <f>'SMFP Facility Need 2.92 PPS'!AT24</f>
        <v>2.125</v>
      </c>
      <c r="AV13" s="129" t="e">
        <f>'SMFP Facility Need 2.92 PPS'!AU24</f>
        <v>#N/A</v>
      </c>
      <c r="AW13" s="88">
        <f t="shared" si="6"/>
        <v>0.9033992895716817</v>
      </c>
      <c r="AX13" s="179">
        <f t="shared" si="7"/>
        <v>1.6376855064982043</v>
      </c>
      <c r="AY13" s="179">
        <f t="shared" si="8"/>
        <v>1.2797208705409959</v>
      </c>
      <c r="AZ13" s="106">
        <f t="shared" si="9"/>
        <v>0.94603974516473466</v>
      </c>
    </row>
    <row r="14" spans="1:52" x14ac:dyDescent="0.55000000000000004">
      <c r="A14" s="28" t="s">
        <v>55</v>
      </c>
      <c r="B14" s="28">
        <v>2.88</v>
      </c>
      <c r="C14" s="130">
        <v>0.72</v>
      </c>
      <c r="D14" s="129">
        <f>'SMFP Facility Need 2.88 PPS'!C24</f>
        <v>0</v>
      </c>
      <c r="E14" s="129">
        <f>'SMFP Facility Need 2.88 PPS'!D24</f>
        <v>0</v>
      </c>
      <c r="F14" s="129">
        <f>'SMFP Facility Need 2.88 PPS'!E24</f>
        <v>0</v>
      </c>
      <c r="G14" s="129">
        <f>'SMFP Facility Need 2.88 PPS'!F24</f>
        <v>0</v>
      </c>
      <c r="H14" s="129">
        <f>'SMFP Facility Need 2.88 PPS'!G24</f>
        <v>0</v>
      </c>
      <c r="I14" s="129">
        <f>'SMFP Facility Need 2.88 PPS'!H24</f>
        <v>0</v>
      </c>
      <c r="J14" s="129">
        <f>'SMFP Facility Need 2.88 PPS'!I24</f>
        <v>0</v>
      </c>
      <c r="K14" s="129">
        <f>'SMFP Facility Need 2.88 PPS'!J24</f>
        <v>0</v>
      </c>
      <c r="L14" s="129">
        <f>'SMFP Facility Need 2.88 PPS'!K24</f>
        <v>0</v>
      </c>
      <c r="M14" s="129">
        <f>'SMFP Facility Need 2.88 PPS'!L24</f>
        <v>0</v>
      </c>
      <c r="N14" s="129">
        <f>'SMFP Facility Need 2.88 PPS'!M24</f>
        <v>0</v>
      </c>
      <c r="O14" s="129">
        <f>'SMFP Facility Need 2.88 PPS'!N24</f>
        <v>0</v>
      </c>
      <c r="P14" s="129">
        <f>'SMFP Facility Need 2.88 PPS'!O24</f>
        <v>0</v>
      </c>
      <c r="Q14" s="129">
        <f>'SMFP Facility Need 2.88 PPS'!P24</f>
        <v>0</v>
      </c>
      <c r="R14" s="129">
        <f>'SMFP Facility Need 2.88 PPS'!Q24</f>
        <v>0</v>
      </c>
      <c r="S14" s="129">
        <f>'SMFP Facility Need 2.88 PPS'!R24</f>
        <v>0</v>
      </c>
      <c r="T14" s="129">
        <f>'SMFP Facility Need 2.88 PPS'!S24</f>
        <v>0</v>
      </c>
      <c r="U14" s="129">
        <f>'SMFP Facility Need 2.88 PPS'!T24</f>
        <v>0</v>
      </c>
      <c r="V14" s="129">
        <f>'SMFP Facility Need 2.88 PPS'!U24</f>
        <v>0</v>
      </c>
      <c r="W14" s="129">
        <f>'SMFP Facility Need 2.88 PPS'!V24</f>
        <v>0</v>
      </c>
      <c r="X14" s="129">
        <f>'SMFP Facility Need 2.88 PPS'!W24</f>
        <v>0</v>
      </c>
      <c r="Y14" s="129">
        <f>'SMFP Facility Need 2.88 PPS'!X24</f>
        <v>0</v>
      </c>
      <c r="Z14" s="129">
        <f>'SMFP Facility Need 2.88 PPS'!Y24</f>
        <v>0</v>
      </c>
      <c r="AA14" s="129">
        <f>'SMFP Facility Need 2.88 PPS'!Z24</f>
        <v>0</v>
      </c>
      <c r="AB14" s="129">
        <f>'SMFP Facility Need 2.88 PPS'!AA24</f>
        <v>0</v>
      </c>
      <c r="AC14" s="129">
        <f>'SMFP Facility Need 2.88 PPS'!AB24</f>
        <v>0</v>
      </c>
      <c r="AD14" s="129">
        <f>'SMFP Facility Need 2.88 PPS'!AC24</f>
        <v>0</v>
      </c>
      <c r="AE14" s="129">
        <f>'SMFP Facility Need 2.88 PPS'!AD24</f>
        <v>0</v>
      </c>
      <c r="AF14" s="129">
        <f>'SMFP Facility Need 2.88 PPS'!AE24</f>
        <v>2.1</v>
      </c>
      <c r="AG14" s="129">
        <f>'SMFP Facility Need 2.88 PPS'!AF24</f>
        <v>1.9</v>
      </c>
      <c r="AH14" s="129">
        <f>'SMFP Facility Need 2.88 PPS'!AG24</f>
        <v>2.7</v>
      </c>
      <c r="AI14" s="129">
        <f>'SMFP Facility Need 2.88 PPS'!AH24</f>
        <v>2.9</v>
      </c>
      <c r="AJ14" s="129">
        <f>'SMFP Facility Need 2.88 PPS'!AI24</f>
        <v>2.9</v>
      </c>
      <c r="AK14" s="129">
        <f>'SMFP Facility Need 2.88 PPS'!AJ24</f>
        <v>3.2</v>
      </c>
      <c r="AL14" s="129">
        <f>'SMFP Facility Need 2.88 PPS'!AK24</f>
        <v>2.5170035671819262</v>
      </c>
      <c r="AM14" s="129">
        <f>'SMFP Facility Need 2.88 PPS'!AL24</f>
        <v>2.0752727010041174</v>
      </c>
      <c r="AN14" s="129">
        <f>'SMFP Facility Need 2.88 PPS'!AM24</f>
        <v>1.7377123989274068</v>
      </c>
      <c r="AO14" s="129">
        <f>'SMFP Facility Need 2.88 PPS'!AN24</f>
        <v>1.9159393116379102</v>
      </c>
      <c r="AP14" s="129">
        <f>'SMFP Facility Need 2.88 PPS'!AO24</f>
        <v>2.0941662243484132</v>
      </c>
      <c r="AQ14" s="129">
        <f>'SMFP Facility Need 2.88 PPS'!AP24</f>
        <v>1.8713825834602842</v>
      </c>
      <c r="AR14" s="129">
        <f>'SMFP Facility Need 2.88 PPS'!AQ24</f>
        <v>1.8268258552826584</v>
      </c>
      <c r="AS14" s="129">
        <f>'SMFP Facility Need 2.88 PPS'!AR24</f>
        <v>1.7822691271050326</v>
      </c>
      <c r="AT14" s="129">
        <f>'SMFP Facility Need 2.88 PPS'!AS24</f>
        <v>2.0050527679931616</v>
      </c>
      <c r="AU14" s="129">
        <f>'SMFP Facility Need 2.88 PPS'!AT24</f>
        <v>2.2723931370589168</v>
      </c>
      <c r="AV14" s="129" t="e">
        <f>'SMFP Facility Need 2.88 PPS'!AU24</f>
        <v>#N/A</v>
      </c>
      <c r="AW14" s="88">
        <f t="shared" si="6"/>
        <v>0.8135913107727234</v>
      </c>
      <c r="AX14" s="179">
        <f t="shared" si="7"/>
        <v>1.2596038026321175</v>
      </c>
      <c r="AY14" s="179">
        <f t="shared" si="8"/>
        <v>1.1223207218224733</v>
      </c>
      <c r="AZ14" s="106">
        <f t="shared" si="9"/>
        <v>0.93931358811841392</v>
      </c>
    </row>
    <row r="15" spans="1:52" x14ac:dyDescent="0.55000000000000004">
      <c r="A15" s="28" t="s">
        <v>55</v>
      </c>
      <c r="B15" s="28">
        <v>2.84</v>
      </c>
      <c r="C15" s="130">
        <v>0.71</v>
      </c>
      <c r="D15" s="129">
        <f>'SMFP Facility Need 2.84 PPS'!C24</f>
        <v>0</v>
      </c>
      <c r="E15" s="129">
        <f>'SMFP Facility Need 2.84 PPS'!D24</f>
        <v>0</v>
      </c>
      <c r="F15" s="129">
        <f>'SMFP Facility Need 2.84 PPS'!E24</f>
        <v>0</v>
      </c>
      <c r="G15" s="129">
        <f>'SMFP Facility Need 2.84 PPS'!F24</f>
        <v>0</v>
      </c>
      <c r="H15" s="129">
        <f>'SMFP Facility Need 2.84 PPS'!G24</f>
        <v>0</v>
      </c>
      <c r="I15" s="129">
        <f>'SMFP Facility Need 2.84 PPS'!H24</f>
        <v>0</v>
      </c>
      <c r="J15" s="129">
        <f>'SMFP Facility Need 2.84 PPS'!I24</f>
        <v>0</v>
      </c>
      <c r="K15" s="129">
        <f>'SMFP Facility Need 2.84 PPS'!J24</f>
        <v>0</v>
      </c>
      <c r="L15" s="129">
        <f>'SMFP Facility Need 2.84 PPS'!K24</f>
        <v>0</v>
      </c>
      <c r="M15" s="129">
        <f>'SMFP Facility Need 2.84 PPS'!L24</f>
        <v>0</v>
      </c>
      <c r="N15" s="129">
        <f>'SMFP Facility Need 2.84 PPS'!M24</f>
        <v>0</v>
      </c>
      <c r="O15" s="129">
        <f>'SMFP Facility Need 2.84 PPS'!N24</f>
        <v>0</v>
      </c>
      <c r="P15" s="129">
        <f>'SMFP Facility Need 2.84 PPS'!O24</f>
        <v>0</v>
      </c>
      <c r="Q15" s="129">
        <f>'SMFP Facility Need 2.84 PPS'!P24</f>
        <v>0</v>
      </c>
      <c r="R15" s="129">
        <f>'SMFP Facility Need 2.84 PPS'!Q24</f>
        <v>0</v>
      </c>
      <c r="S15" s="129">
        <f>'SMFP Facility Need 2.84 PPS'!R24</f>
        <v>0</v>
      </c>
      <c r="T15" s="129">
        <f>'SMFP Facility Need 2.84 PPS'!S24</f>
        <v>0</v>
      </c>
      <c r="U15" s="129">
        <f>'SMFP Facility Need 2.84 PPS'!T24</f>
        <v>0</v>
      </c>
      <c r="V15" s="129">
        <f>'SMFP Facility Need 2.84 PPS'!U24</f>
        <v>0</v>
      </c>
      <c r="W15" s="129">
        <f>'SMFP Facility Need 2.84 PPS'!V24</f>
        <v>0</v>
      </c>
      <c r="X15" s="129">
        <f>'SMFP Facility Need 2.84 PPS'!W24</f>
        <v>0</v>
      </c>
      <c r="Y15" s="129">
        <f>'SMFP Facility Need 2.84 PPS'!X24</f>
        <v>0</v>
      </c>
      <c r="Z15" s="129">
        <f>'SMFP Facility Need 2.84 PPS'!Y24</f>
        <v>0</v>
      </c>
      <c r="AA15" s="129">
        <f>'SMFP Facility Need 2.84 PPS'!Z24</f>
        <v>0</v>
      </c>
      <c r="AB15" s="129">
        <f>'SMFP Facility Need 2.84 PPS'!AA24</f>
        <v>0</v>
      </c>
      <c r="AC15" s="129">
        <f>'SMFP Facility Need 2.84 PPS'!AB24</f>
        <v>0</v>
      </c>
      <c r="AD15" s="129">
        <f>'SMFP Facility Need 2.84 PPS'!AC24</f>
        <v>0</v>
      </c>
      <c r="AE15" s="129">
        <f>'SMFP Facility Need 2.84 PPS'!AD24</f>
        <v>0</v>
      </c>
      <c r="AF15" s="129">
        <f>'SMFP Facility Need 2.84 PPS'!AE24</f>
        <v>2.1</v>
      </c>
      <c r="AG15" s="129">
        <f>'SMFP Facility Need 2.84 PPS'!AF24</f>
        <v>1.9</v>
      </c>
      <c r="AH15" s="129">
        <f>'SMFP Facility Need 2.84 PPS'!AG24</f>
        <v>2.7</v>
      </c>
      <c r="AI15" s="129">
        <f>'SMFP Facility Need 2.84 PPS'!AH24</f>
        <v>2.9</v>
      </c>
      <c r="AJ15" s="129">
        <f>'SMFP Facility Need 2.84 PPS'!AI24</f>
        <v>2.9</v>
      </c>
      <c r="AK15" s="129">
        <f>'SMFP Facility Need 2.84 PPS'!AJ24</f>
        <v>3.2</v>
      </c>
      <c r="AL15" s="129">
        <f>'SMFP Facility Need 2.84 PPS'!AK24</f>
        <v>2.4820451843043991</v>
      </c>
      <c r="AM15" s="129">
        <f>'SMFP Facility Need 2.84 PPS'!AL24</f>
        <v>2.0318086460705382</v>
      </c>
      <c r="AN15" s="129">
        <f>'SMFP Facility Need 2.84 PPS'!AM24</f>
        <v>1.6926280687300197</v>
      </c>
      <c r="AO15" s="129">
        <f>'SMFP Facility Need 2.84 PPS'!AN24</f>
        <v>1.8662309475741241</v>
      </c>
      <c r="AP15" s="129">
        <f>'SMFP Facility Need 2.84 PPS'!AO24</f>
        <v>2.0398338264182287</v>
      </c>
      <c r="AQ15" s="129">
        <f>'SMFP Facility Need 2.84 PPS'!AP24</f>
        <v>1.8228302278630981</v>
      </c>
      <c r="AR15" s="129">
        <f>'SMFP Facility Need 2.84 PPS'!AQ24</f>
        <v>1.7794295081520719</v>
      </c>
      <c r="AS15" s="129">
        <f>'SMFP Facility Need 2.84 PPS'!AR24</f>
        <v>1.7360287884410457</v>
      </c>
      <c r="AT15" s="129">
        <f>'SMFP Facility Need 2.84 PPS'!AS24</f>
        <v>1.9530323869961765</v>
      </c>
      <c r="AU15" s="129">
        <f>'SMFP Facility Need 2.84 PPS'!AT24</f>
        <v>2.2134367052623332</v>
      </c>
      <c r="AV15" s="129" t="e">
        <f>'SMFP Facility Need 2.84 PPS'!AU24</f>
        <v>#N/A</v>
      </c>
      <c r="AW15" s="88">
        <f t="shared" si="6"/>
        <v>0.80266600658663723</v>
      </c>
      <c r="AX15" s="179">
        <f t="shared" si="7"/>
        <v>1.2333962270430623</v>
      </c>
      <c r="AY15" s="179">
        <f t="shared" si="8"/>
        <v>1.1105837325672758</v>
      </c>
      <c r="AZ15" s="106">
        <f t="shared" si="9"/>
        <v>0.93423361016552953</v>
      </c>
    </row>
    <row r="16" spans="1:52" x14ac:dyDescent="0.55000000000000004">
      <c r="A16" s="28" t="s">
        <v>55</v>
      </c>
      <c r="B16" s="28">
        <v>2.8</v>
      </c>
      <c r="C16" s="128">
        <v>0.7</v>
      </c>
      <c r="D16" s="129">
        <f>'SMFP Facility Need 2.80 PPS'!C24</f>
        <v>0</v>
      </c>
      <c r="E16" s="129">
        <f>'SMFP Facility Need 2.80 PPS'!D24</f>
        <v>0</v>
      </c>
      <c r="F16" s="129">
        <f>'SMFP Facility Need 2.80 PPS'!E24</f>
        <v>0</v>
      </c>
      <c r="G16" s="129">
        <f>'SMFP Facility Need 2.80 PPS'!F24</f>
        <v>0</v>
      </c>
      <c r="H16" s="129">
        <f>'SMFP Facility Need 2.80 PPS'!G24</f>
        <v>0</v>
      </c>
      <c r="I16" s="129">
        <f>'SMFP Facility Need 2.80 PPS'!H24</f>
        <v>0</v>
      </c>
      <c r="J16" s="129">
        <f>'SMFP Facility Need 2.80 PPS'!I24</f>
        <v>0</v>
      </c>
      <c r="K16" s="129">
        <f>'SMFP Facility Need 2.80 PPS'!J24</f>
        <v>0</v>
      </c>
      <c r="L16" s="129">
        <f>'SMFP Facility Need 2.80 PPS'!K24</f>
        <v>0</v>
      </c>
      <c r="M16" s="129">
        <f>'SMFP Facility Need 2.80 PPS'!L24</f>
        <v>0</v>
      </c>
      <c r="N16" s="129">
        <f>'SMFP Facility Need 2.80 PPS'!M24</f>
        <v>0</v>
      </c>
      <c r="O16" s="129">
        <f>'SMFP Facility Need 2.80 PPS'!N24</f>
        <v>0</v>
      </c>
      <c r="P16" s="129">
        <f>'SMFP Facility Need 2.80 PPS'!O24</f>
        <v>0</v>
      </c>
      <c r="Q16" s="129">
        <f>'SMFP Facility Need 2.80 PPS'!P24</f>
        <v>0</v>
      </c>
      <c r="R16" s="129">
        <f>'SMFP Facility Need 2.80 PPS'!Q24</f>
        <v>0</v>
      </c>
      <c r="S16" s="129">
        <f>'SMFP Facility Need 2.80 PPS'!R24</f>
        <v>0</v>
      </c>
      <c r="T16" s="129">
        <f>'SMFP Facility Need 2.80 PPS'!S24</f>
        <v>0</v>
      </c>
      <c r="U16" s="129">
        <f>'SMFP Facility Need 2.80 PPS'!T24</f>
        <v>0</v>
      </c>
      <c r="V16" s="129">
        <f>'SMFP Facility Need 2.80 PPS'!U24</f>
        <v>0</v>
      </c>
      <c r="W16" s="129">
        <f>'SMFP Facility Need 2.80 PPS'!V24</f>
        <v>0</v>
      </c>
      <c r="X16" s="129">
        <f>'SMFP Facility Need 2.80 PPS'!W24</f>
        <v>0</v>
      </c>
      <c r="Y16" s="129">
        <f>'SMFP Facility Need 2.80 PPS'!X24</f>
        <v>0</v>
      </c>
      <c r="Z16" s="129">
        <f>'SMFP Facility Need 2.80 PPS'!Y24</f>
        <v>0</v>
      </c>
      <c r="AA16" s="129">
        <f>'SMFP Facility Need 2.80 PPS'!Z24</f>
        <v>0</v>
      </c>
      <c r="AB16" s="129">
        <f>'SMFP Facility Need 2.80 PPS'!AA24</f>
        <v>0</v>
      </c>
      <c r="AC16" s="129">
        <f>'SMFP Facility Need 2.80 PPS'!AB24</f>
        <v>0</v>
      </c>
      <c r="AD16" s="129">
        <f>'SMFP Facility Need 2.80 PPS'!AC24</f>
        <v>0</v>
      </c>
      <c r="AE16" s="129">
        <f>'SMFP Facility Need 2.80 PPS'!AD24</f>
        <v>0</v>
      </c>
      <c r="AF16" s="129">
        <f>'SMFP Facility Need 2.80 PPS'!AE24</f>
        <v>2.1</v>
      </c>
      <c r="AG16" s="129">
        <f>'SMFP Facility Need 2.80 PPS'!AF24</f>
        <v>1.9</v>
      </c>
      <c r="AH16" s="129">
        <f>'SMFP Facility Need 2.80 PPS'!AG24</f>
        <v>2.7</v>
      </c>
      <c r="AI16" s="129">
        <f>'SMFP Facility Need 2.80 PPS'!AH24</f>
        <v>2.9</v>
      </c>
      <c r="AJ16" s="129">
        <f>'SMFP Facility Need 2.80 PPS'!AI24</f>
        <v>2.9</v>
      </c>
      <c r="AK16" s="129">
        <f>'SMFP Facility Need 2.80 PPS'!AJ24</f>
        <v>3.2</v>
      </c>
      <c r="AL16" s="129">
        <f>'SMFP Facility Need 2.80 PPS'!AK24</f>
        <v>2.4470868014268725</v>
      </c>
      <c r="AM16" s="129">
        <f>'SMFP Facility Need 2.80 PPS'!AL24</f>
        <v>1.9889620794018157</v>
      </c>
      <c r="AN16" s="129">
        <f>'SMFP Facility Need 2.80 PPS'!AM24</f>
        <v>1.6486327862235972</v>
      </c>
      <c r="AO16" s="129">
        <f>'SMFP Facility Need 2.80 PPS'!AN24</f>
        <v>1.8177233284003764</v>
      </c>
      <c r="AP16" s="129">
        <f>'SMFP Facility Need 2.80 PPS'!AO24</f>
        <v>1.9868138705771556</v>
      </c>
      <c r="AQ16" s="129">
        <f>'SMFP Facility Need 2.80 PPS'!AP24</f>
        <v>1.7754506928561817</v>
      </c>
      <c r="AR16" s="129">
        <f>'SMFP Facility Need 2.80 PPS'!AQ24</f>
        <v>1.7331780573119868</v>
      </c>
      <c r="AS16" s="129">
        <f>'SMFP Facility Need 2.80 PPS'!AR24</f>
        <v>1.6909054217677921</v>
      </c>
      <c r="AT16" s="129">
        <f>'SMFP Facility Need 2.80 PPS'!AS24</f>
        <v>1.902268599488766</v>
      </c>
      <c r="AU16" s="129">
        <f>'SMFP Facility Need 2.80 PPS'!AT24</f>
        <v>2.1559044127539351</v>
      </c>
      <c r="AV16" s="129" t="e">
        <f>'SMFP Facility Need 2.80 PPS'!AU24</f>
        <v>#N/A</v>
      </c>
      <c r="AW16" s="88">
        <f t="shared" si="6"/>
        <v>0.79197559205019274</v>
      </c>
      <c r="AX16" s="179">
        <f t="shared" si="7"/>
        <v>1.208550435907459</v>
      </c>
      <c r="AY16" s="179">
        <f t="shared" si="8"/>
        <v>1.0993409097761526</v>
      </c>
      <c r="AZ16" s="106">
        <f t="shared" si="9"/>
        <v>0.92895092277868263</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v>
      </c>
      <c r="C9" s="17">
        <f>'SDR Patient and Stations'!C12</f>
        <v>0</v>
      </c>
      <c r="D9" s="17">
        <f>'SDR Patient and Stations'!D12</f>
        <v>0</v>
      </c>
      <c r="E9" s="17">
        <f>'SDR Patient and Stations'!E12</f>
        <v>0</v>
      </c>
      <c r="F9" s="17">
        <f>'SDR Patient and Stations'!F12</f>
        <v>0</v>
      </c>
      <c r="G9" s="17">
        <f>'SDR Patient and Stations'!G12</f>
        <v>0</v>
      </c>
      <c r="H9" s="17">
        <f>'SDR Patient and Stations'!H12</f>
        <v>0</v>
      </c>
      <c r="I9" s="17">
        <f>'SDR Patient and Stations'!I12</f>
        <v>0</v>
      </c>
      <c r="J9" s="17">
        <f>'SDR Patient and Stations'!J12</f>
        <v>0</v>
      </c>
      <c r="K9" s="17">
        <f>'SDR Patient and Stations'!K12</f>
        <v>0</v>
      </c>
      <c r="L9" s="17">
        <f>'SDR Patient and Stations'!K12</f>
        <v>0</v>
      </c>
      <c r="M9" s="17">
        <f>'SDR Patient and Stations'!M12</f>
        <v>0</v>
      </c>
      <c r="N9" s="17">
        <f>'SDR Patient and Stations'!N12</f>
        <v>0</v>
      </c>
      <c r="O9" s="17">
        <f>'SDR Patient and Stations'!O12</f>
        <v>0</v>
      </c>
      <c r="P9" s="17">
        <f>'SDR Patient and Stations'!P12</f>
        <v>0</v>
      </c>
      <c r="Q9" s="17">
        <f>'SDR Patient and Stations'!Q12</f>
        <v>0</v>
      </c>
      <c r="R9" s="17">
        <f>'SDR Patient and Stations'!R12</f>
        <v>0</v>
      </c>
      <c r="S9" s="17">
        <f>'SDR Patient and Stations'!S12</f>
        <v>0</v>
      </c>
      <c r="T9" s="17">
        <f>'SDR Patient and Stations'!T12</f>
        <v>0</v>
      </c>
      <c r="U9" s="17">
        <f>'SDR Patient and Stations'!U12</f>
        <v>0</v>
      </c>
      <c r="V9" s="17">
        <f>'SDR Patient and Stations'!V12</f>
        <v>0</v>
      </c>
      <c r="W9" s="17">
        <f>'SDR Patient and Stations'!W12</f>
        <v>0</v>
      </c>
      <c r="X9" s="17">
        <f>'SDR Patient and Stations'!X12</f>
        <v>0</v>
      </c>
      <c r="Y9" s="17">
        <f>'SDR Patient and Stations'!Y12</f>
        <v>0</v>
      </c>
      <c r="Z9" s="17">
        <f>'SDR Patient and Stations'!Z12</f>
        <v>0</v>
      </c>
      <c r="AA9" s="17">
        <f>'SDR Patient and Stations'!AA12</f>
        <v>0</v>
      </c>
      <c r="AB9" s="17">
        <f>'SDR Patient and Stations'!AB12</f>
        <v>0</v>
      </c>
      <c r="AC9" s="17">
        <f>'SDR Patient and Stations'!AC12</f>
        <v>0</v>
      </c>
      <c r="AD9" s="17">
        <f>'SDR Patient and Stations'!AD12</f>
        <v>0.52500000000000002</v>
      </c>
      <c r="AE9" s="17">
        <f>'SDR Patient and Stations'!AE12</f>
        <v>0.47499999999999998</v>
      </c>
      <c r="AF9" s="17">
        <f>'SDR Patient and Stations'!AF12</f>
        <v>0.67500000000000004</v>
      </c>
      <c r="AG9" s="17">
        <f>'SDR Patient and Stations'!AG12</f>
        <v>0.72499999999999998</v>
      </c>
      <c r="AH9" s="17">
        <f>'SDR Patient and Stations'!AH12</f>
        <v>0.72499999999999998</v>
      </c>
      <c r="AI9" s="17">
        <f>'SDR Patient and Stations'!AI12</f>
        <v>0.8</v>
      </c>
      <c r="AJ9" s="17">
        <f>'SDR Patient and Stations'!AJ12</f>
        <v>0.875</v>
      </c>
      <c r="AK9" s="17">
        <f>'SDR Patient and Stations'!AK12</f>
        <v>1</v>
      </c>
      <c r="AL9" s="17">
        <f>'SDR Patient and Stations'!AL12</f>
        <v>0.97499999999999998</v>
      </c>
      <c r="AM9" s="17">
        <f>'SDR Patient and Stations'!AM12</f>
        <v>0.82692307692307687</v>
      </c>
      <c r="AN9" s="17">
        <f>'SDR Patient and Stations'!AN12</f>
        <v>0.90384615384615385</v>
      </c>
      <c r="AO9" s="17">
        <f>'SDR Patient and Stations'!AO12</f>
        <v>0.80769230769230771</v>
      </c>
      <c r="AP9" s="17">
        <f>'SDR Patient and Stations'!AP12</f>
        <v>0.78846153846153844</v>
      </c>
      <c r="AQ9" s="17">
        <f>'SDR Patient and Stations'!AQ12</f>
        <v>0.76923076923076927</v>
      </c>
      <c r="AR9" s="17">
        <f>'SDR Patient and Stations'!AR12</f>
        <v>0.86538461538461542</v>
      </c>
      <c r="AS9" s="17">
        <f>'SDR Patient and Stations'!AS12</f>
        <v>0.98076923076923073</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10</v>
      </c>
      <c r="C13" s="19">
        <f>'SDR Patient and Stations'!C10</f>
        <v>10</v>
      </c>
      <c r="D13" s="19">
        <f>'SDR Patient and Stations'!D10</f>
        <v>10</v>
      </c>
      <c r="E13" s="19">
        <f>'SDR Patient and Stations'!E10</f>
        <v>10</v>
      </c>
      <c r="F13" s="19">
        <f>'SDR Patient and Stations'!F10</f>
        <v>10</v>
      </c>
      <c r="G13" s="19">
        <f>'SDR Patient and Stations'!G10</f>
        <v>10</v>
      </c>
      <c r="H13" s="19">
        <f>'SDR Patient and Stations'!H10</f>
        <v>10</v>
      </c>
      <c r="I13" s="19">
        <f>'SDR Patient and Stations'!I10</f>
        <v>10</v>
      </c>
      <c r="J13" s="19">
        <f>'SDR Patient and Stations'!J10</f>
        <v>10</v>
      </c>
      <c r="K13" s="19">
        <f>'SDR Patient and Stations'!J10</f>
        <v>10</v>
      </c>
      <c r="L13" s="19">
        <f>'SDR Patient and Stations'!K10</f>
        <v>10</v>
      </c>
      <c r="M13" s="19">
        <f>'SDR Patient and Stations'!M10</f>
        <v>10</v>
      </c>
      <c r="N13" s="19">
        <f>'SDR Patient and Stations'!N10</f>
        <v>10</v>
      </c>
      <c r="O13" s="19">
        <f>'SDR Patient and Stations'!O10</f>
        <v>10</v>
      </c>
      <c r="P13" s="19">
        <f>'SDR Patient and Stations'!P10</f>
        <v>10</v>
      </c>
      <c r="Q13" s="19">
        <f>'SDR Patient and Stations'!Q10</f>
        <v>10</v>
      </c>
      <c r="R13" s="19">
        <f>'SDR Patient and Stations'!R10</f>
        <v>10</v>
      </c>
      <c r="S13" s="19">
        <f>'SDR Patient and Stations'!S10</f>
        <v>10</v>
      </c>
      <c r="T13" s="19">
        <f>'SDR Patient and Stations'!T10</f>
        <v>10</v>
      </c>
      <c r="U13" s="19">
        <f>'SDR Patient and Stations'!U10</f>
        <v>10</v>
      </c>
      <c r="V13" s="19">
        <f>'SDR Patient and Stations'!V10</f>
        <v>10</v>
      </c>
      <c r="W13" s="19">
        <f>'SDR Patient and Stations'!W10</f>
        <v>10</v>
      </c>
      <c r="X13" s="19">
        <f>'SDR Patient and Stations'!X10</f>
        <v>10</v>
      </c>
      <c r="Y13" s="19">
        <f>'SDR Patient and Stations'!Y10</f>
        <v>10</v>
      </c>
      <c r="Z13" s="19">
        <f>'SDR Patient and Stations'!Z10</f>
        <v>10</v>
      </c>
      <c r="AA13" s="19">
        <f>'SDR Patient and Stations'!AA10</f>
        <v>10</v>
      </c>
      <c r="AB13" s="19">
        <f>'SDR Patient and Stations'!AB10</f>
        <v>10</v>
      </c>
      <c r="AC13" s="19">
        <f>'SDR Patient and Stations'!AC10</f>
        <v>10</v>
      </c>
      <c r="AD13" s="19">
        <f>'SDR Patient and Stations'!AD10</f>
        <v>10</v>
      </c>
      <c r="AE13" s="19">
        <f>'SDR Patient and Stations'!AE10</f>
        <v>10</v>
      </c>
      <c r="AF13" s="19">
        <f>'SDR Patient and Stations'!AF10</f>
        <v>10</v>
      </c>
      <c r="AG13" s="19">
        <f>'SDR Patient and Stations'!AG10</f>
        <v>10</v>
      </c>
      <c r="AH13" s="19">
        <f>'SDR Patient and Stations'!AH10</f>
        <v>10</v>
      </c>
      <c r="AI13" s="19">
        <f>'SDR Patient and Stations'!AI10</f>
        <v>10</v>
      </c>
      <c r="AJ13" s="19">
        <f>'SDR Patient and Stations'!AJ10</f>
        <v>10</v>
      </c>
      <c r="AK13" s="19">
        <f>'SDR Patient and Stations'!AK10</f>
        <v>10</v>
      </c>
      <c r="AL13" s="19">
        <f>'SDR Patient and Stations'!AL10</f>
        <v>10</v>
      </c>
      <c r="AM13" s="19">
        <f>'SDR Patient and Stations'!AM10</f>
        <v>13</v>
      </c>
      <c r="AN13" s="19">
        <f>'SDR Patient and Stations'!AN10</f>
        <v>13</v>
      </c>
      <c r="AO13" s="19">
        <f>'SDR Patient and Stations'!AO10</f>
        <v>13</v>
      </c>
      <c r="AP13" s="19">
        <f>'SDR Patient and Stations'!AP10</f>
        <v>13</v>
      </c>
      <c r="AQ13" s="19">
        <f>'SDR Patient and Stations'!AQ10</f>
        <v>13</v>
      </c>
      <c r="AR13" s="19">
        <f>'SDR Patient and Stations'!AR10</f>
        <v>13</v>
      </c>
      <c r="AS13" s="19">
        <f>'SDR Patient and Stations'!AS10</f>
        <v>13</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0</v>
      </c>
      <c r="C15" s="21">
        <f>'SDR Patient and Stations'!C9</f>
        <v>0</v>
      </c>
      <c r="D15" s="21">
        <f>'SDR Patient and Stations'!D9</f>
        <v>0</v>
      </c>
      <c r="E15" s="21">
        <f>'SDR Patient and Stations'!E9</f>
        <v>0</v>
      </c>
      <c r="F15" s="21">
        <f>'SDR Patient and Stations'!F9</f>
        <v>0</v>
      </c>
      <c r="G15" s="21">
        <f>'SDR Patient and Stations'!G9</f>
        <v>0</v>
      </c>
      <c r="H15" s="21">
        <f>'SDR Patient and Stations'!H9</f>
        <v>0</v>
      </c>
      <c r="I15" s="21">
        <f>'SDR Patient and Stations'!I9</f>
        <v>0</v>
      </c>
      <c r="J15" s="21">
        <f>'SDR Patient and Stations'!J9</f>
        <v>0</v>
      </c>
      <c r="K15" s="21">
        <f>'SDR Patient and Stations'!J9</f>
        <v>0</v>
      </c>
      <c r="L15" s="21">
        <f>'SDR Patient and Stations'!K9</f>
        <v>0</v>
      </c>
      <c r="M15" s="21">
        <f>'SDR Patient and Stations'!M9</f>
        <v>0</v>
      </c>
      <c r="N15" s="21">
        <f>'SDR Patient and Stations'!N9</f>
        <v>0</v>
      </c>
      <c r="O15" s="21">
        <f>'SDR Patient and Stations'!O9</f>
        <v>0</v>
      </c>
      <c r="P15" s="21">
        <f>'SDR Patient and Stations'!P9</f>
        <v>0</v>
      </c>
      <c r="Q15" s="21">
        <f>'SDR Patient and Stations'!Q9</f>
        <v>0</v>
      </c>
      <c r="R15" s="21">
        <f>'SDR Patient and Stations'!R9</f>
        <v>0</v>
      </c>
      <c r="S15" s="21">
        <f>'SDR Patient and Stations'!S9</f>
        <v>0</v>
      </c>
      <c r="T15" s="21">
        <f>'SDR Patient and Stations'!T9</f>
        <v>0</v>
      </c>
      <c r="U15" s="21">
        <f>'SDR Patient and Stations'!U9</f>
        <v>0</v>
      </c>
      <c r="V15" s="21">
        <f>'SDR Patient and Stations'!V9</f>
        <v>0</v>
      </c>
      <c r="W15" s="21">
        <f>'SDR Patient and Stations'!W9</f>
        <v>0</v>
      </c>
      <c r="X15" s="21">
        <f>'SDR Patient and Stations'!X9</f>
        <v>0</v>
      </c>
      <c r="Y15" s="21">
        <f>'SDR Patient and Stations'!Y9</f>
        <v>0</v>
      </c>
      <c r="Z15" s="21">
        <f>'SDR Patient and Stations'!Z9</f>
        <v>0</v>
      </c>
      <c r="AA15" s="21">
        <f>'SDR Patient and Stations'!AA9</f>
        <v>0</v>
      </c>
      <c r="AB15" s="21">
        <f>'SDR Patient and Stations'!AB9</f>
        <v>0</v>
      </c>
      <c r="AC15" s="21">
        <f>'SDR Patient and Stations'!AC9</f>
        <v>0</v>
      </c>
      <c r="AD15" s="21">
        <f>'SDR Patient and Stations'!AD9</f>
        <v>21</v>
      </c>
      <c r="AE15" s="21">
        <f>'SDR Patient and Stations'!AE9</f>
        <v>19</v>
      </c>
      <c r="AF15" s="21">
        <f>'SDR Patient and Stations'!AF9</f>
        <v>27</v>
      </c>
      <c r="AG15" s="21">
        <f>'SDR Patient and Stations'!AG9</f>
        <v>29</v>
      </c>
      <c r="AH15" s="21">
        <f>'SDR Patient and Stations'!AH9</f>
        <v>29</v>
      </c>
      <c r="AI15" s="21">
        <f>'SDR Patient and Stations'!AI9</f>
        <v>32</v>
      </c>
      <c r="AJ15" s="21">
        <f>'SDR Patient and Stations'!AJ9</f>
        <v>35</v>
      </c>
      <c r="AK15" s="21">
        <f>'SDR Patient and Stations'!AK9</f>
        <v>40</v>
      </c>
      <c r="AL15" s="21">
        <f>'SDR Patient and Stations'!AL9</f>
        <v>39</v>
      </c>
      <c r="AM15" s="21">
        <f>'SDR Patient and Stations'!AM9</f>
        <v>43</v>
      </c>
      <c r="AN15" s="21">
        <f>'SDR Patient and Stations'!AN9</f>
        <v>47</v>
      </c>
      <c r="AO15" s="21">
        <f>'SDR Patient and Stations'!AO9</f>
        <v>42</v>
      </c>
      <c r="AP15" s="21">
        <f>'SDR Patient and Stations'!AP9</f>
        <v>41</v>
      </c>
      <c r="AQ15" s="21">
        <f>'SDR Patient and Stations'!AQ9</f>
        <v>40</v>
      </c>
      <c r="AR15" s="21">
        <f>'SDR Patient and Stations'!AR9</f>
        <v>45</v>
      </c>
      <c r="AS15" s="21">
        <f>'SDR Patient and Stations'!AS9</f>
        <v>51</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0</v>
      </c>
      <c r="D17">
        <f>'SDR Patient and Stations'!C9</f>
        <v>0</v>
      </c>
      <c r="E17">
        <f>'SDR Patient and Stations'!D9</f>
        <v>0</v>
      </c>
      <c r="F17">
        <f>'SDR Patient and Stations'!E9</f>
        <v>0</v>
      </c>
      <c r="G17">
        <f>'SDR Patient and Stations'!F9</f>
        <v>0</v>
      </c>
      <c r="H17">
        <f>'SDR Patient and Stations'!G9</f>
        <v>0</v>
      </c>
      <c r="I17">
        <f>'SDR Patient and Stations'!H9</f>
        <v>0</v>
      </c>
      <c r="J17">
        <f>'SDR Patient and Stations'!I9</f>
        <v>0</v>
      </c>
      <c r="K17">
        <f>'SDR Patient and Stations'!I9</f>
        <v>0</v>
      </c>
      <c r="L17">
        <f>'SDR Patient and Stations'!J9</f>
        <v>0</v>
      </c>
      <c r="M17">
        <f>'SDR Patient and Stations'!K9</f>
        <v>0</v>
      </c>
      <c r="N17">
        <f>'SDR Patient and Stations'!M9</f>
        <v>0</v>
      </c>
      <c r="O17">
        <f>'SDR Patient and Stations'!N9</f>
        <v>0</v>
      </c>
      <c r="P17">
        <f>'SDR Patient and Stations'!O9</f>
        <v>0</v>
      </c>
      <c r="Q17">
        <f>'SDR Patient and Stations'!P9</f>
        <v>0</v>
      </c>
      <c r="R17">
        <f>'SDR Patient and Stations'!Q9</f>
        <v>0</v>
      </c>
      <c r="S17">
        <f>'SDR Patient and Stations'!R9</f>
        <v>0</v>
      </c>
      <c r="T17">
        <f>'SDR Patient and Stations'!S9</f>
        <v>0</v>
      </c>
      <c r="U17">
        <f>'SDR Patient and Stations'!T9</f>
        <v>0</v>
      </c>
      <c r="V17">
        <f>'SDR Patient and Stations'!U9</f>
        <v>0</v>
      </c>
      <c r="W17">
        <f>'SDR Patient and Stations'!V9</f>
        <v>0</v>
      </c>
      <c r="X17">
        <f>'SDR Patient and Stations'!W9</f>
        <v>0</v>
      </c>
      <c r="Y17">
        <f>'SDR Patient and Stations'!X9</f>
        <v>0</v>
      </c>
      <c r="Z17">
        <f>'SDR Patient and Stations'!Y9</f>
        <v>0</v>
      </c>
      <c r="AA17">
        <f>'SDR Patient and Stations'!Z9</f>
        <v>0</v>
      </c>
      <c r="AB17">
        <f>'SDR Patient and Stations'!AA9</f>
        <v>0</v>
      </c>
      <c r="AC17">
        <f>'SDR Patient and Stations'!AB9</f>
        <v>0</v>
      </c>
      <c r="AD17">
        <f>'SDR Patient and Stations'!AC9</f>
        <v>0</v>
      </c>
      <c r="AE17">
        <f>'SDR Patient and Stations'!AD9</f>
        <v>21</v>
      </c>
      <c r="AF17">
        <f>'SDR Patient and Stations'!AE9</f>
        <v>19</v>
      </c>
      <c r="AG17">
        <f>'SDR Patient and Stations'!AF9</f>
        <v>27</v>
      </c>
      <c r="AH17">
        <f>'SDR Patient and Stations'!AG9</f>
        <v>29</v>
      </c>
      <c r="AI17">
        <f>'SDR Patient and Stations'!AH9</f>
        <v>29</v>
      </c>
      <c r="AJ17">
        <f>'SDR Patient and Stations'!AI9</f>
        <v>32</v>
      </c>
      <c r="AK17">
        <f>'SDR Patient and Stations'!AJ9</f>
        <v>35</v>
      </c>
      <c r="AL17">
        <f>'SDR Patient and Stations'!AK9</f>
        <v>40</v>
      </c>
      <c r="AM17">
        <f>'SDR Patient and Stations'!AL9</f>
        <v>39</v>
      </c>
      <c r="AN17">
        <f>'SDR Patient and Stations'!AM9</f>
        <v>43</v>
      </c>
      <c r="AO17">
        <f>'SDR Patient and Stations'!AN9</f>
        <v>47</v>
      </c>
      <c r="AP17">
        <f>'SDR Patient and Stations'!AO9</f>
        <v>42</v>
      </c>
      <c r="AQ17">
        <f>'SDR Patient and Stations'!AP9</f>
        <v>41</v>
      </c>
      <c r="AR17">
        <f>'SDR Patient and Stations'!AQ9</f>
        <v>40</v>
      </c>
      <c r="AS17">
        <f>'SDR Patient and Stations'!AR9</f>
        <v>45</v>
      </c>
      <c r="AT17">
        <f>'SDR Patient and Stations'!AS9</f>
        <v>51</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0</v>
      </c>
      <c r="D19" s="18">
        <f t="shared" si="6"/>
        <v>0</v>
      </c>
      <c r="E19" s="18">
        <f t="shared" si="6"/>
        <v>0</v>
      </c>
      <c r="F19" s="18">
        <f t="shared" si="6"/>
        <v>0</v>
      </c>
      <c r="G19" s="18">
        <f t="shared" si="6"/>
        <v>0</v>
      </c>
      <c r="H19" s="18">
        <f t="shared" si="6"/>
        <v>0</v>
      </c>
      <c r="I19" s="18">
        <f t="shared" si="6"/>
        <v>0</v>
      </c>
      <c r="J19" s="18">
        <f t="shared" si="6"/>
        <v>0</v>
      </c>
      <c r="K19" s="18">
        <f>K15-K17</f>
        <v>0</v>
      </c>
      <c r="L19" s="18">
        <f>L15-L17</f>
        <v>0</v>
      </c>
      <c r="M19" s="18">
        <f>M15-M17</f>
        <v>0</v>
      </c>
      <c r="N19" s="18">
        <f t="shared" ref="N19:AZ19" si="7">N15-N17</f>
        <v>0</v>
      </c>
      <c r="O19" s="18">
        <f t="shared" si="7"/>
        <v>0</v>
      </c>
      <c r="P19" s="18">
        <f t="shared" si="7"/>
        <v>0</v>
      </c>
      <c r="Q19" s="18">
        <f t="shared" si="7"/>
        <v>0</v>
      </c>
      <c r="R19" s="18">
        <f t="shared" si="7"/>
        <v>0</v>
      </c>
      <c r="S19" s="18">
        <f t="shared" si="7"/>
        <v>0</v>
      </c>
      <c r="T19" s="18">
        <f t="shared" si="7"/>
        <v>0</v>
      </c>
      <c r="U19" s="18">
        <f t="shared" si="7"/>
        <v>0</v>
      </c>
      <c r="V19" s="18">
        <f t="shared" si="7"/>
        <v>0</v>
      </c>
      <c r="W19" s="18">
        <f t="shared" si="7"/>
        <v>0</v>
      </c>
      <c r="X19" s="18">
        <f t="shared" si="7"/>
        <v>0</v>
      </c>
      <c r="Y19" s="18">
        <f t="shared" si="7"/>
        <v>0</v>
      </c>
      <c r="Z19" s="18">
        <f t="shared" si="7"/>
        <v>0</v>
      </c>
      <c r="AA19" s="18">
        <f t="shared" si="7"/>
        <v>0</v>
      </c>
      <c r="AB19" s="18">
        <f t="shared" si="7"/>
        <v>0</v>
      </c>
      <c r="AC19" s="18">
        <f t="shared" si="7"/>
        <v>0</v>
      </c>
      <c r="AD19" s="18">
        <f t="shared" si="7"/>
        <v>21</v>
      </c>
      <c r="AE19" s="18">
        <f t="shared" si="7"/>
        <v>-2</v>
      </c>
      <c r="AF19" s="18">
        <f t="shared" si="7"/>
        <v>8</v>
      </c>
      <c r="AG19" s="18">
        <f t="shared" si="7"/>
        <v>2</v>
      </c>
      <c r="AH19" s="18">
        <f t="shared" si="7"/>
        <v>0</v>
      </c>
      <c r="AI19" s="18">
        <f t="shared" si="7"/>
        <v>3</v>
      </c>
      <c r="AJ19" s="18">
        <f t="shared" si="7"/>
        <v>3</v>
      </c>
      <c r="AK19" s="18">
        <f t="shared" si="7"/>
        <v>5</v>
      </c>
      <c r="AL19" s="18">
        <f t="shared" si="7"/>
        <v>-1</v>
      </c>
      <c r="AM19" s="18">
        <f t="shared" si="7"/>
        <v>4</v>
      </c>
      <c r="AN19" s="18">
        <f t="shared" si="7"/>
        <v>4</v>
      </c>
      <c r="AO19" s="18">
        <f t="shared" si="7"/>
        <v>-5</v>
      </c>
      <c r="AP19" s="18">
        <f t="shared" si="7"/>
        <v>-1</v>
      </c>
      <c r="AQ19" s="18">
        <f t="shared" si="7"/>
        <v>-1</v>
      </c>
      <c r="AR19" s="18">
        <f t="shared" si="7"/>
        <v>5</v>
      </c>
      <c r="AS19" s="18">
        <f t="shared" si="7"/>
        <v>6</v>
      </c>
      <c r="AT19" s="18">
        <f t="shared" si="7"/>
        <v>-51</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0</v>
      </c>
      <c r="D22" s="20">
        <f t="shared" si="8"/>
        <v>0</v>
      </c>
      <c r="E22" s="20">
        <f t="shared" si="8"/>
        <v>0</v>
      </c>
      <c r="F22" s="20">
        <f t="shared" si="8"/>
        <v>0</v>
      </c>
      <c r="G22" s="20">
        <f t="shared" si="8"/>
        <v>0</v>
      </c>
      <c r="H22" s="20">
        <f t="shared" si="8"/>
        <v>0</v>
      </c>
      <c r="I22" s="20">
        <f t="shared" si="8"/>
        <v>0</v>
      </c>
      <c r="J22" s="20">
        <f t="shared" si="8"/>
        <v>0</v>
      </c>
      <c r="K22" s="20">
        <f>+K19*2</f>
        <v>0</v>
      </c>
      <c r="L22" s="20">
        <f>+L19*2</f>
        <v>0</v>
      </c>
      <c r="M22" s="20">
        <f>+M19*2</f>
        <v>0</v>
      </c>
      <c r="N22" s="20">
        <f t="shared" ref="N22:AZ22" si="9">+N19*2</f>
        <v>0</v>
      </c>
      <c r="O22" s="20">
        <f t="shared" si="9"/>
        <v>0</v>
      </c>
      <c r="P22" s="20">
        <f t="shared" si="9"/>
        <v>0</v>
      </c>
      <c r="Q22" s="20">
        <f t="shared" si="9"/>
        <v>0</v>
      </c>
      <c r="R22" s="20">
        <f t="shared" si="9"/>
        <v>0</v>
      </c>
      <c r="S22" s="20">
        <f t="shared" si="9"/>
        <v>0</v>
      </c>
      <c r="T22" s="20">
        <f t="shared" si="9"/>
        <v>0</v>
      </c>
      <c r="U22" s="20">
        <f t="shared" si="9"/>
        <v>0</v>
      </c>
      <c r="V22" s="20">
        <f t="shared" si="9"/>
        <v>0</v>
      </c>
      <c r="W22" s="20">
        <f t="shared" si="9"/>
        <v>0</v>
      </c>
      <c r="X22" s="20">
        <f t="shared" si="9"/>
        <v>0</v>
      </c>
      <c r="Y22" s="20">
        <f t="shared" si="9"/>
        <v>0</v>
      </c>
      <c r="Z22" s="20">
        <f t="shared" si="9"/>
        <v>0</v>
      </c>
      <c r="AA22" s="20">
        <f t="shared" si="9"/>
        <v>0</v>
      </c>
      <c r="AB22" s="20">
        <f t="shared" si="9"/>
        <v>0</v>
      </c>
      <c r="AC22" s="20">
        <f t="shared" si="9"/>
        <v>0</v>
      </c>
      <c r="AD22" s="20">
        <f t="shared" si="9"/>
        <v>42</v>
      </c>
      <c r="AE22" s="20">
        <f t="shared" si="9"/>
        <v>-4</v>
      </c>
      <c r="AF22" s="20">
        <f t="shared" si="9"/>
        <v>16</v>
      </c>
      <c r="AG22" s="20">
        <f t="shared" si="9"/>
        <v>4</v>
      </c>
      <c r="AH22" s="20">
        <f t="shared" si="9"/>
        <v>0</v>
      </c>
      <c r="AI22" s="20">
        <f t="shared" si="9"/>
        <v>6</v>
      </c>
      <c r="AJ22" s="20">
        <f t="shared" si="9"/>
        <v>6</v>
      </c>
      <c r="AK22" s="20">
        <f t="shared" si="9"/>
        <v>10</v>
      </c>
      <c r="AL22" s="20">
        <f t="shared" si="9"/>
        <v>-2</v>
      </c>
      <c r="AM22" s="20">
        <f t="shared" si="9"/>
        <v>8</v>
      </c>
      <c r="AN22" s="20">
        <f t="shared" si="9"/>
        <v>8</v>
      </c>
      <c r="AO22" s="20">
        <f t="shared" si="9"/>
        <v>-10</v>
      </c>
      <c r="AP22" s="20">
        <f t="shared" si="9"/>
        <v>-2</v>
      </c>
      <c r="AQ22" s="20">
        <f t="shared" si="9"/>
        <v>-2</v>
      </c>
      <c r="AR22" s="20">
        <f t="shared" si="9"/>
        <v>10</v>
      </c>
      <c r="AS22" s="20">
        <f t="shared" si="9"/>
        <v>12</v>
      </c>
      <c r="AT22" s="20">
        <f t="shared" si="9"/>
        <v>-102</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t="e">
        <f t="shared" ref="C24:J24" si="10">+C22/C17</f>
        <v>#DIV/0!</v>
      </c>
      <c r="D24" s="20" t="e">
        <f t="shared" si="10"/>
        <v>#DIV/0!</v>
      </c>
      <c r="E24" s="20" t="e">
        <f t="shared" si="10"/>
        <v>#DIV/0!</v>
      </c>
      <c r="F24" s="20" t="e">
        <f t="shared" si="10"/>
        <v>#DIV/0!</v>
      </c>
      <c r="G24" s="20" t="e">
        <f t="shared" si="10"/>
        <v>#DIV/0!</v>
      </c>
      <c r="H24" s="20" t="e">
        <f t="shared" si="10"/>
        <v>#DIV/0!</v>
      </c>
      <c r="I24" s="20" t="e">
        <f t="shared" si="10"/>
        <v>#DIV/0!</v>
      </c>
      <c r="J24" s="20" t="e">
        <f t="shared" si="10"/>
        <v>#DIV/0!</v>
      </c>
      <c r="K24" s="20" t="e">
        <f>+K22/K17</f>
        <v>#DIV/0!</v>
      </c>
      <c r="L24" s="20" t="e">
        <f>+L22/L17</f>
        <v>#DIV/0!</v>
      </c>
      <c r="M24" s="20" t="e">
        <f>+M22/M17</f>
        <v>#DIV/0!</v>
      </c>
      <c r="N24" s="20" t="e">
        <f t="shared" ref="N24:AZ24" si="11">+N22/N17</f>
        <v>#DIV/0!</v>
      </c>
      <c r="O24" s="20" t="e">
        <f t="shared" si="11"/>
        <v>#DIV/0!</v>
      </c>
      <c r="P24" s="20" t="e">
        <f t="shared" si="11"/>
        <v>#DIV/0!</v>
      </c>
      <c r="Q24" s="20" t="e">
        <f t="shared" si="11"/>
        <v>#DIV/0!</v>
      </c>
      <c r="R24" s="20" t="e">
        <f t="shared" si="11"/>
        <v>#DIV/0!</v>
      </c>
      <c r="S24" s="20" t="e">
        <f t="shared" si="11"/>
        <v>#DIV/0!</v>
      </c>
      <c r="T24" s="20" t="e">
        <f t="shared" si="11"/>
        <v>#DIV/0!</v>
      </c>
      <c r="U24" s="20" t="e">
        <f t="shared" si="11"/>
        <v>#DIV/0!</v>
      </c>
      <c r="V24" s="20" t="e">
        <f t="shared" si="11"/>
        <v>#DIV/0!</v>
      </c>
      <c r="W24" s="20" t="e">
        <f t="shared" si="11"/>
        <v>#DIV/0!</v>
      </c>
      <c r="X24" s="20" t="e">
        <f t="shared" si="11"/>
        <v>#DIV/0!</v>
      </c>
      <c r="Y24" s="20" t="e">
        <f t="shared" si="11"/>
        <v>#DIV/0!</v>
      </c>
      <c r="Z24" s="20" t="e">
        <f t="shared" si="11"/>
        <v>#DIV/0!</v>
      </c>
      <c r="AA24" s="20" t="e">
        <f t="shared" si="11"/>
        <v>#DIV/0!</v>
      </c>
      <c r="AB24" s="20" t="e">
        <f t="shared" si="11"/>
        <v>#DIV/0!</v>
      </c>
      <c r="AC24" s="20" t="e">
        <f t="shared" si="11"/>
        <v>#DIV/0!</v>
      </c>
      <c r="AD24" s="20" t="e">
        <f t="shared" si="11"/>
        <v>#DIV/0!</v>
      </c>
      <c r="AE24" s="20">
        <f t="shared" si="11"/>
        <v>-0.19047619047619047</v>
      </c>
      <c r="AF24" s="20">
        <f t="shared" si="11"/>
        <v>0.84210526315789469</v>
      </c>
      <c r="AG24" s="20">
        <f t="shared" si="11"/>
        <v>0.14814814814814814</v>
      </c>
      <c r="AH24" s="20">
        <f t="shared" si="11"/>
        <v>0</v>
      </c>
      <c r="AI24" s="20">
        <f t="shared" si="11"/>
        <v>0.20689655172413793</v>
      </c>
      <c r="AJ24" s="20">
        <f t="shared" si="11"/>
        <v>0.1875</v>
      </c>
      <c r="AK24" s="20">
        <f t="shared" si="11"/>
        <v>0.2857142857142857</v>
      </c>
      <c r="AL24" s="20">
        <f t="shared" si="11"/>
        <v>-0.05</v>
      </c>
      <c r="AM24" s="20">
        <f t="shared" si="11"/>
        <v>0.20512820512820512</v>
      </c>
      <c r="AN24" s="20">
        <f t="shared" si="11"/>
        <v>0.18604651162790697</v>
      </c>
      <c r="AO24" s="20">
        <f t="shared" si="11"/>
        <v>-0.21276595744680851</v>
      </c>
      <c r="AP24" s="20">
        <f t="shared" si="11"/>
        <v>-4.7619047619047616E-2</v>
      </c>
      <c r="AQ24" s="20">
        <f t="shared" si="11"/>
        <v>-4.878048780487805E-2</v>
      </c>
      <c r="AR24" s="20">
        <f t="shared" si="11"/>
        <v>0.25</v>
      </c>
      <c r="AS24" s="20">
        <f t="shared" si="11"/>
        <v>0.26666666666666666</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t="e">
        <f t="shared" ref="C26:J26" si="12">+C24/12</f>
        <v>#DIV/0!</v>
      </c>
      <c r="D26" s="20" t="e">
        <f t="shared" si="12"/>
        <v>#DIV/0!</v>
      </c>
      <c r="E26" s="20" t="e">
        <f t="shared" si="12"/>
        <v>#DIV/0!</v>
      </c>
      <c r="F26" s="20" t="e">
        <f t="shared" si="12"/>
        <v>#DIV/0!</v>
      </c>
      <c r="G26" s="20" t="e">
        <f t="shared" si="12"/>
        <v>#DIV/0!</v>
      </c>
      <c r="H26" s="20" t="e">
        <f t="shared" si="12"/>
        <v>#DIV/0!</v>
      </c>
      <c r="I26" s="20" t="e">
        <f t="shared" si="12"/>
        <v>#DIV/0!</v>
      </c>
      <c r="J26" s="20" t="e">
        <f t="shared" si="12"/>
        <v>#DIV/0!</v>
      </c>
      <c r="K26" s="20" t="e">
        <f>+K24/12</f>
        <v>#DIV/0!</v>
      </c>
      <c r="L26" s="20" t="e">
        <f>+L24/12</f>
        <v>#DIV/0!</v>
      </c>
      <c r="M26" s="20" t="e">
        <f>+M24/12</f>
        <v>#DIV/0!</v>
      </c>
      <c r="N26" s="20" t="e">
        <f t="shared" ref="N26:AZ26" si="13">+N24/12</f>
        <v>#DIV/0!</v>
      </c>
      <c r="O26" s="20" t="e">
        <f t="shared" si="13"/>
        <v>#DIV/0!</v>
      </c>
      <c r="P26" s="20" t="e">
        <f t="shared" si="13"/>
        <v>#DIV/0!</v>
      </c>
      <c r="Q26" s="20" t="e">
        <f t="shared" si="13"/>
        <v>#DIV/0!</v>
      </c>
      <c r="R26" s="20" t="e">
        <f t="shared" si="13"/>
        <v>#DIV/0!</v>
      </c>
      <c r="S26" s="20" t="e">
        <f t="shared" si="13"/>
        <v>#DIV/0!</v>
      </c>
      <c r="T26" s="20" t="e">
        <f t="shared" si="13"/>
        <v>#DIV/0!</v>
      </c>
      <c r="U26" s="20" t="e">
        <f t="shared" si="13"/>
        <v>#DIV/0!</v>
      </c>
      <c r="V26" s="20" t="e">
        <f t="shared" si="13"/>
        <v>#DIV/0!</v>
      </c>
      <c r="W26" s="20" t="e">
        <f t="shared" si="13"/>
        <v>#DIV/0!</v>
      </c>
      <c r="X26" s="20" t="e">
        <f t="shared" si="13"/>
        <v>#DIV/0!</v>
      </c>
      <c r="Y26" s="20" t="e">
        <f t="shared" si="13"/>
        <v>#DIV/0!</v>
      </c>
      <c r="Z26" s="20" t="e">
        <f t="shared" si="13"/>
        <v>#DIV/0!</v>
      </c>
      <c r="AA26" s="20" t="e">
        <f t="shared" si="13"/>
        <v>#DIV/0!</v>
      </c>
      <c r="AB26" s="20" t="e">
        <f t="shared" si="13"/>
        <v>#DIV/0!</v>
      </c>
      <c r="AC26" s="20" t="e">
        <f t="shared" si="13"/>
        <v>#DIV/0!</v>
      </c>
      <c r="AD26" s="20" t="e">
        <f t="shared" si="13"/>
        <v>#DIV/0!</v>
      </c>
      <c r="AE26" s="20">
        <f t="shared" si="13"/>
        <v>-1.5873015873015872E-2</v>
      </c>
      <c r="AF26" s="20">
        <f t="shared" si="13"/>
        <v>7.0175438596491224E-2</v>
      </c>
      <c r="AG26" s="20">
        <f t="shared" si="13"/>
        <v>1.2345679012345678E-2</v>
      </c>
      <c r="AH26" s="20">
        <f t="shared" si="13"/>
        <v>0</v>
      </c>
      <c r="AI26" s="20">
        <f t="shared" si="13"/>
        <v>1.7241379310344827E-2</v>
      </c>
      <c r="AJ26" s="20">
        <f t="shared" si="13"/>
        <v>1.5625E-2</v>
      </c>
      <c r="AK26" s="20">
        <f t="shared" si="13"/>
        <v>2.3809523809523808E-2</v>
      </c>
      <c r="AL26" s="20">
        <f t="shared" si="13"/>
        <v>-4.1666666666666666E-3</v>
      </c>
      <c r="AM26" s="20">
        <f t="shared" si="13"/>
        <v>1.7094017094017092E-2</v>
      </c>
      <c r="AN26" s="20">
        <f t="shared" si="13"/>
        <v>1.5503875968992248E-2</v>
      </c>
      <c r="AO26" s="20">
        <f t="shared" si="13"/>
        <v>-1.7730496453900711E-2</v>
      </c>
      <c r="AP26" s="20">
        <f t="shared" si="13"/>
        <v>-3.968253968253968E-3</v>
      </c>
      <c r="AQ26" s="20">
        <f t="shared" si="13"/>
        <v>-4.0650406504065045E-3</v>
      </c>
      <c r="AR26" s="20">
        <f t="shared" si="13"/>
        <v>2.0833333333333332E-2</v>
      </c>
      <c r="AS26" s="20">
        <f t="shared" si="13"/>
        <v>2.2222222222222223E-2</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t="e">
        <f t="shared" ref="C28:J28" si="14">IF(C5=C29,(C26*6),C26*12)</f>
        <v>#DIV/0!</v>
      </c>
      <c r="D28" s="20" t="e">
        <f t="shared" si="14"/>
        <v>#DIV/0!</v>
      </c>
      <c r="E28" s="20" t="e">
        <f t="shared" si="14"/>
        <v>#DIV/0!</v>
      </c>
      <c r="F28" s="20" t="e">
        <f t="shared" si="14"/>
        <v>#DIV/0!</v>
      </c>
      <c r="G28" s="20" t="e">
        <f t="shared" si="14"/>
        <v>#DIV/0!</v>
      </c>
      <c r="H28" s="20" t="e">
        <f t="shared" si="14"/>
        <v>#DIV/0!</v>
      </c>
      <c r="I28" s="20" t="e">
        <f t="shared" si="14"/>
        <v>#DIV/0!</v>
      </c>
      <c r="J28" s="20" t="e">
        <f t="shared" si="14"/>
        <v>#DIV/0!</v>
      </c>
      <c r="K28" s="20" t="e">
        <f t="shared" ref="K28:AS28" si="15">IF(K5=K29,(K26*6),K26*12)</f>
        <v>#DIV/0!</v>
      </c>
      <c r="L28" s="20" t="e">
        <f t="shared" si="15"/>
        <v>#DIV/0!</v>
      </c>
      <c r="M28" s="20" t="e">
        <f t="shared" si="15"/>
        <v>#DIV/0!</v>
      </c>
      <c r="N28" s="20" t="e">
        <f t="shared" si="15"/>
        <v>#DIV/0!</v>
      </c>
      <c r="O28" s="20" t="e">
        <f t="shared" si="15"/>
        <v>#DIV/0!</v>
      </c>
      <c r="P28" s="20" t="e">
        <f t="shared" si="15"/>
        <v>#DIV/0!</v>
      </c>
      <c r="Q28" s="20" t="e">
        <f t="shared" si="15"/>
        <v>#DIV/0!</v>
      </c>
      <c r="R28" s="20" t="e">
        <f t="shared" si="15"/>
        <v>#DIV/0!</v>
      </c>
      <c r="S28" s="20" t="e">
        <f t="shared" si="15"/>
        <v>#DIV/0!</v>
      </c>
      <c r="T28" s="20" t="e">
        <f t="shared" si="15"/>
        <v>#DIV/0!</v>
      </c>
      <c r="U28" s="20" t="e">
        <f t="shared" si="15"/>
        <v>#DIV/0!</v>
      </c>
      <c r="V28" s="20" t="e">
        <f t="shared" si="15"/>
        <v>#DIV/0!</v>
      </c>
      <c r="W28" s="20" t="e">
        <f t="shared" si="15"/>
        <v>#DIV/0!</v>
      </c>
      <c r="X28" s="20" t="e">
        <f t="shared" si="15"/>
        <v>#DIV/0!</v>
      </c>
      <c r="Y28" s="20" t="e">
        <f t="shared" si="15"/>
        <v>#DIV/0!</v>
      </c>
      <c r="Z28" s="20" t="e">
        <f t="shared" si="15"/>
        <v>#DIV/0!</v>
      </c>
      <c r="AA28" s="20" t="e">
        <f t="shared" si="15"/>
        <v>#DIV/0!</v>
      </c>
      <c r="AB28" s="20" t="e">
        <f t="shared" si="15"/>
        <v>#DIV/0!</v>
      </c>
      <c r="AC28" s="20" t="e">
        <f t="shared" si="15"/>
        <v>#DIV/0!</v>
      </c>
      <c r="AD28" s="20" t="e">
        <f t="shared" si="15"/>
        <v>#DIV/0!</v>
      </c>
      <c r="AE28" s="20">
        <f t="shared" si="15"/>
        <v>-9.5238095238095233E-2</v>
      </c>
      <c r="AF28" s="20">
        <f t="shared" si="15"/>
        <v>0.84210526315789469</v>
      </c>
      <c r="AG28" s="20">
        <f t="shared" si="15"/>
        <v>7.407407407407407E-2</v>
      </c>
      <c r="AH28" s="20">
        <f t="shared" si="15"/>
        <v>0</v>
      </c>
      <c r="AI28" s="20">
        <f t="shared" si="15"/>
        <v>0.10344827586206896</v>
      </c>
      <c r="AJ28" s="20">
        <f t="shared" si="15"/>
        <v>0.1875</v>
      </c>
      <c r="AK28" s="20">
        <f t="shared" si="15"/>
        <v>0.14285714285714285</v>
      </c>
      <c r="AL28" s="20">
        <f t="shared" si="15"/>
        <v>-0.05</v>
      </c>
      <c r="AM28" s="20">
        <f t="shared" si="15"/>
        <v>0.10256410256410256</v>
      </c>
      <c r="AN28" s="20">
        <f t="shared" si="15"/>
        <v>0.18604651162790697</v>
      </c>
      <c r="AO28" s="20">
        <f t="shared" si="15"/>
        <v>-0.10638297872340427</v>
      </c>
      <c r="AP28" s="20">
        <f t="shared" si="15"/>
        <v>-4.7619047619047616E-2</v>
      </c>
      <c r="AQ28" s="20">
        <f t="shared" si="15"/>
        <v>-2.4390243902439025E-2</v>
      </c>
      <c r="AR28" s="20">
        <f t="shared" si="15"/>
        <v>0.25</v>
      </c>
      <c r="AS28" s="20">
        <f t="shared" si="15"/>
        <v>0.13333333333333333</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t="e">
        <f t="shared" ref="C31:J31" si="17">+(C28*C15)+C15</f>
        <v>#DIV/0!</v>
      </c>
      <c r="D31" s="20" t="e">
        <f t="shared" si="17"/>
        <v>#DIV/0!</v>
      </c>
      <c r="E31" s="20" t="e">
        <f t="shared" si="17"/>
        <v>#DIV/0!</v>
      </c>
      <c r="F31" s="20" t="e">
        <f t="shared" si="17"/>
        <v>#DIV/0!</v>
      </c>
      <c r="G31" s="20" t="e">
        <f t="shared" si="17"/>
        <v>#DIV/0!</v>
      </c>
      <c r="H31" s="20" t="e">
        <f t="shared" si="17"/>
        <v>#DIV/0!</v>
      </c>
      <c r="I31" s="20" t="e">
        <f t="shared" si="17"/>
        <v>#DIV/0!</v>
      </c>
      <c r="J31" s="20" t="e">
        <f t="shared" si="17"/>
        <v>#DIV/0!</v>
      </c>
      <c r="K31" s="20" t="e">
        <f>+(K28*K15)+K15</f>
        <v>#DIV/0!</v>
      </c>
      <c r="L31" s="20" t="e">
        <f>+(L28*L15)+L15</f>
        <v>#DIV/0!</v>
      </c>
      <c r="M31" s="20" t="e">
        <f>+(M28*M15)+M15</f>
        <v>#DIV/0!</v>
      </c>
      <c r="N31" s="20" t="e">
        <f t="shared" ref="N31:AZ31" si="18">+(N28*N15)+N15</f>
        <v>#DIV/0!</v>
      </c>
      <c r="O31" s="20" t="e">
        <f t="shared" si="18"/>
        <v>#DIV/0!</v>
      </c>
      <c r="P31" s="20" t="e">
        <f t="shared" si="18"/>
        <v>#DIV/0!</v>
      </c>
      <c r="Q31" s="20" t="e">
        <f t="shared" si="18"/>
        <v>#DIV/0!</v>
      </c>
      <c r="R31" s="20" t="e">
        <f t="shared" si="18"/>
        <v>#DIV/0!</v>
      </c>
      <c r="S31" s="20" t="e">
        <f t="shared" si="18"/>
        <v>#DIV/0!</v>
      </c>
      <c r="T31" s="20" t="e">
        <f t="shared" si="18"/>
        <v>#DIV/0!</v>
      </c>
      <c r="U31" s="20" t="e">
        <f t="shared" si="18"/>
        <v>#DIV/0!</v>
      </c>
      <c r="V31" s="20" t="e">
        <f t="shared" si="18"/>
        <v>#DIV/0!</v>
      </c>
      <c r="W31" s="20" t="e">
        <f t="shared" si="18"/>
        <v>#DIV/0!</v>
      </c>
      <c r="X31" s="20" t="e">
        <f t="shared" si="18"/>
        <v>#DIV/0!</v>
      </c>
      <c r="Y31" s="20" t="e">
        <f t="shared" si="18"/>
        <v>#DIV/0!</v>
      </c>
      <c r="Z31" s="20" t="e">
        <f t="shared" si="18"/>
        <v>#DIV/0!</v>
      </c>
      <c r="AA31" s="20" t="e">
        <f t="shared" si="18"/>
        <v>#DIV/0!</v>
      </c>
      <c r="AB31" s="20" t="e">
        <f t="shared" si="18"/>
        <v>#DIV/0!</v>
      </c>
      <c r="AC31" s="20" t="e">
        <f t="shared" si="18"/>
        <v>#DIV/0!</v>
      </c>
      <c r="AD31" s="20" t="e">
        <f t="shared" si="18"/>
        <v>#DIV/0!</v>
      </c>
      <c r="AE31" s="20">
        <f t="shared" si="18"/>
        <v>17.19047619047619</v>
      </c>
      <c r="AF31" s="20">
        <f t="shared" si="18"/>
        <v>49.736842105263158</v>
      </c>
      <c r="AG31" s="20">
        <f t="shared" si="18"/>
        <v>31.148148148148149</v>
      </c>
      <c r="AH31" s="20">
        <f t="shared" si="18"/>
        <v>29</v>
      </c>
      <c r="AI31" s="20">
        <f t="shared" si="18"/>
        <v>35.310344827586206</v>
      </c>
      <c r="AJ31" s="20">
        <f t="shared" si="18"/>
        <v>41.5625</v>
      </c>
      <c r="AK31" s="20">
        <f t="shared" si="18"/>
        <v>45.714285714285715</v>
      </c>
      <c r="AL31" s="20">
        <f t="shared" si="18"/>
        <v>37.049999999999997</v>
      </c>
      <c r="AM31" s="20">
        <f t="shared" si="18"/>
        <v>47.410256410256409</v>
      </c>
      <c r="AN31" s="20">
        <f t="shared" si="18"/>
        <v>55.744186046511629</v>
      </c>
      <c r="AO31" s="20">
        <f t="shared" si="18"/>
        <v>37.531914893617021</v>
      </c>
      <c r="AP31" s="20">
        <f t="shared" si="18"/>
        <v>39.047619047619051</v>
      </c>
      <c r="AQ31" s="20">
        <f t="shared" si="18"/>
        <v>39.024390243902438</v>
      </c>
      <c r="AR31" s="20">
        <f t="shared" si="18"/>
        <v>56.25</v>
      </c>
      <c r="AS31" s="20">
        <f t="shared" si="18"/>
        <v>57.8</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t="e">
        <f>(+C31/3.2)-C13</f>
        <v>#DIV/0!</v>
      </c>
      <c r="D33" s="20" t="e">
        <f t="shared" ref="D33:AZ33" si="19">(+D31/3.2)-D13</f>
        <v>#DIV/0!</v>
      </c>
      <c r="E33" s="20" t="e">
        <f t="shared" si="19"/>
        <v>#DIV/0!</v>
      </c>
      <c r="F33" s="20" t="e">
        <f t="shared" si="19"/>
        <v>#DIV/0!</v>
      </c>
      <c r="G33" s="20" t="e">
        <f t="shared" si="19"/>
        <v>#DIV/0!</v>
      </c>
      <c r="H33" s="20" t="e">
        <f t="shared" si="19"/>
        <v>#DIV/0!</v>
      </c>
      <c r="I33" s="20" t="e">
        <f t="shared" si="19"/>
        <v>#DIV/0!</v>
      </c>
      <c r="J33" s="20" t="e">
        <f t="shared" si="19"/>
        <v>#DIV/0!</v>
      </c>
      <c r="K33" s="20" t="e">
        <f t="shared" ref="K33" si="20">(+K31/3.2)-K13</f>
        <v>#DIV/0!</v>
      </c>
      <c r="L33" s="20" t="e">
        <f t="shared" si="19"/>
        <v>#DIV/0!</v>
      </c>
      <c r="M33" s="20" t="e">
        <f t="shared" si="19"/>
        <v>#DIV/0!</v>
      </c>
      <c r="N33" s="20" t="e">
        <f t="shared" si="19"/>
        <v>#DIV/0!</v>
      </c>
      <c r="O33" s="20" t="e">
        <f t="shared" si="19"/>
        <v>#DIV/0!</v>
      </c>
      <c r="P33" s="20" t="e">
        <f t="shared" si="19"/>
        <v>#DIV/0!</v>
      </c>
      <c r="Q33" s="20" t="e">
        <f t="shared" si="19"/>
        <v>#DIV/0!</v>
      </c>
      <c r="R33" s="20" t="e">
        <f t="shared" si="19"/>
        <v>#DIV/0!</v>
      </c>
      <c r="S33" s="20" t="e">
        <f t="shared" si="19"/>
        <v>#DIV/0!</v>
      </c>
      <c r="T33" s="20" t="e">
        <f t="shared" si="19"/>
        <v>#DIV/0!</v>
      </c>
      <c r="U33" s="20" t="e">
        <f t="shared" si="19"/>
        <v>#DIV/0!</v>
      </c>
      <c r="V33" s="20" t="e">
        <f t="shared" si="19"/>
        <v>#DIV/0!</v>
      </c>
      <c r="W33" s="20" t="e">
        <f t="shared" si="19"/>
        <v>#DIV/0!</v>
      </c>
      <c r="X33" s="20" t="e">
        <f t="shared" si="19"/>
        <v>#DIV/0!</v>
      </c>
      <c r="Y33" s="20" t="e">
        <f t="shared" si="19"/>
        <v>#DIV/0!</v>
      </c>
      <c r="Z33" s="20" t="e">
        <f t="shared" si="19"/>
        <v>#DIV/0!</v>
      </c>
      <c r="AA33" s="20" t="e">
        <f t="shared" si="19"/>
        <v>#DIV/0!</v>
      </c>
      <c r="AB33" s="20" t="e">
        <f t="shared" si="19"/>
        <v>#DIV/0!</v>
      </c>
      <c r="AC33" s="20" t="e">
        <f t="shared" si="19"/>
        <v>#DIV/0!</v>
      </c>
      <c r="AD33" s="20" t="e">
        <f t="shared" si="19"/>
        <v>#DIV/0!</v>
      </c>
      <c r="AE33" s="20">
        <f t="shared" si="19"/>
        <v>-4.6279761904761907</v>
      </c>
      <c r="AF33" s="20">
        <f t="shared" si="19"/>
        <v>5.5427631578947363</v>
      </c>
      <c r="AG33" s="20">
        <f t="shared" si="19"/>
        <v>-0.26620370370370416</v>
      </c>
      <c r="AH33" s="20">
        <f t="shared" si="19"/>
        <v>-0.9375</v>
      </c>
      <c r="AI33" s="20">
        <f t="shared" si="19"/>
        <v>1.0344827586206886</v>
      </c>
      <c r="AJ33" s="20">
        <f t="shared" si="19"/>
        <v>2.98828125</v>
      </c>
      <c r="AK33" s="20">
        <f t="shared" si="19"/>
        <v>4.2857142857142847</v>
      </c>
      <c r="AL33" s="20">
        <f t="shared" si="19"/>
        <v>1.5781249999999982</v>
      </c>
      <c r="AM33" s="20">
        <f t="shared" si="19"/>
        <v>1.8157051282051277</v>
      </c>
      <c r="AN33" s="20">
        <f t="shared" si="19"/>
        <v>4.4200581395348841</v>
      </c>
      <c r="AO33" s="20">
        <f t="shared" si="19"/>
        <v>-1.2712765957446823</v>
      </c>
      <c r="AP33" s="20">
        <f t="shared" si="19"/>
        <v>-0.79761904761904745</v>
      </c>
      <c r="AQ33" s="20">
        <f t="shared" si="19"/>
        <v>-0.80487804878048941</v>
      </c>
      <c r="AR33" s="20">
        <f t="shared" si="19"/>
        <v>4.578125</v>
      </c>
      <c r="AS33" s="20">
        <f t="shared" si="19"/>
        <v>5.0624999999999964</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t="e">
        <f>C33</f>
        <v>#DIV/0!</v>
      </c>
      <c r="D35" s="12" t="e">
        <f t="shared" ref="D35:AZ35" si="21">D33</f>
        <v>#DIV/0!</v>
      </c>
      <c r="E35" s="12">
        <f>IF(AND(E9&gt;79.99999%),E33,0)</f>
        <v>0</v>
      </c>
      <c r="F35" s="12">
        <f t="shared" ref="F35:AS35" si="22">IF(AND(F9&gt;79.99999%),F33,0)</f>
        <v>0</v>
      </c>
      <c r="G35" s="12">
        <f t="shared" si="22"/>
        <v>0</v>
      </c>
      <c r="H35" s="12">
        <f t="shared" si="22"/>
        <v>0</v>
      </c>
      <c r="I35" s="12">
        <f t="shared" si="22"/>
        <v>0</v>
      </c>
      <c r="J35" s="12">
        <f t="shared" si="22"/>
        <v>0</v>
      </c>
      <c r="K35" s="12">
        <f t="shared" ref="K35" si="23">IF(AND(K9&gt;79.99999%),K33,0)</f>
        <v>0</v>
      </c>
      <c r="L35" s="12">
        <f t="shared" si="22"/>
        <v>0</v>
      </c>
      <c r="M35" s="12">
        <f t="shared" si="22"/>
        <v>0</v>
      </c>
      <c r="N35" s="12">
        <f t="shared" si="22"/>
        <v>0</v>
      </c>
      <c r="O35" s="12">
        <f t="shared" si="22"/>
        <v>0</v>
      </c>
      <c r="P35" s="12">
        <f t="shared" si="22"/>
        <v>0</v>
      </c>
      <c r="Q35" s="12">
        <f t="shared" si="22"/>
        <v>0</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0</v>
      </c>
      <c r="AF35" s="12">
        <f t="shared" si="22"/>
        <v>0</v>
      </c>
      <c r="AG35" s="12">
        <f t="shared" si="22"/>
        <v>0</v>
      </c>
      <c r="AH35" s="12">
        <f t="shared" si="22"/>
        <v>0</v>
      </c>
      <c r="AI35" s="12">
        <f t="shared" si="22"/>
        <v>1.0344827586206886</v>
      </c>
      <c r="AJ35" s="12">
        <f t="shared" si="22"/>
        <v>2.98828125</v>
      </c>
      <c r="AK35" s="12">
        <f t="shared" si="22"/>
        <v>4.2857142857142847</v>
      </c>
      <c r="AL35" s="12">
        <f t="shared" si="22"/>
        <v>1.5781249999999982</v>
      </c>
      <c r="AM35" s="12">
        <f t="shared" si="22"/>
        <v>1.8157051282051277</v>
      </c>
      <c r="AN35" s="12">
        <f t="shared" si="22"/>
        <v>4.4200581395348841</v>
      </c>
      <c r="AO35" s="12">
        <f t="shared" si="22"/>
        <v>-1.2712765957446823</v>
      </c>
      <c r="AP35" s="12">
        <f t="shared" si="22"/>
        <v>0</v>
      </c>
      <c r="AQ35" s="12">
        <f t="shared" si="22"/>
        <v>0</v>
      </c>
      <c r="AR35" s="12">
        <f t="shared" si="22"/>
        <v>4.578125</v>
      </c>
      <c r="AS35" s="12">
        <f t="shared" si="22"/>
        <v>5.0624999999999964</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3.2906250000000004</v>
      </c>
      <c r="AN24" s="113">
        <f t="shared" si="12"/>
        <v>2.8567095320164393</v>
      </c>
      <c r="AO24" s="114">
        <f t="shared" si="12"/>
        <v>2.1082224887663585</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3.6453125000000002</v>
      </c>
      <c r="AN25" s="122">
        <f t="shared" si="14"/>
        <v>3.0736672660082198</v>
      </c>
      <c r="AO25" s="123">
        <f t="shared" si="14"/>
        <v>2.4824660103913989</v>
      </c>
      <c r="AP25" s="122">
        <f t="shared" si="14"/>
        <v>1.9291112443831793</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11.851851851851851</v>
      </c>
      <c r="AN26" s="117">
        <f>IF((AM26+AL28+(IF(AM16&gt;0,0,AM16))&gt;'SDR Patient and Stations'!AN8),'SDR Patient and Stations'!AN8,(AM26+AL28+(IF(AM16&gt;0,0,AM16))))</f>
        <v>15.052282886334609</v>
      </c>
      <c r="AO26" s="116">
        <f>IF((AN26+AM28+(IF(AN16&gt;0,0,AN16))&gt;'SDR Patient and Stations'!AO8),'SDR Patient and Stations'!AO8,(AN26+AM28+(IF(AN16&gt;0,0,AN16))))</f>
        <v>22.293662196679435</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1.8518518518518512</v>
      </c>
      <c r="AL28" s="117">
        <f t="shared" si="15"/>
        <v>3.200431034482758</v>
      </c>
      <c r="AM28" s="116">
        <f t="shared" si="15"/>
        <v>7.2413793103448256</v>
      </c>
      <c r="AN28" s="117">
        <f t="shared" si="15"/>
        <v>3.0016637731481488</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6.5625</v>
      </c>
      <c r="AF45" s="61">
        <f t="shared" si="23"/>
        <v>5.9375</v>
      </c>
      <c r="AG45" s="69">
        <f t="shared" si="23"/>
        <v>8.4375</v>
      </c>
      <c r="AH45" s="61">
        <f t="shared" si="23"/>
        <v>12.514880952380953</v>
      </c>
      <c r="AI45" s="69">
        <f t="shared" si="23"/>
        <v>13.832236842105262</v>
      </c>
      <c r="AJ45" s="61">
        <f t="shared" si="23"/>
        <v>11.851851851851851</v>
      </c>
      <c r="AK45" s="69">
        <f t="shared" si="23"/>
        <v>13.200431034482758</v>
      </c>
      <c r="AL45" s="61">
        <f t="shared" si="23"/>
        <v>17.241379310344826</v>
      </c>
      <c r="AM45" s="69">
        <f t="shared" si="23"/>
        <v>14.853515625</v>
      </c>
      <c r="AN45" s="61">
        <f t="shared" si="23"/>
        <v>16.508928571428569</v>
      </c>
      <c r="AO45" s="69">
        <f t="shared" si="23"/>
        <v>17.2578125</v>
      </c>
      <c r="AP45" s="61">
        <f t="shared" si="23"/>
        <v>14.134615384615385</v>
      </c>
      <c r="AQ45" s="69">
        <f t="shared" si="23"/>
        <v>12.216569767441859</v>
      </c>
      <c r="AR45" s="61">
        <f t="shared" si="23"/>
        <v>10.638297872340425</v>
      </c>
      <c r="AS45" s="69">
        <f t="shared" si="23"/>
        <v>15.066964285714285</v>
      </c>
      <c r="AT45" s="61">
        <f t="shared" si="23"/>
        <v>19.824695121951219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-3.4375</v>
      </c>
      <c r="AF47" s="118">
        <f t="shared" si="24"/>
        <v>-4.0625</v>
      </c>
      <c r="AG47" s="119">
        <f t="shared" si="24"/>
        <v>-1.5625</v>
      </c>
      <c r="AH47" s="118">
        <f t="shared" si="24"/>
        <v>2.5148809523809526</v>
      </c>
      <c r="AI47" s="119">
        <f t="shared" si="24"/>
        <v>3.8322368421052619</v>
      </c>
      <c r="AJ47" s="118">
        <f t="shared" si="24"/>
        <v>1.8518518518518512</v>
      </c>
      <c r="AK47" s="119">
        <f t="shared" si="24"/>
        <v>3.200431034482758</v>
      </c>
      <c r="AL47" s="118">
        <f t="shared" si="24"/>
        <v>7.2413793103448256</v>
      </c>
      <c r="AM47" s="119">
        <f t="shared" si="24"/>
        <v>3.0016637731481488</v>
      </c>
      <c r="AN47" s="118">
        <f t="shared" si="24"/>
        <v>1.4566456850939602</v>
      </c>
      <c r="AO47" s="119">
        <f t="shared" si="24"/>
        <v>-5.0358496966794348</v>
      </c>
      <c r="AP47" s="118">
        <f t="shared" si="24"/>
        <v>-9.865384615384615</v>
      </c>
      <c r="AQ47" s="119">
        <f t="shared" si="24"/>
        <v>-11.783430232558141</v>
      </c>
      <c r="AR47" s="118">
        <f t="shared" si="24"/>
        <v>-13.361702127659575</v>
      </c>
      <c r="AS47" s="119">
        <f t="shared" si="24"/>
        <v>-8.9330357142857153</v>
      </c>
      <c r="AT47" s="118">
        <f t="shared" si="24"/>
        <v>-4.1753048780487809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1.8518518518518512</v>
      </c>
      <c r="AK49" s="71">
        <f t="shared" si="25"/>
        <v>3.200431034482758</v>
      </c>
      <c r="AL49" s="63">
        <f t="shared" si="25"/>
        <v>7.2413793103448256</v>
      </c>
      <c r="AM49" s="71">
        <f t="shared" si="25"/>
        <v>3.0016637731481488</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9">J20+365.25</f>
        <v>36525.75</v>
      </c>
      <c r="M20" s="182">
        <f t="shared" si="9"/>
        <v>36707</v>
      </c>
      <c r="N20" s="183">
        <f t="shared" si="9"/>
        <v>36891</v>
      </c>
      <c r="O20" s="182">
        <f t="shared" si="9"/>
        <v>37072.25</v>
      </c>
      <c r="P20" s="183">
        <f t="shared" si="9"/>
        <v>37256.25</v>
      </c>
      <c r="Q20" s="182">
        <f t="shared" si="9"/>
        <v>37437.5</v>
      </c>
      <c r="R20" s="183">
        <f t="shared" si="9"/>
        <v>37621.5</v>
      </c>
      <c r="S20" s="182">
        <f t="shared" si="9"/>
        <v>37802.75</v>
      </c>
      <c r="T20" s="183">
        <f t="shared" si="9"/>
        <v>37986.75</v>
      </c>
      <c r="U20" s="182">
        <f t="shared" si="9"/>
        <v>38168</v>
      </c>
      <c r="V20" s="183">
        <f t="shared" si="9"/>
        <v>38352</v>
      </c>
      <c r="W20" s="182">
        <f t="shared" si="9"/>
        <v>38533.25</v>
      </c>
      <c r="X20" s="183">
        <f t="shared" si="9"/>
        <v>38717.25</v>
      </c>
      <c r="Y20" s="182">
        <f t="shared" si="9"/>
        <v>38898.5</v>
      </c>
      <c r="Z20" s="183">
        <f t="shared" si="9"/>
        <v>39082.5</v>
      </c>
      <c r="AA20" s="182">
        <f t="shared" si="9"/>
        <v>39263.75</v>
      </c>
      <c r="AB20" s="183">
        <f t="shared" si="9"/>
        <v>39447.75</v>
      </c>
      <c r="AC20" s="182">
        <f t="shared" si="9"/>
        <v>39629</v>
      </c>
      <c r="AD20" s="183">
        <f t="shared" si="9"/>
        <v>39813</v>
      </c>
      <c r="AE20" s="182">
        <f t="shared" si="9"/>
        <v>39994.25</v>
      </c>
      <c r="AF20" s="183">
        <f t="shared" si="9"/>
        <v>40178.25</v>
      </c>
      <c r="AG20" s="182">
        <f t="shared" si="9"/>
        <v>40359.5</v>
      </c>
      <c r="AH20" s="183">
        <f t="shared" si="9"/>
        <v>40543.5</v>
      </c>
      <c r="AI20" s="182">
        <f t="shared" si="9"/>
        <v>40724.75</v>
      </c>
      <c r="AJ20" s="183">
        <f t="shared" si="9"/>
        <v>40908.75</v>
      </c>
      <c r="AK20" s="182">
        <f t="shared" si="9"/>
        <v>41090</v>
      </c>
      <c r="AL20" s="183">
        <f t="shared" si="9"/>
        <v>41274</v>
      </c>
      <c r="AM20" s="182">
        <f t="shared" si="9"/>
        <v>41455.25</v>
      </c>
      <c r="AN20" s="183">
        <f t="shared" si="9"/>
        <v>41639.25</v>
      </c>
      <c r="AO20" s="182">
        <f t="shared" si="9"/>
        <v>41820.5</v>
      </c>
      <c r="AP20" s="183">
        <f t="shared" si="9"/>
        <v>42004.5</v>
      </c>
      <c r="AQ20" s="182">
        <f t="shared" si="9"/>
        <v>42185.75</v>
      </c>
      <c r="AR20" s="183">
        <f t="shared" si="9"/>
        <v>42369.75</v>
      </c>
      <c r="AS20" s="182">
        <f t="shared" si="9"/>
        <v>42551</v>
      </c>
      <c r="AT20" s="183">
        <f t="shared" si="9"/>
        <v>42735</v>
      </c>
      <c r="AU20" s="182">
        <f t="shared" si="9"/>
        <v>42916.25</v>
      </c>
      <c r="AV20" s="183">
        <f t="shared" si="9"/>
        <v>43100.25</v>
      </c>
      <c r="AW20" s="182">
        <f t="shared" si="9"/>
        <v>43281.5</v>
      </c>
      <c r="AX20" s="183">
        <f t="shared" si="9"/>
        <v>43465.5</v>
      </c>
      <c r="AY20" s="182">
        <f t="shared" si="9"/>
        <v>43646.75</v>
      </c>
      <c r="AZ20" s="183">
        <f t="shared" si="9"/>
        <v>43830.75</v>
      </c>
      <c r="BB20" s="182">
        <f>AY20+365.25</f>
        <v>44012</v>
      </c>
      <c r="BC20" s="183">
        <f>AZ20+365.25</f>
        <v>44196</v>
      </c>
      <c r="BD20" s="182">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4">J32/G26</f>
        <v>0</v>
      </c>
      <c r="H24" s="113">
        <f t="shared" si="14"/>
        <v>0</v>
      </c>
      <c r="I24" s="114">
        <f t="shared" si="14"/>
        <v>0</v>
      </c>
      <c r="J24" s="113">
        <f t="shared" si="14"/>
        <v>0</v>
      </c>
      <c r="K24" s="114">
        <f t="shared" si="14"/>
        <v>0</v>
      </c>
      <c r="L24" s="113">
        <f t="shared" si="14"/>
        <v>0</v>
      </c>
      <c r="M24" s="114">
        <f t="shared" si="14"/>
        <v>0</v>
      </c>
      <c r="N24" s="113">
        <f t="shared" si="14"/>
        <v>0</v>
      </c>
      <c r="O24" s="114">
        <f t="shared" si="14"/>
        <v>0</v>
      </c>
      <c r="P24" s="113">
        <f t="shared" si="14"/>
        <v>0</v>
      </c>
      <c r="Q24" s="114">
        <f t="shared" si="14"/>
        <v>0</v>
      </c>
      <c r="R24" s="113">
        <f t="shared" si="14"/>
        <v>0</v>
      </c>
      <c r="S24" s="114">
        <f t="shared" si="14"/>
        <v>0</v>
      </c>
      <c r="T24" s="113">
        <f t="shared" si="14"/>
        <v>0</v>
      </c>
      <c r="U24" s="114">
        <f t="shared" si="14"/>
        <v>0</v>
      </c>
      <c r="V24" s="113">
        <f t="shared" si="14"/>
        <v>0</v>
      </c>
      <c r="W24" s="114">
        <f t="shared" si="14"/>
        <v>0</v>
      </c>
      <c r="X24" s="113">
        <f t="shared" si="14"/>
        <v>0</v>
      </c>
      <c r="Y24" s="114">
        <f t="shared" si="14"/>
        <v>0</v>
      </c>
      <c r="Z24" s="113">
        <f t="shared" si="14"/>
        <v>0</v>
      </c>
      <c r="AA24" s="114">
        <f t="shared" si="14"/>
        <v>0</v>
      </c>
      <c r="AB24" s="113">
        <f t="shared" si="14"/>
        <v>0</v>
      </c>
      <c r="AC24" s="114">
        <f t="shared" si="14"/>
        <v>0</v>
      </c>
      <c r="AD24" s="113">
        <f t="shared" si="14"/>
        <v>0</v>
      </c>
      <c r="AE24" s="114">
        <f t="shared" si="14"/>
        <v>2.1</v>
      </c>
      <c r="AF24" s="113">
        <f t="shared" si="14"/>
        <v>1.9</v>
      </c>
      <c r="AG24" s="114">
        <f t="shared" si="14"/>
        <v>2.7</v>
      </c>
      <c r="AH24" s="113">
        <f t="shared" si="14"/>
        <v>2.9</v>
      </c>
      <c r="AI24" s="114">
        <f t="shared" si="14"/>
        <v>2.9</v>
      </c>
      <c r="AJ24" s="113">
        <f t="shared" si="14"/>
        <v>3.2</v>
      </c>
      <c r="AK24" s="114">
        <f t="shared" si="14"/>
        <v>3.5</v>
      </c>
      <c r="AL24" s="113">
        <f t="shared" si="14"/>
        <v>4</v>
      </c>
      <c r="AM24" s="114">
        <f t="shared" si="14"/>
        <v>3.2494921875000005</v>
      </c>
      <c r="AN24" s="113">
        <f t="shared" si="14"/>
        <v>2.7977669203380655</v>
      </c>
      <c r="AO24" s="114">
        <f t="shared" si="14"/>
        <v>2.0587826234743849</v>
      </c>
      <c r="AP24" s="113">
        <f t="shared" si="14"/>
        <v>1.75</v>
      </c>
      <c r="AQ24" s="114">
        <f t="shared" si="14"/>
        <v>1.7083333333333333</v>
      </c>
      <c r="AR24" s="113">
        <f t="shared" si="14"/>
        <v>1.6666666666666667</v>
      </c>
      <c r="AS24" s="114">
        <f t="shared" si="14"/>
        <v>1.875</v>
      </c>
      <c r="AT24" s="113">
        <f t="shared" si="14"/>
        <v>2.125</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5">AVERAGE(D24:E24)</f>
        <v>0</v>
      </c>
      <c r="F25" s="175">
        <f t="shared" si="15"/>
        <v>0</v>
      </c>
      <c r="G25" s="175">
        <f t="shared" si="15"/>
        <v>0</v>
      </c>
      <c r="H25" s="122">
        <f>AVERAGE(G24:H24)</f>
        <v>0</v>
      </c>
      <c r="I25" s="123">
        <f t="shared" ref="I25:AZ25" si="16">AVERAGE(H24:I24)</f>
        <v>0</v>
      </c>
      <c r="J25" s="122">
        <f t="shared" si="16"/>
        <v>0</v>
      </c>
      <c r="K25" s="123">
        <f t="shared" si="16"/>
        <v>0</v>
      </c>
      <c r="L25" s="122">
        <f t="shared" si="16"/>
        <v>0</v>
      </c>
      <c r="M25" s="123">
        <f t="shared" si="16"/>
        <v>0</v>
      </c>
      <c r="N25" s="122">
        <f t="shared" si="16"/>
        <v>0</v>
      </c>
      <c r="O25" s="123">
        <f t="shared" si="16"/>
        <v>0</v>
      </c>
      <c r="P25" s="122">
        <f t="shared" si="16"/>
        <v>0</v>
      </c>
      <c r="Q25" s="123">
        <f t="shared" si="16"/>
        <v>0</v>
      </c>
      <c r="R25" s="122">
        <f t="shared" si="16"/>
        <v>0</v>
      </c>
      <c r="S25" s="123">
        <f t="shared" si="16"/>
        <v>0</v>
      </c>
      <c r="T25" s="122">
        <f t="shared" si="16"/>
        <v>0</v>
      </c>
      <c r="U25" s="123">
        <f t="shared" si="16"/>
        <v>0</v>
      </c>
      <c r="V25" s="122">
        <f t="shared" si="16"/>
        <v>0</v>
      </c>
      <c r="W25" s="123">
        <f t="shared" si="16"/>
        <v>0</v>
      </c>
      <c r="X25" s="122">
        <f t="shared" si="16"/>
        <v>0</v>
      </c>
      <c r="Y25" s="123">
        <f t="shared" si="16"/>
        <v>0</v>
      </c>
      <c r="Z25" s="122">
        <f t="shared" si="16"/>
        <v>0</v>
      </c>
      <c r="AA25" s="123">
        <f t="shared" si="16"/>
        <v>0</v>
      </c>
      <c r="AB25" s="122">
        <f t="shared" si="16"/>
        <v>0</v>
      </c>
      <c r="AC25" s="123">
        <f t="shared" si="16"/>
        <v>0</v>
      </c>
      <c r="AD25" s="122">
        <f t="shared" si="16"/>
        <v>0</v>
      </c>
      <c r="AE25" s="123">
        <f t="shared" si="16"/>
        <v>1.05</v>
      </c>
      <c r="AF25" s="122">
        <f t="shared" si="16"/>
        <v>2</v>
      </c>
      <c r="AG25" s="123">
        <f t="shared" si="16"/>
        <v>2.2999999999999998</v>
      </c>
      <c r="AH25" s="122">
        <f t="shared" si="16"/>
        <v>2.8</v>
      </c>
      <c r="AI25" s="123">
        <f t="shared" si="16"/>
        <v>2.9</v>
      </c>
      <c r="AJ25" s="122">
        <f t="shared" si="16"/>
        <v>3.05</v>
      </c>
      <c r="AK25" s="123">
        <f t="shared" si="16"/>
        <v>3.35</v>
      </c>
      <c r="AL25" s="122">
        <f t="shared" si="16"/>
        <v>3.75</v>
      </c>
      <c r="AM25" s="123">
        <f t="shared" si="16"/>
        <v>3.6247460937500002</v>
      </c>
      <c r="AN25" s="122">
        <f t="shared" si="16"/>
        <v>3.023629553919033</v>
      </c>
      <c r="AO25" s="123">
        <f t="shared" si="16"/>
        <v>2.4282747719062252</v>
      </c>
      <c r="AP25" s="122">
        <f t="shared" si="16"/>
        <v>1.9043913117371924</v>
      </c>
      <c r="AQ25" s="123">
        <f t="shared" si="16"/>
        <v>1.7291666666666665</v>
      </c>
      <c r="AR25" s="122">
        <f t="shared" si="16"/>
        <v>1.6875</v>
      </c>
      <c r="AS25" s="123">
        <f t="shared" si="16"/>
        <v>1.7708333333333335</v>
      </c>
      <c r="AT25" s="122">
        <f t="shared" si="16"/>
        <v>2</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12.001875293014532</v>
      </c>
      <c r="AN26" s="117">
        <f>IF((AM26+AL28+(IF(AM16&gt;0,0,AM16))&gt;'SDR Patient and Stations'!AN8),'SDR Patient and Stations'!AN8,(AM26+AL28+(IF(AM16&gt;0,0,AM16))))</f>
        <v>15.36940039122492</v>
      </c>
      <c r="AO26" s="116">
        <f>IF((AN26+AM28+(IF(AN16&gt;0,0,AN16))&gt;'SDR Patient and Stations'!AO8),'SDR Patient and Stations'!AO8,(AN26+AM28+(IF(AN16&gt;0,0,AN16))))</f>
        <v>22.829025009295627</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0</v>
      </c>
      <c r="I28" s="116">
        <f t="shared" si="17"/>
        <v>0</v>
      </c>
      <c r="J28" s="117">
        <f t="shared" si="17"/>
        <v>0</v>
      </c>
      <c r="K28" s="116">
        <f t="shared" si="17"/>
        <v>0</v>
      </c>
      <c r="L28" s="117">
        <f t="shared" ref="L28:AZ28" si="18">IF(K49&lt;0,0,K49)</f>
        <v>0</v>
      </c>
      <c r="M28" s="116">
        <f t="shared" si="18"/>
        <v>0</v>
      </c>
      <c r="N28" s="117">
        <f t="shared" si="18"/>
        <v>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v>
      </c>
      <c r="AK28" s="116">
        <f t="shared" si="18"/>
        <v>2.0018752930145318</v>
      </c>
      <c r="AL28" s="117">
        <f t="shared" si="18"/>
        <v>3.3675250982103879</v>
      </c>
      <c r="AM28" s="116">
        <f t="shared" si="18"/>
        <v>7.4596246180707091</v>
      </c>
      <c r="AN28" s="117">
        <f t="shared" si="18"/>
        <v>3.0396595171120495</v>
      </c>
      <c r="AO28" s="116">
        <f t="shared" si="18"/>
        <v>0</v>
      </c>
      <c r="AP28" s="117">
        <f t="shared" si="18"/>
        <v>0</v>
      </c>
      <c r="AQ28" s="116">
        <f t="shared" si="18"/>
        <v>0</v>
      </c>
      <c r="AR28" s="117">
        <f t="shared" si="18"/>
        <v>0</v>
      </c>
      <c r="AS28" s="116">
        <f t="shared" si="18"/>
        <v>0</v>
      </c>
      <c r="AT28" s="117">
        <f t="shared" si="18"/>
        <v>0</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0</v>
      </c>
      <c r="G34" s="69">
        <f t="shared" si="19"/>
        <v>0</v>
      </c>
      <c r="H34" s="61">
        <f t="shared" si="19"/>
        <v>0</v>
      </c>
      <c r="I34" s="69">
        <f t="shared" si="19"/>
        <v>0</v>
      </c>
      <c r="J34" s="61">
        <f t="shared" si="19"/>
        <v>0</v>
      </c>
      <c r="K34" s="69">
        <f t="shared" si="19"/>
        <v>0</v>
      </c>
      <c r="L34" s="61">
        <f t="shared" ref="L34:AZ34" si="20">L30-L32</f>
        <v>0</v>
      </c>
      <c r="M34" s="69">
        <f t="shared" si="20"/>
        <v>0</v>
      </c>
      <c r="N34" s="61">
        <f t="shared" si="20"/>
        <v>0</v>
      </c>
      <c r="O34" s="69">
        <f t="shared" si="20"/>
        <v>0</v>
      </c>
      <c r="P34" s="61">
        <f t="shared" si="20"/>
        <v>0</v>
      </c>
      <c r="Q34" s="69">
        <f t="shared" si="20"/>
        <v>0</v>
      </c>
      <c r="R34" s="61">
        <f t="shared" si="20"/>
        <v>0</v>
      </c>
      <c r="S34" s="69">
        <f t="shared" si="20"/>
        <v>0</v>
      </c>
      <c r="T34" s="61">
        <f t="shared" si="20"/>
        <v>0</v>
      </c>
      <c r="U34" s="69">
        <f t="shared" si="20"/>
        <v>0</v>
      </c>
      <c r="V34" s="61">
        <f t="shared" si="20"/>
        <v>0</v>
      </c>
      <c r="W34" s="69">
        <f t="shared" si="20"/>
        <v>0</v>
      </c>
      <c r="X34" s="61">
        <f t="shared" si="20"/>
        <v>0</v>
      </c>
      <c r="Y34" s="69">
        <f t="shared" si="20"/>
        <v>0</v>
      </c>
      <c r="Z34" s="61">
        <f t="shared" si="20"/>
        <v>0</v>
      </c>
      <c r="AA34" s="69">
        <f t="shared" si="20"/>
        <v>0</v>
      </c>
      <c r="AB34" s="61">
        <f t="shared" si="20"/>
        <v>0</v>
      </c>
      <c r="AC34" s="69">
        <f t="shared" si="20"/>
        <v>0</v>
      </c>
      <c r="AD34" s="61">
        <f t="shared" si="20"/>
        <v>0</v>
      </c>
      <c r="AE34" s="69">
        <f t="shared" si="20"/>
        <v>21</v>
      </c>
      <c r="AF34" s="61">
        <f t="shared" si="20"/>
        <v>19</v>
      </c>
      <c r="AG34" s="69">
        <f t="shared" si="20"/>
        <v>27</v>
      </c>
      <c r="AH34" s="61">
        <f t="shared" si="20"/>
        <v>8</v>
      </c>
      <c r="AI34" s="69">
        <f t="shared" si="20"/>
        <v>10</v>
      </c>
      <c r="AJ34" s="61">
        <f t="shared" si="20"/>
        <v>5</v>
      </c>
      <c r="AK34" s="69">
        <f t="shared" si="20"/>
        <v>6</v>
      </c>
      <c r="AL34" s="61">
        <f t="shared" si="20"/>
        <v>11</v>
      </c>
      <c r="AM34" s="69">
        <f t="shared" si="20"/>
        <v>7</v>
      </c>
      <c r="AN34" s="61">
        <f t="shared" si="20"/>
        <v>8</v>
      </c>
      <c r="AO34" s="69">
        <f t="shared" si="20"/>
        <v>7</v>
      </c>
      <c r="AP34" s="61">
        <f t="shared" si="20"/>
        <v>3</v>
      </c>
      <c r="AQ34" s="69">
        <f t="shared" si="20"/>
        <v>-2</v>
      </c>
      <c r="AR34" s="61">
        <f t="shared" si="20"/>
        <v>-7</v>
      </c>
      <c r="AS34" s="69">
        <f t="shared" si="20"/>
        <v>3</v>
      </c>
      <c r="AT34" s="61">
        <f t="shared" si="20"/>
        <v>10</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22">IFERROR(G34/G32,0)</f>
        <v>0</v>
      </c>
      <c r="H36" s="108">
        <f t="shared" si="22"/>
        <v>0</v>
      </c>
      <c r="I36" s="107">
        <f t="shared" si="22"/>
        <v>0</v>
      </c>
      <c r="J36" s="108">
        <f t="shared" si="22"/>
        <v>0</v>
      </c>
      <c r="K36" s="107">
        <f t="shared" si="22"/>
        <v>0</v>
      </c>
      <c r="L36" s="108">
        <f t="shared" si="22"/>
        <v>0</v>
      </c>
      <c r="M36" s="107">
        <f t="shared" si="22"/>
        <v>0</v>
      </c>
      <c r="N36" s="108">
        <f t="shared" si="22"/>
        <v>0</v>
      </c>
      <c r="O36" s="107">
        <f t="shared" si="22"/>
        <v>0</v>
      </c>
      <c r="P36" s="108">
        <f t="shared" si="22"/>
        <v>0</v>
      </c>
      <c r="Q36" s="107">
        <f t="shared" si="22"/>
        <v>0</v>
      </c>
      <c r="R36" s="108">
        <f t="shared" si="22"/>
        <v>0</v>
      </c>
      <c r="S36" s="107">
        <f t="shared" si="22"/>
        <v>0</v>
      </c>
      <c r="T36" s="108">
        <f t="shared" si="22"/>
        <v>0</v>
      </c>
      <c r="U36" s="107">
        <f t="shared" si="22"/>
        <v>0</v>
      </c>
      <c r="V36" s="108">
        <f t="shared" si="22"/>
        <v>0</v>
      </c>
      <c r="W36" s="107">
        <f t="shared" si="22"/>
        <v>0</v>
      </c>
      <c r="X36" s="108">
        <f t="shared" si="22"/>
        <v>0</v>
      </c>
      <c r="Y36" s="107">
        <f t="shared" si="22"/>
        <v>0</v>
      </c>
      <c r="Z36" s="108">
        <f t="shared" si="22"/>
        <v>0</v>
      </c>
      <c r="AA36" s="107">
        <f t="shared" si="22"/>
        <v>0</v>
      </c>
      <c r="AB36" s="108">
        <f t="shared" si="22"/>
        <v>0</v>
      </c>
      <c r="AC36" s="107">
        <f t="shared" si="22"/>
        <v>0</v>
      </c>
      <c r="AD36" s="108">
        <f t="shared" si="22"/>
        <v>0</v>
      </c>
      <c r="AE36" s="107">
        <f t="shared" si="22"/>
        <v>0</v>
      </c>
      <c r="AF36" s="108">
        <f t="shared" si="22"/>
        <v>0</v>
      </c>
      <c r="AG36" s="107">
        <f t="shared" si="22"/>
        <v>0</v>
      </c>
      <c r="AH36" s="108">
        <f t="shared" si="22"/>
        <v>0.38095238095238093</v>
      </c>
      <c r="AI36" s="107">
        <f t="shared" si="22"/>
        <v>0.52631578947368418</v>
      </c>
      <c r="AJ36" s="108">
        <f t="shared" si="22"/>
        <v>0.18518518518518517</v>
      </c>
      <c r="AK36" s="107">
        <f t="shared" si="22"/>
        <v>0.20689655172413793</v>
      </c>
      <c r="AL36" s="108">
        <f t="shared" si="22"/>
        <v>0.37931034482758619</v>
      </c>
      <c r="AM36" s="107">
        <f t="shared" si="22"/>
        <v>0.21875</v>
      </c>
      <c r="AN36" s="108">
        <f t="shared" si="22"/>
        <v>0.22857142857142856</v>
      </c>
      <c r="AO36" s="107">
        <f t="shared" si="22"/>
        <v>0.17499999999999999</v>
      </c>
      <c r="AP36" s="108">
        <f t="shared" si="22"/>
        <v>7.6923076923076927E-2</v>
      </c>
      <c r="AQ36" s="107">
        <f t="shared" si="22"/>
        <v>-4.6511627906976744E-2</v>
      </c>
      <c r="AR36" s="108">
        <f t="shared" si="22"/>
        <v>-0.14893617021276595</v>
      </c>
      <c r="AS36" s="107">
        <f t="shared" si="22"/>
        <v>7.1428571428571425E-2</v>
      </c>
      <c r="AT36" s="108">
        <f t="shared" si="22"/>
        <v>0.24390243902439024</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4">G36/18</f>
        <v>0</v>
      </c>
      <c r="H38" s="108">
        <f t="shared" si="24"/>
        <v>0</v>
      </c>
      <c r="I38" s="107">
        <f t="shared" si="24"/>
        <v>0</v>
      </c>
      <c r="J38" s="108">
        <f t="shared" si="24"/>
        <v>0</v>
      </c>
      <c r="K38" s="107">
        <f t="shared" si="24"/>
        <v>0</v>
      </c>
      <c r="L38" s="108">
        <f t="shared" ref="L38:AZ38" si="25">L36/18</f>
        <v>0</v>
      </c>
      <c r="M38" s="107">
        <f t="shared" si="25"/>
        <v>0</v>
      </c>
      <c r="N38" s="108">
        <f t="shared" si="25"/>
        <v>0</v>
      </c>
      <c r="O38" s="107">
        <f t="shared" si="25"/>
        <v>0</v>
      </c>
      <c r="P38" s="108">
        <f t="shared" si="25"/>
        <v>0</v>
      </c>
      <c r="Q38" s="107">
        <f t="shared" si="25"/>
        <v>0</v>
      </c>
      <c r="R38" s="108">
        <f t="shared" si="25"/>
        <v>0</v>
      </c>
      <c r="S38" s="107">
        <f t="shared" si="25"/>
        <v>0</v>
      </c>
      <c r="T38" s="108">
        <f t="shared" si="25"/>
        <v>0</v>
      </c>
      <c r="U38" s="107">
        <f t="shared" si="25"/>
        <v>0</v>
      </c>
      <c r="V38" s="108">
        <f t="shared" si="25"/>
        <v>0</v>
      </c>
      <c r="W38" s="107">
        <f t="shared" si="25"/>
        <v>0</v>
      </c>
      <c r="X38" s="108">
        <f t="shared" si="25"/>
        <v>0</v>
      </c>
      <c r="Y38" s="107">
        <f t="shared" si="25"/>
        <v>0</v>
      </c>
      <c r="Z38" s="108">
        <f t="shared" si="25"/>
        <v>0</v>
      </c>
      <c r="AA38" s="107">
        <f t="shared" si="25"/>
        <v>0</v>
      </c>
      <c r="AB38" s="108">
        <f t="shared" si="25"/>
        <v>0</v>
      </c>
      <c r="AC38" s="107">
        <f t="shared" si="25"/>
        <v>0</v>
      </c>
      <c r="AD38" s="108">
        <f t="shared" si="25"/>
        <v>0</v>
      </c>
      <c r="AE38" s="107">
        <f t="shared" si="25"/>
        <v>0</v>
      </c>
      <c r="AF38" s="108">
        <f t="shared" si="25"/>
        <v>0</v>
      </c>
      <c r="AG38" s="107">
        <f t="shared" si="25"/>
        <v>0</v>
      </c>
      <c r="AH38" s="108">
        <f t="shared" si="25"/>
        <v>2.1164021164021163E-2</v>
      </c>
      <c r="AI38" s="107">
        <f t="shared" si="25"/>
        <v>2.9239766081871343E-2</v>
      </c>
      <c r="AJ38" s="108">
        <f t="shared" si="25"/>
        <v>1.0288065843621399E-2</v>
      </c>
      <c r="AK38" s="107">
        <f t="shared" si="25"/>
        <v>1.1494252873563218E-2</v>
      </c>
      <c r="AL38" s="108">
        <f t="shared" si="25"/>
        <v>2.1072796934865898E-2</v>
      </c>
      <c r="AM38" s="107">
        <f t="shared" si="25"/>
        <v>1.2152777777777778E-2</v>
      </c>
      <c r="AN38" s="108">
        <f t="shared" si="25"/>
        <v>1.2698412698412698E-2</v>
      </c>
      <c r="AO38" s="107">
        <f t="shared" si="25"/>
        <v>9.7222222222222224E-3</v>
      </c>
      <c r="AP38" s="108">
        <f t="shared" si="25"/>
        <v>4.2735042735042739E-3</v>
      </c>
      <c r="AQ38" s="107">
        <f t="shared" si="25"/>
        <v>-2.5839793281653748E-3</v>
      </c>
      <c r="AR38" s="108">
        <f t="shared" si="25"/>
        <v>-8.2742316784869974E-3</v>
      </c>
      <c r="AS38" s="107">
        <f t="shared" si="25"/>
        <v>3.968253968253968E-3</v>
      </c>
      <c r="AT38" s="108">
        <f t="shared" si="25"/>
        <v>1.3550135501355013E-2</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6">G38*G41</f>
        <v>0</v>
      </c>
      <c r="H40" s="108">
        <f t="shared" si="26"/>
        <v>0</v>
      </c>
      <c r="I40" s="107">
        <f t="shared" si="26"/>
        <v>0</v>
      </c>
      <c r="J40" s="108">
        <f t="shared" si="26"/>
        <v>0</v>
      </c>
      <c r="K40" s="107">
        <f t="shared" si="26"/>
        <v>0</v>
      </c>
      <c r="L40" s="108">
        <f t="shared" ref="L40:AZ40" si="27">L38*L41</f>
        <v>0</v>
      </c>
      <c r="M40" s="107">
        <f t="shared" si="27"/>
        <v>0</v>
      </c>
      <c r="N40" s="108">
        <f t="shared" si="27"/>
        <v>0</v>
      </c>
      <c r="O40" s="107">
        <f t="shared" si="27"/>
        <v>0</v>
      </c>
      <c r="P40" s="108">
        <f t="shared" si="27"/>
        <v>0</v>
      </c>
      <c r="Q40" s="107">
        <f t="shared" si="27"/>
        <v>0</v>
      </c>
      <c r="R40" s="108">
        <f t="shared" si="27"/>
        <v>0</v>
      </c>
      <c r="S40" s="107">
        <f t="shared" si="27"/>
        <v>0</v>
      </c>
      <c r="T40" s="108">
        <f t="shared" si="27"/>
        <v>0</v>
      </c>
      <c r="U40" s="107">
        <f t="shared" si="27"/>
        <v>0</v>
      </c>
      <c r="V40" s="108">
        <f t="shared" si="27"/>
        <v>0</v>
      </c>
      <c r="W40" s="107">
        <f t="shared" si="27"/>
        <v>0</v>
      </c>
      <c r="X40" s="108">
        <f t="shared" si="27"/>
        <v>0</v>
      </c>
      <c r="Y40" s="107">
        <f t="shared" si="27"/>
        <v>0</v>
      </c>
      <c r="Z40" s="108">
        <f t="shared" si="27"/>
        <v>0</v>
      </c>
      <c r="AA40" s="107">
        <f t="shared" si="27"/>
        <v>0</v>
      </c>
      <c r="AB40" s="108">
        <f t="shared" si="27"/>
        <v>0</v>
      </c>
      <c r="AC40" s="107">
        <f t="shared" si="27"/>
        <v>0</v>
      </c>
      <c r="AD40" s="108">
        <f t="shared" si="27"/>
        <v>0</v>
      </c>
      <c r="AE40" s="107">
        <f t="shared" si="27"/>
        <v>0</v>
      </c>
      <c r="AF40" s="108">
        <f t="shared" si="27"/>
        <v>0</v>
      </c>
      <c r="AG40" s="107">
        <f t="shared" si="27"/>
        <v>0</v>
      </c>
      <c r="AH40" s="108">
        <f t="shared" si="27"/>
        <v>0.38095238095238093</v>
      </c>
      <c r="AI40" s="107">
        <f t="shared" si="27"/>
        <v>0.52631578947368418</v>
      </c>
      <c r="AJ40" s="108">
        <f t="shared" si="27"/>
        <v>0.18518518518518517</v>
      </c>
      <c r="AK40" s="107">
        <f t="shared" si="27"/>
        <v>0.20689655172413793</v>
      </c>
      <c r="AL40" s="108">
        <f t="shared" si="27"/>
        <v>0.37931034482758619</v>
      </c>
      <c r="AM40" s="107">
        <f t="shared" si="27"/>
        <v>0.21875</v>
      </c>
      <c r="AN40" s="108">
        <f t="shared" si="27"/>
        <v>0.22857142857142856</v>
      </c>
      <c r="AO40" s="107">
        <f t="shared" si="27"/>
        <v>0.17499999999999999</v>
      </c>
      <c r="AP40" s="108">
        <f t="shared" si="27"/>
        <v>7.6923076923076927E-2</v>
      </c>
      <c r="AQ40" s="107">
        <f t="shared" si="27"/>
        <v>-4.6511627906976744E-2</v>
      </c>
      <c r="AR40" s="108">
        <f t="shared" si="27"/>
        <v>-0.14893617021276595</v>
      </c>
      <c r="AS40" s="107">
        <f t="shared" si="27"/>
        <v>7.1428571428571425E-2</v>
      </c>
      <c r="AT40" s="108">
        <f t="shared" si="27"/>
        <v>0.24390243902439024</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8">G30+(G30*G40)</f>
        <v>0</v>
      </c>
      <c r="H43" s="110">
        <f t="shared" si="28"/>
        <v>0</v>
      </c>
      <c r="I43" s="109">
        <f t="shared" si="28"/>
        <v>0</v>
      </c>
      <c r="J43" s="110">
        <f t="shared" si="28"/>
        <v>0</v>
      </c>
      <c r="K43" s="109">
        <f t="shared" si="28"/>
        <v>0</v>
      </c>
      <c r="L43" s="110">
        <f t="shared" ref="L43:AZ43" si="29">L30+(L30*L40)</f>
        <v>0</v>
      </c>
      <c r="M43" s="109">
        <f t="shared" si="29"/>
        <v>0</v>
      </c>
      <c r="N43" s="110">
        <f t="shared" si="29"/>
        <v>0</v>
      </c>
      <c r="O43" s="109">
        <f t="shared" si="29"/>
        <v>0</v>
      </c>
      <c r="P43" s="110">
        <f t="shared" si="29"/>
        <v>0</v>
      </c>
      <c r="Q43" s="109">
        <f t="shared" si="29"/>
        <v>0</v>
      </c>
      <c r="R43" s="110">
        <f t="shared" si="29"/>
        <v>0</v>
      </c>
      <c r="S43" s="109">
        <f t="shared" si="29"/>
        <v>0</v>
      </c>
      <c r="T43" s="110">
        <f t="shared" si="29"/>
        <v>0</v>
      </c>
      <c r="U43" s="109">
        <f t="shared" si="29"/>
        <v>0</v>
      </c>
      <c r="V43" s="110">
        <f t="shared" si="29"/>
        <v>0</v>
      </c>
      <c r="W43" s="109">
        <f t="shared" si="29"/>
        <v>0</v>
      </c>
      <c r="X43" s="110">
        <f t="shared" si="29"/>
        <v>0</v>
      </c>
      <c r="Y43" s="109">
        <f t="shared" si="29"/>
        <v>0</v>
      </c>
      <c r="Z43" s="110">
        <f t="shared" si="29"/>
        <v>0</v>
      </c>
      <c r="AA43" s="109">
        <f t="shared" si="29"/>
        <v>0</v>
      </c>
      <c r="AB43" s="110">
        <f t="shared" si="29"/>
        <v>0</v>
      </c>
      <c r="AC43" s="109">
        <f t="shared" si="29"/>
        <v>0</v>
      </c>
      <c r="AD43" s="110">
        <f t="shared" si="29"/>
        <v>0</v>
      </c>
      <c r="AE43" s="109">
        <f t="shared" si="29"/>
        <v>21</v>
      </c>
      <c r="AF43" s="110">
        <f t="shared" si="29"/>
        <v>19</v>
      </c>
      <c r="AG43" s="109">
        <f t="shared" si="29"/>
        <v>27</v>
      </c>
      <c r="AH43" s="110">
        <f t="shared" si="29"/>
        <v>40.047619047619051</v>
      </c>
      <c r="AI43" s="109">
        <f t="shared" si="29"/>
        <v>44.263157894736842</v>
      </c>
      <c r="AJ43" s="110">
        <f t="shared" si="29"/>
        <v>37.925925925925924</v>
      </c>
      <c r="AK43" s="109">
        <f t="shared" si="29"/>
        <v>42.241379310344826</v>
      </c>
      <c r="AL43" s="110">
        <f t="shared" si="29"/>
        <v>55.172413793103445</v>
      </c>
      <c r="AM43" s="109">
        <f t="shared" si="29"/>
        <v>47.53125</v>
      </c>
      <c r="AN43" s="110">
        <f t="shared" si="29"/>
        <v>52.828571428571429</v>
      </c>
      <c r="AO43" s="109">
        <f t="shared" si="29"/>
        <v>55.225000000000001</v>
      </c>
      <c r="AP43" s="110">
        <f t="shared" si="29"/>
        <v>45.230769230769234</v>
      </c>
      <c r="AQ43" s="109">
        <f t="shared" si="29"/>
        <v>39.093023255813954</v>
      </c>
      <c r="AR43" s="110">
        <f t="shared" si="29"/>
        <v>34.042553191489361</v>
      </c>
      <c r="AS43" s="109">
        <f t="shared" si="29"/>
        <v>48.214285714285715</v>
      </c>
      <c r="AT43" s="110">
        <f t="shared" si="29"/>
        <v>63.439024390243901</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K45" si="30">G43/$F$1</f>
        <v>0</v>
      </c>
      <c r="H45" s="61">
        <f t="shared" si="30"/>
        <v>0</v>
      </c>
      <c r="I45" s="69">
        <f t="shared" si="30"/>
        <v>0</v>
      </c>
      <c r="J45" s="61">
        <f t="shared" si="30"/>
        <v>0</v>
      </c>
      <c r="K45" s="69">
        <f t="shared" si="30"/>
        <v>0</v>
      </c>
      <c r="L45" s="61">
        <f t="shared" ref="L45:AZ45" si="31">L43/$F$1</f>
        <v>0</v>
      </c>
      <c r="M45" s="69">
        <f t="shared" si="31"/>
        <v>0</v>
      </c>
      <c r="N45" s="61">
        <f t="shared" si="31"/>
        <v>0</v>
      </c>
      <c r="O45" s="69">
        <f t="shared" si="31"/>
        <v>0</v>
      </c>
      <c r="P45" s="61">
        <f t="shared" si="31"/>
        <v>0</v>
      </c>
      <c r="Q45" s="69">
        <f t="shared" si="31"/>
        <v>0</v>
      </c>
      <c r="R45" s="61">
        <f t="shared" si="31"/>
        <v>0</v>
      </c>
      <c r="S45" s="69">
        <f t="shared" si="31"/>
        <v>0</v>
      </c>
      <c r="T45" s="61">
        <f t="shared" si="31"/>
        <v>0</v>
      </c>
      <c r="U45" s="69">
        <f t="shared" si="31"/>
        <v>0</v>
      </c>
      <c r="V45" s="61">
        <f t="shared" si="31"/>
        <v>0</v>
      </c>
      <c r="W45" s="69">
        <f t="shared" si="31"/>
        <v>0</v>
      </c>
      <c r="X45" s="61">
        <f t="shared" si="31"/>
        <v>0</v>
      </c>
      <c r="Y45" s="69">
        <f t="shared" si="31"/>
        <v>0</v>
      </c>
      <c r="Z45" s="61">
        <f t="shared" si="31"/>
        <v>0</v>
      </c>
      <c r="AA45" s="69">
        <f t="shared" si="31"/>
        <v>0</v>
      </c>
      <c r="AB45" s="61">
        <f t="shared" si="31"/>
        <v>0</v>
      </c>
      <c r="AC45" s="69">
        <f t="shared" si="31"/>
        <v>0</v>
      </c>
      <c r="AD45" s="61">
        <f t="shared" si="31"/>
        <v>0</v>
      </c>
      <c r="AE45" s="69">
        <f t="shared" si="31"/>
        <v>6.6455696202531644</v>
      </c>
      <c r="AF45" s="61">
        <f t="shared" si="31"/>
        <v>6.0126582278481013</v>
      </c>
      <c r="AG45" s="69">
        <f t="shared" si="31"/>
        <v>8.5443037974683538</v>
      </c>
      <c r="AH45" s="61">
        <f t="shared" si="31"/>
        <v>12.673297166968053</v>
      </c>
      <c r="AI45" s="69">
        <f t="shared" si="31"/>
        <v>14.007328447701532</v>
      </c>
      <c r="AJ45" s="61">
        <f t="shared" si="31"/>
        <v>12.001875293014532</v>
      </c>
      <c r="AK45" s="69">
        <f t="shared" si="31"/>
        <v>13.367525098210388</v>
      </c>
      <c r="AL45" s="61">
        <f t="shared" si="31"/>
        <v>17.459624618070709</v>
      </c>
      <c r="AM45" s="69">
        <f t="shared" si="31"/>
        <v>15.041534810126581</v>
      </c>
      <c r="AN45" s="61">
        <f t="shared" si="31"/>
        <v>16.717902350813741</v>
      </c>
      <c r="AO45" s="69">
        <f t="shared" si="31"/>
        <v>17.476265822784811</v>
      </c>
      <c r="AP45" s="61">
        <f t="shared" si="31"/>
        <v>14.313534566699124</v>
      </c>
      <c r="AQ45" s="69">
        <f t="shared" si="31"/>
        <v>12.371209891080365</v>
      </c>
      <c r="AR45" s="61">
        <f t="shared" si="31"/>
        <v>10.772959870724481</v>
      </c>
      <c r="AS45" s="69">
        <f t="shared" si="31"/>
        <v>15.257685352622062</v>
      </c>
      <c r="AT45" s="61">
        <f t="shared" si="31"/>
        <v>20.075640629824019</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32">I45-I26</f>
        <v>-10</v>
      </c>
      <c r="J47" s="118">
        <f t="shared" si="32"/>
        <v>-10</v>
      </c>
      <c r="K47" s="119">
        <f t="shared" si="32"/>
        <v>-10</v>
      </c>
      <c r="L47" s="118">
        <f t="shared" si="32"/>
        <v>-10</v>
      </c>
      <c r="M47" s="119">
        <f t="shared" si="32"/>
        <v>-10</v>
      </c>
      <c r="N47" s="118">
        <f t="shared" si="32"/>
        <v>-10</v>
      </c>
      <c r="O47" s="119">
        <f t="shared" si="32"/>
        <v>-10</v>
      </c>
      <c r="P47" s="118">
        <f t="shared" si="32"/>
        <v>-10</v>
      </c>
      <c r="Q47" s="119">
        <f t="shared" si="32"/>
        <v>-10</v>
      </c>
      <c r="R47" s="118">
        <f t="shared" si="32"/>
        <v>-10</v>
      </c>
      <c r="S47" s="119">
        <f t="shared" si="32"/>
        <v>-10</v>
      </c>
      <c r="T47" s="118">
        <f t="shared" si="32"/>
        <v>-10</v>
      </c>
      <c r="U47" s="119">
        <f t="shared" si="32"/>
        <v>-10</v>
      </c>
      <c r="V47" s="118">
        <f t="shared" si="32"/>
        <v>-10</v>
      </c>
      <c r="W47" s="119">
        <f t="shared" si="32"/>
        <v>-10</v>
      </c>
      <c r="X47" s="118">
        <f t="shared" si="32"/>
        <v>-10</v>
      </c>
      <c r="Y47" s="119">
        <f t="shared" si="32"/>
        <v>-10</v>
      </c>
      <c r="Z47" s="118">
        <f t="shared" si="32"/>
        <v>-10</v>
      </c>
      <c r="AA47" s="119">
        <f t="shared" si="32"/>
        <v>-10</v>
      </c>
      <c r="AB47" s="118">
        <f t="shared" si="32"/>
        <v>-10</v>
      </c>
      <c r="AC47" s="119">
        <f t="shared" si="32"/>
        <v>-10</v>
      </c>
      <c r="AD47" s="118">
        <f t="shared" si="32"/>
        <v>-10</v>
      </c>
      <c r="AE47" s="119">
        <f t="shared" si="32"/>
        <v>-3.3544303797468356</v>
      </c>
      <c r="AF47" s="118">
        <f t="shared" si="32"/>
        <v>-3.9873417721518987</v>
      </c>
      <c r="AG47" s="119">
        <f t="shared" si="32"/>
        <v>-1.4556962025316462</v>
      </c>
      <c r="AH47" s="118">
        <f t="shared" si="32"/>
        <v>2.6732971669680534</v>
      </c>
      <c r="AI47" s="119">
        <f t="shared" si="32"/>
        <v>4.0073284477015321</v>
      </c>
      <c r="AJ47" s="118">
        <f t="shared" si="32"/>
        <v>2.0018752930145318</v>
      </c>
      <c r="AK47" s="119">
        <f t="shared" si="32"/>
        <v>3.3675250982103879</v>
      </c>
      <c r="AL47" s="118">
        <f t="shared" si="32"/>
        <v>7.4596246180707091</v>
      </c>
      <c r="AM47" s="119">
        <f t="shared" si="32"/>
        <v>3.0396595171120495</v>
      </c>
      <c r="AN47" s="118">
        <f t="shared" si="32"/>
        <v>1.3485019595888215</v>
      </c>
      <c r="AO47" s="119">
        <f t="shared" si="32"/>
        <v>-5.3527591865108164</v>
      </c>
      <c r="AP47" s="118">
        <f t="shared" si="32"/>
        <v>-9.6864654333008762</v>
      </c>
      <c r="AQ47" s="119">
        <f t="shared" si="32"/>
        <v>-11.628790108919635</v>
      </c>
      <c r="AR47" s="118">
        <f t="shared" si="32"/>
        <v>-13.227040129275519</v>
      </c>
      <c r="AS47" s="119">
        <f t="shared" si="32"/>
        <v>-8.7423146473779383</v>
      </c>
      <c r="AT47" s="118">
        <f t="shared" si="32"/>
        <v>-3.9243593701759814</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33">IF((((IF(AND(I24&gt;($F$1-0.00001),((I45-I26)&gt;0)),(I45-I26),0)))&gt;=10),10,(IF(AND(I24&gt;($F$1-0.00001),((I45-I26)&gt;0)),(I45-I26),0)))</f>
        <v>0</v>
      </c>
      <c r="J49" s="63">
        <f t="shared" si="33"/>
        <v>0</v>
      </c>
      <c r="K49" s="71">
        <f t="shared" si="33"/>
        <v>0</v>
      </c>
      <c r="L49" s="63">
        <f t="shared" si="33"/>
        <v>0</v>
      </c>
      <c r="M49" s="71">
        <f t="shared" si="33"/>
        <v>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v>
      </c>
      <c r="AJ49" s="63">
        <f t="shared" si="33"/>
        <v>2.0018752930145318</v>
      </c>
      <c r="AK49" s="71">
        <f t="shared" si="33"/>
        <v>3.3675250982103879</v>
      </c>
      <c r="AL49" s="63">
        <f t="shared" si="33"/>
        <v>7.4596246180707091</v>
      </c>
      <c r="AM49" s="71">
        <f t="shared" si="33"/>
        <v>3.0396595171120495</v>
      </c>
      <c r="AN49" s="63">
        <f t="shared" si="33"/>
        <v>0</v>
      </c>
      <c r="AO49" s="71">
        <f t="shared" si="33"/>
        <v>0</v>
      </c>
      <c r="AP49" s="63">
        <f t="shared" si="33"/>
        <v>0</v>
      </c>
      <c r="AQ49" s="71">
        <f t="shared" si="33"/>
        <v>0</v>
      </c>
      <c r="AR49" s="63">
        <f t="shared" si="33"/>
        <v>0</v>
      </c>
      <c r="AS49" s="71">
        <f t="shared" si="33"/>
        <v>0</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3.2083593750000001</v>
      </c>
      <c r="AN24" s="113">
        <f t="shared" si="12"/>
        <v>2.7397872795463916</v>
      </c>
      <c r="AO24" s="114">
        <f t="shared" si="12"/>
        <v>2.0104272672197343</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3.6041796875000003</v>
      </c>
      <c r="AN25" s="122">
        <f t="shared" si="14"/>
        <v>2.9740733272731958</v>
      </c>
      <c r="AO25" s="123">
        <f t="shared" si="14"/>
        <v>2.3751072733830627</v>
      </c>
      <c r="AP25" s="122">
        <f t="shared" si="14"/>
        <v>1.8802136336098672</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12.155745489078821</v>
      </c>
      <c r="AN26" s="117">
        <f>IF((AM26+AL28+(IF(AM16&gt;0,0,AM16))&gt;'SDR Patient and Stations'!AN8),'SDR Patient and Stations'!AN8,(AM26+AL28+(IF(AM16&gt;0,0,AM16))))</f>
        <v>15.694649114189342</v>
      </c>
      <c r="AO26" s="116">
        <f>IF((AN26+AM28+(IF(AN16&gt;0,0,AN16))&gt;'SDR Patient and Stations'!AO8),'SDR Patient and Stations'!AO8,(AN26+AM28+(IF(AN16&gt;0,0,AN16))))</f>
        <v>23.378115073517368</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2.1557454890788215</v>
      </c>
      <c r="AL28" s="117">
        <f t="shared" si="15"/>
        <v>3.538903625110521</v>
      </c>
      <c r="AM28" s="116">
        <f t="shared" si="15"/>
        <v>7.683465959328025</v>
      </c>
      <c r="AN28" s="117">
        <f t="shared" si="15"/>
        <v>3.0786295109211785</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6.7307692307692308</v>
      </c>
      <c r="AF45" s="61">
        <f t="shared" si="23"/>
        <v>6.0897435897435894</v>
      </c>
      <c r="AG45" s="69">
        <f t="shared" si="23"/>
        <v>8.6538461538461533</v>
      </c>
      <c r="AH45" s="61">
        <f t="shared" si="23"/>
        <v>12.835775335775336</v>
      </c>
      <c r="AI45" s="69">
        <f t="shared" si="23"/>
        <v>14.186909581646423</v>
      </c>
      <c r="AJ45" s="61">
        <f t="shared" si="23"/>
        <v>12.155745489078821</v>
      </c>
      <c r="AK45" s="69">
        <f t="shared" si="23"/>
        <v>13.538903625110521</v>
      </c>
      <c r="AL45" s="61">
        <f t="shared" si="23"/>
        <v>17.683465959328025</v>
      </c>
      <c r="AM45" s="69">
        <f t="shared" si="23"/>
        <v>15.234375</v>
      </c>
      <c r="AN45" s="61">
        <f t="shared" si="23"/>
        <v>16.932234432234431</v>
      </c>
      <c r="AO45" s="69">
        <f t="shared" si="23"/>
        <v>17.700320512820511</v>
      </c>
      <c r="AP45" s="61">
        <f t="shared" si="23"/>
        <v>14.497041420118343</v>
      </c>
      <c r="AQ45" s="69">
        <f t="shared" si="23"/>
        <v>12.529815146094215</v>
      </c>
      <c r="AR45" s="61">
        <f t="shared" si="23"/>
        <v>10.911074740861974</v>
      </c>
      <c r="AS45" s="69">
        <f t="shared" si="23"/>
        <v>15.453296703296703</v>
      </c>
      <c r="AT45" s="61">
        <f t="shared" si="23"/>
        <v>20.333020637898684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-3.2692307692307692</v>
      </c>
      <c r="AF47" s="118">
        <f t="shared" si="24"/>
        <v>-3.9102564102564106</v>
      </c>
      <c r="AG47" s="119">
        <f t="shared" si="24"/>
        <v>-1.3461538461538467</v>
      </c>
      <c r="AH47" s="118">
        <f t="shared" si="24"/>
        <v>2.8357753357753364</v>
      </c>
      <c r="AI47" s="119">
        <f t="shared" si="24"/>
        <v>4.1869095816464235</v>
      </c>
      <c r="AJ47" s="118">
        <f t="shared" si="24"/>
        <v>2.1557454890788215</v>
      </c>
      <c r="AK47" s="119">
        <f t="shared" si="24"/>
        <v>3.538903625110521</v>
      </c>
      <c r="AL47" s="118">
        <f t="shared" si="24"/>
        <v>7.683465959328025</v>
      </c>
      <c r="AM47" s="119">
        <f t="shared" si="24"/>
        <v>3.0786295109211785</v>
      </c>
      <c r="AN47" s="118">
        <f t="shared" si="24"/>
        <v>1.2375853180450882</v>
      </c>
      <c r="AO47" s="119">
        <f t="shared" si="24"/>
        <v>-5.6777945606968565</v>
      </c>
      <c r="AP47" s="118">
        <f t="shared" si="24"/>
        <v>-9.5029585798816569</v>
      </c>
      <c r="AQ47" s="119">
        <f t="shared" si="24"/>
        <v>-11.470184853905785</v>
      </c>
      <c r="AR47" s="118">
        <f t="shared" si="24"/>
        <v>-13.088925259138026</v>
      </c>
      <c r="AS47" s="119">
        <f t="shared" si="24"/>
        <v>-8.5467032967032974</v>
      </c>
      <c r="AT47" s="118">
        <f t="shared" si="24"/>
        <v>-3.6669793621013156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2.1557454890788215</v>
      </c>
      <c r="AK49" s="71">
        <f t="shared" si="25"/>
        <v>3.538903625110521</v>
      </c>
      <c r="AL49" s="63">
        <f t="shared" si="25"/>
        <v>7.683465959328025</v>
      </c>
      <c r="AM49" s="71">
        <f t="shared" si="25"/>
        <v>3.0786295109211785</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3.1672265625000002</v>
      </c>
      <c r="AN24" s="113">
        <f t="shared" si="12"/>
        <v>2.6827472021441179</v>
      </c>
      <c r="AO24" s="114">
        <f t="shared" si="12"/>
        <v>1.9631211225843552</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3.5836132812499999</v>
      </c>
      <c r="AN25" s="122">
        <f t="shared" si="14"/>
        <v>2.9249868823220591</v>
      </c>
      <c r="AO25" s="123">
        <f t="shared" si="14"/>
        <v>2.3229341623642368</v>
      </c>
      <c r="AP25" s="122">
        <f t="shared" si="14"/>
        <v>1.8565605612921776</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12.313612313612312</v>
      </c>
      <c r="AN26" s="117">
        <f>IF((AM26+AL28+(IF(AM16&gt;0,0,AM16))&gt;'SDR Patient and Stations'!AN8),'SDR Patient and Stations'!AN8,(AM26+AL28+(IF(AM16&gt;0,0,AM16))))</f>
        <v>16.028345855932059</v>
      </c>
      <c r="AO26" s="116">
        <f>IF((AN26+AM28+(IF(AN16&gt;0,0,AN16))&gt;'SDR Patient and Stations'!AO8),'SDR Patient and Stations'!AO8,(AN26+AM28+(IF(AN16&gt;0,0,AN16))))</f>
        <v>23.941467217329283</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2.3136123136123121</v>
      </c>
      <c r="AL28" s="117">
        <f t="shared" si="15"/>
        <v>3.7147335423197489</v>
      </c>
      <c r="AM28" s="116">
        <f t="shared" si="15"/>
        <v>7.9131213613972236</v>
      </c>
      <c r="AN28" s="117">
        <f t="shared" si="15"/>
        <v>3.1186117123617141</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6.8181818181818183</v>
      </c>
      <c r="AF45" s="61">
        <f t="shared" si="23"/>
        <v>6.1688311688311686</v>
      </c>
      <c r="AG45" s="69">
        <f t="shared" si="23"/>
        <v>8.7662337662337659</v>
      </c>
      <c r="AH45" s="61">
        <f t="shared" si="23"/>
        <v>13.002473716759432</v>
      </c>
      <c r="AI45" s="69">
        <f t="shared" si="23"/>
        <v>14.371155160628845</v>
      </c>
      <c r="AJ45" s="61">
        <f t="shared" si="23"/>
        <v>12.313612313612312</v>
      </c>
      <c r="AK45" s="69">
        <f t="shared" si="23"/>
        <v>13.714733542319749</v>
      </c>
      <c r="AL45" s="61">
        <f t="shared" si="23"/>
        <v>17.913121361397224</v>
      </c>
      <c r="AM45" s="69">
        <f t="shared" si="23"/>
        <v>15.432224025974026</v>
      </c>
      <c r="AN45" s="61">
        <f t="shared" si="23"/>
        <v>17.152133580705009</v>
      </c>
      <c r="AO45" s="69">
        <f t="shared" si="23"/>
        <v>17.930194805194805</v>
      </c>
      <c r="AP45" s="61">
        <f t="shared" si="23"/>
        <v>14.685314685314685</v>
      </c>
      <c r="AQ45" s="69">
        <f t="shared" si="23"/>
        <v>12.692540018121413</v>
      </c>
      <c r="AR45" s="61">
        <f t="shared" si="23"/>
        <v>11.052777010223819</v>
      </c>
      <c r="AS45" s="69">
        <f t="shared" si="23"/>
        <v>15.653988868274583</v>
      </c>
      <c r="AT45" s="61">
        <f t="shared" si="23"/>
        <v>20.597085840988278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-3.1818181818181817</v>
      </c>
      <c r="AF47" s="118">
        <f t="shared" si="24"/>
        <v>-3.8311688311688314</v>
      </c>
      <c r="AG47" s="119">
        <f t="shared" si="24"/>
        <v>-1.2337662337662341</v>
      </c>
      <c r="AH47" s="118">
        <f t="shared" si="24"/>
        <v>3.0024737167594324</v>
      </c>
      <c r="AI47" s="119">
        <f t="shared" si="24"/>
        <v>4.3711551606288452</v>
      </c>
      <c r="AJ47" s="118">
        <f t="shared" si="24"/>
        <v>2.3136123136123121</v>
      </c>
      <c r="AK47" s="119">
        <f t="shared" si="24"/>
        <v>3.7147335423197489</v>
      </c>
      <c r="AL47" s="118">
        <f t="shared" si="24"/>
        <v>7.9131213613972236</v>
      </c>
      <c r="AM47" s="119">
        <f t="shared" si="24"/>
        <v>3.1186117123617141</v>
      </c>
      <c r="AN47" s="118">
        <f t="shared" si="24"/>
        <v>1.1237877247729493</v>
      </c>
      <c r="AO47" s="119">
        <f t="shared" si="24"/>
        <v>-6.0112724121344776</v>
      </c>
      <c r="AP47" s="118">
        <f t="shared" si="24"/>
        <v>-9.314685314685315</v>
      </c>
      <c r="AQ47" s="119">
        <f t="shared" si="24"/>
        <v>-11.307459981878587</v>
      </c>
      <c r="AR47" s="118">
        <f t="shared" si="24"/>
        <v>-12.947222989776181</v>
      </c>
      <c r="AS47" s="119">
        <f t="shared" si="24"/>
        <v>-8.3460111317254171</v>
      </c>
      <c r="AT47" s="118">
        <f t="shared" si="24"/>
        <v>-3.402914159011722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2.3136123136123121</v>
      </c>
      <c r="AK49" s="71">
        <f t="shared" si="25"/>
        <v>3.7147335423197489</v>
      </c>
      <c r="AL49" s="63">
        <f t="shared" si="25"/>
        <v>7.9131213613972236</v>
      </c>
      <c r="AM49" s="71">
        <f t="shared" si="25"/>
        <v>3.1186117123617141</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v>
      </c>
      <c r="N13" s="54">
        <f>'SDR Patient and Stations'!M12</f>
        <v>0</v>
      </c>
      <c r="O13" s="55">
        <f>'SDR Patient and Stations'!N12</f>
        <v>0</v>
      </c>
      <c r="P13" s="54">
        <f>'SDR Patient and Stations'!O12</f>
        <v>0</v>
      </c>
      <c r="Q13" s="55">
        <f>'SDR Patient and Stations'!P12</f>
        <v>0</v>
      </c>
      <c r="R13" s="54">
        <f>'SDR Patient and Stations'!Q12</f>
        <v>0</v>
      </c>
      <c r="S13" s="55">
        <f>'SDR Patient and Stations'!R12</f>
        <v>0</v>
      </c>
      <c r="T13" s="54">
        <f>'SDR Patient and Stations'!S12</f>
        <v>0</v>
      </c>
      <c r="U13" s="55">
        <f>'SDR Patient and Stations'!T12</f>
        <v>0</v>
      </c>
      <c r="V13" s="54">
        <f>'SDR Patient and Stations'!U12</f>
        <v>0</v>
      </c>
      <c r="W13" s="55">
        <f>'SDR Patient and Stations'!V12</f>
        <v>0</v>
      </c>
      <c r="X13" s="54">
        <f>'SDR Patient and Stations'!W12</f>
        <v>0</v>
      </c>
      <c r="Y13" s="55">
        <f>'SDR Patient and Stations'!X12</f>
        <v>0</v>
      </c>
      <c r="Z13" s="54">
        <f>'SDR Patient and Stations'!Y12</f>
        <v>0</v>
      </c>
      <c r="AA13" s="55">
        <f>'SDR Patient and Stations'!Z12</f>
        <v>0</v>
      </c>
      <c r="AB13" s="54">
        <f>'SDR Patient and Stations'!AA12</f>
        <v>0</v>
      </c>
      <c r="AC13" s="55">
        <f>'SDR Patient and Stations'!AB12</f>
        <v>0</v>
      </c>
      <c r="AD13" s="54">
        <f>'SDR Patient and Stations'!AC12</f>
        <v>0</v>
      </c>
      <c r="AE13" s="55">
        <f>'SDR Patient and Stations'!AD12</f>
        <v>0.52500000000000002</v>
      </c>
      <c r="AF13" s="54">
        <f>'SDR Patient and Stations'!AE12</f>
        <v>0.47499999999999998</v>
      </c>
      <c r="AG13" s="55">
        <f>'SDR Patient and Stations'!AF12</f>
        <v>0.67500000000000004</v>
      </c>
      <c r="AH13" s="54">
        <f>'SDR Patient and Stations'!AG12</f>
        <v>0.72499999999999998</v>
      </c>
      <c r="AI13" s="55">
        <f>'SDR Patient and Stations'!AH12</f>
        <v>0.72499999999999998</v>
      </c>
      <c r="AJ13" s="54">
        <f>'SDR Patient and Stations'!AI12</f>
        <v>0.8</v>
      </c>
      <c r="AK13" s="55">
        <f>'SDR Patient and Stations'!AJ12</f>
        <v>0.875</v>
      </c>
      <c r="AL13" s="54">
        <f>'SDR Patient and Stations'!AK12</f>
        <v>1</v>
      </c>
      <c r="AM13" s="55">
        <f>'SDR Patient and Stations'!AL12</f>
        <v>0.97499999999999998</v>
      </c>
      <c r="AN13" s="54">
        <f>'SDR Patient and Stations'!AM12</f>
        <v>0.82692307692307687</v>
      </c>
      <c r="AO13" s="55">
        <f>'SDR Patient and Stations'!AN12</f>
        <v>0.90384615384615385</v>
      </c>
      <c r="AP13" s="54">
        <f>'SDR Patient and Stations'!AO12</f>
        <v>0.80769230769230771</v>
      </c>
      <c r="AQ13" s="55">
        <f>'SDR Patient and Stations'!AP12</f>
        <v>0.78846153846153844</v>
      </c>
      <c r="AR13" s="54">
        <f>'SDR Patient and Stations'!AQ12</f>
        <v>0.76923076923076927</v>
      </c>
      <c r="AS13" s="55">
        <f>'SDR Patient and Stations'!AR12</f>
        <v>0.86538461538461542</v>
      </c>
      <c r="AT13" s="54">
        <f>'SDR Patient and Stations'!AS12</f>
        <v>0.98076923076923073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v>
      </c>
      <c r="N22" s="58">
        <f>'SDR Patient and Stations'!N12</f>
        <v>0</v>
      </c>
      <c r="O22" s="66">
        <f>'SDR Patient and Stations'!O12</f>
        <v>0</v>
      </c>
      <c r="P22" s="58">
        <f>'SDR Patient and Stations'!P12</f>
        <v>0</v>
      </c>
      <c r="Q22" s="66">
        <f>'SDR Patient and Stations'!Q12</f>
        <v>0</v>
      </c>
      <c r="R22" s="58">
        <f>'SDR Patient and Stations'!R12</f>
        <v>0</v>
      </c>
      <c r="S22" s="66">
        <f>'SDR Patient and Stations'!S12</f>
        <v>0</v>
      </c>
      <c r="T22" s="58">
        <f>'SDR Patient and Stations'!T12</f>
        <v>0</v>
      </c>
      <c r="U22" s="66">
        <f>'SDR Patient and Stations'!U12</f>
        <v>0</v>
      </c>
      <c r="V22" s="58">
        <f>'SDR Patient and Stations'!V12</f>
        <v>0</v>
      </c>
      <c r="W22" s="66">
        <f>'SDR Patient and Stations'!W12</f>
        <v>0</v>
      </c>
      <c r="X22" s="58">
        <f>'SDR Patient and Stations'!X12</f>
        <v>0</v>
      </c>
      <c r="Y22" s="66">
        <f>'SDR Patient and Stations'!Y12</f>
        <v>0</v>
      </c>
      <c r="Z22" s="58">
        <f>'SDR Patient and Stations'!Z12</f>
        <v>0</v>
      </c>
      <c r="AA22" s="66">
        <f>'SDR Patient and Stations'!AA12</f>
        <v>0</v>
      </c>
      <c r="AB22" s="58">
        <f>'SDR Patient and Stations'!AB12</f>
        <v>0</v>
      </c>
      <c r="AC22" s="66">
        <f>'SDR Patient and Stations'!AC12</f>
        <v>0</v>
      </c>
      <c r="AD22" s="58">
        <f>'SDR Patient and Stations'!AD12</f>
        <v>0.52500000000000002</v>
      </c>
      <c r="AE22" s="66">
        <f>'SDR Patient and Stations'!AE12</f>
        <v>0.47499999999999998</v>
      </c>
      <c r="AF22" s="58">
        <f>'SDR Patient and Stations'!AF12</f>
        <v>0.67500000000000004</v>
      </c>
      <c r="AG22" s="66">
        <f>'SDR Patient and Stations'!AG12</f>
        <v>0.72499999999999998</v>
      </c>
      <c r="AH22" s="58">
        <f>'SDR Patient and Stations'!AH12</f>
        <v>0.72499999999999998</v>
      </c>
      <c r="AI22" s="66">
        <f>'SDR Patient and Stations'!AI12</f>
        <v>0.8</v>
      </c>
      <c r="AJ22" s="58">
        <f>'SDR Patient and Stations'!AJ12</f>
        <v>0.875</v>
      </c>
      <c r="AK22" s="66">
        <f>'SDR Patient and Stations'!AK12</f>
        <v>1</v>
      </c>
      <c r="AL22" s="58">
        <f>'SDR Patient and Stations'!AL12</f>
        <v>0.97499999999999998</v>
      </c>
      <c r="AM22" s="66">
        <f>'SDR Patient and Stations'!AM12</f>
        <v>0.82692307692307687</v>
      </c>
      <c r="AN22" s="58">
        <f>'SDR Patient and Stations'!AN12</f>
        <v>0.90384615384615385</v>
      </c>
      <c r="AO22" s="66">
        <f>'SDR Patient and Stations'!AO12</f>
        <v>0.80769230769230771</v>
      </c>
      <c r="AP22" s="58">
        <f>'SDR Patient and Stations'!AP12</f>
        <v>0.78846153846153844</v>
      </c>
      <c r="AQ22" s="66">
        <f>'SDR Patient and Stations'!AQ12</f>
        <v>0.76923076923076927</v>
      </c>
      <c r="AR22" s="58">
        <f>'SDR Patient and Stations'!AR12</f>
        <v>0.86538461538461542</v>
      </c>
      <c r="AS22" s="66">
        <f>'SDR Patient and Stations'!AS12</f>
        <v>0.98076923076923073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0</v>
      </c>
      <c r="N24" s="113">
        <f t="shared" si="12"/>
        <v>0</v>
      </c>
      <c r="O24" s="114">
        <f t="shared" si="12"/>
        <v>0</v>
      </c>
      <c r="P24" s="113">
        <f t="shared" si="12"/>
        <v>0</v>
      </c>
      <c r="Q24" s="114">
        <f t="shared" si="12"/>
        <v>0</v>
      </c>
      <c r="R24" s="113">
        <f t="shared" si="12"/>
        <v>0</v>
      </c>
      <c r="S24" s="114">
        <f t="shared" si="12"/>
        <v>0</v>
      </c>
      <c r="T24" s="113">
        <f t="shared" si="12"/>
        <v>0</v>
      </c>
      <c r="U24" s="114">
        <f t="shared" si="12"/>
        <v>0</v>
      </c>
      <c r="V24" s="113">
        <f t="shared" si="12"/>
        <v>0</v>
      </c>
      <c r="W24" s="114">
        <f t="shared" si="12"/>
        <v>0</v>
      </c>
      <c r="X24" s="113">
        <f t="shared" si="12"/>
        <v>0</v>
      </c>
      <c r="Y24" s="114">
        <f t="shared" si="12"/>
        <v>0</v>
      </c>
      <c r="Z24" s="113">
        <f t="shared" si="12"/>
        <v>0</v>
      </c>
      <c r="AA24" s="114">
        <f t="shared" si="12"/>
        <v>0</v>
      </c>
      <c r="AB24" s="113">
        <f t="shared" si="12"/>
        <v>0</v>
      </c>
      <c r="AC24" s="114">
        <f t="shared" si="12"/>
        <v>0</v>
      </c>
      <c r="AD24" s="113">
        <f t="shared" si="12"/>
        <v>0</v>
      </c>
      <c r="AE24" s="114">
        <f t="shared" si="12"/>
        <v>2.1</v>
      </c>
      <c r="AF24" s="113">
        <f t="shared" si="12"/>
        <v>1.9</v>
      </c>
      <c r="AG24" s="114">
        <f t="shared" si="12"/>
        <v>2.7</v>
      </c>
      <c r="AH24" s="113">
        <f t="shared" si="12"/>
        <v>2.9</v>
      </c>
      <c r="AI24" s="114">
        <f t="shared" si="12"/>
        <v>2.9</v>
      </c>
      <c r="AJ24" s="113">
        <f t="shared" si="12"/>
        <v>3.2</v>
      </c>
      <c r="AK24" s="114">
        <f t="shared" si="12"/>
        <v>3.5</v>
      </c>
      <c r="AL24" s="113">
        <f t="shared" si="12"/>
        <v>4</v>
      </c>
      <c r="AM24" s="114">
        <f t="shared" si="12"/>
        <v>3.1260937500000003</v>
      </c>
      <c r="AN24" s="113">
        <f t="shared" si="12"/>
        <v>2.6266240331761099</v>
      </c>
      <c r="AO24" s="114">
        <f t="shared" si="12"/>
        <v>1.9583333333333333</v>
      </c>
      <c r="AP24" s="113">
        <f t="shared" si="12"/>
        <v>1.75</v>
      </c>
      <c r="AQ24" s="114">
        <f t="shared" si="12"/>
        <v>1.7083333333333333</v>
      </c>
      <c r="AR24" s="113">
        <f t="shared" si="12"/>
        <v>1.6666666666666667</v>
      </c>
      <c r="AS24" s="114">
        <f t="shared" si="12"/>
        <v>1.875</v>
      </c>
      <c r="AT24" s="113">
        <f t="shared" si="12"/>
        <v>2.125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v>
      </c>
      <c r="N25" s="122">
        <f t="shared" si="14"/>
        <v>0</v>
      </c>
      <c r="O25" s="123">
        <f t="shared" si="14"/>
        <v>0</v>
      </c>
      <c r="P25" s="122">
        <f t="shared" si="14"/>
        <v>0</v>
      </c>
      <c r="Q25" s="123">
        <f t="shared" si="14"/>
        <v>0</v>
      </c>
      <c r="R25" s="122">
        <f t="shared" si="14"/>
        <v>0</v>
      </c>
      <c r="S25" s="123">
        <f t="shared" si="14"/>
        <v>0</v>
      </c>
      <c r="T25" s="122">
        <f t="shared" si="14"/>
        <v>0</v>
      </c>
      <c r="U25" s="123">
        <f t="shared" si="14"/>
        <v>0</v>
      </c>
      <c r="V25" s="122">
        <f t="shared" si="14"/>
        <v>0</v>
      </c>
      <c r="W25" s="123">
        <f t="shared" si="14"/>
        <v>0</v>
      </c>
      <c r="X25" s="122">
        <f t="shared" si="14"/>
        <v>0</v>
      </c>
      <c r="Y25" s="123">
        <f t="shared" si="14"/>
        <v>0</v>
      </c>
      <c r="Z25" s="122">
        <f t="shared" si="14"/>
        <v>0</v>
      </c>
      <c r="AA25" s="123">
        <f t="shared" si="14"/>
        <v>0</v>
      </c>
      <c r="AB25" s="122">
        <f t="shared" si="14"/>
        <v>0</v>
      </c>
      <c r="AC25" s="123">
        <f t="shared" si="14"/>
        <v>0</v>
      </c>
      <c r="AD25" s="122">
        <f t="shared" si="14"/>
        <v>0</v>
      </c>
      <c r="AE25" s="123">
        <f t="shared" si="14"/>
        <v>1.05</v>
      </c>
      <c r="AF25" s="122">
        <f t="shared" si="14"/>
        <v>2</v>
      </c>
      <c r="AG25" s="123">
        <f t="shared" si="14"/>
        <v>2.2999999999999998</v>
      </c>
      <c r="AH25" s="122">
        <f t="shared" si="14"/>
        <v>2.8</v>
      </c>
      <c r="AI25" s="123">
        <f t="shared" si="14"/>
        <v>2.9</v>
      </c>
      <c r="AJ25" s="122">
        <f t="shared" si="14"/>
        <v>3.05</v>
      </c>
      <c r="AK25" s="123">
        <f t="shared" si="14"/>
        <v>3.35</v>
      </c>
      <c r="AL25" s="122">
        <f t="shared" si="14"/>
        <v>3.75</v>
      </c>
      <c r="AM25" s="123">
        <f t="shared" si="14"/>
        <v>3.5630468750000004</v>
      </c>
      <c r="AN25" s="122">
        <f t="shared" si="14"/>
        <v>2.8763588915880551</v>
      </c>
      <c r="AO25" s="123">
        <f t="shared" si="14"/>
        <v>2.2924786832547217</v>
      </c>
      <c r="AP25" s="122">
        <f t="shared" si="14"/>
        <v>1.8541666666666665</v>
      </c>
      <c r="AQ25" s="123">
        <f t="shared" si="14"/>
        <v>1.7291666666666665</v>
      </c>
      <c r="AR25" s="122">
        <f t="shared" si="14"/>
        <v>1.6875</v>
      </c>
      <c r="AS25" s="123">
        <f t="shared" si="14"/>
        <v>1.7708333333333335</v>
      </c>
      <c r="AT25" s="122">
        <f t="shared" si="14"/>
        <v>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v>
      </c>
      <c r="R26" s="117">
        <f>IF((Q26+P28+(IF(Q16&gt;0,0,Q16))&gt;'SDR Patient and Stations'!R8),'SDR Patient and Stations'!R8,(Q26+P28+(IF(Q16&gt;0,0,Q16))))</f>
        <v>10</v>
      </c>
      <c r="S26" s="116">
        <f>IF((R26+Q28+(IF(R16&gt;0,0,R16))&gt;'SDR Patient and Stations'!S8),'SDR Patient and Stations'!S8,(R26+Q28+(IF(R16&gt;0,0,R16))))</f>
        <v>10</v>
      </c>
      <c r="T26" s="117">
        <f>IF((S26+R28+(IF(S16&gt;0,0,S16))&gt;'SDR Patient and Stations'!T8),'SDR Patient and Stations'!T8,(S26+R28+(IF(S16&gt;0,0,S16))))</f>
        <v>10</v>
      </c>
      <c r="U26" s="116">
        <f>IF((T26+S28+(IF(T16&gt;0,0,T16))&gt;'SDR Patient and Stations'!U8),'SDR Patient and Stations'!U8,(T26+S28+(IF(T16&gt;0,0,T16))))</f>
        <v>10</v>
      </c>
      <c r="V26" s="117">
        <f>IF((U26+T28+(IF(U16&gt;0,0,U16))&gt;'SDR Patient and Stations'!V8),'SDR Patient and Stations'!V8,(U26+T28+(IF(U16&gt;0,0,U16))))</f>
        <v>10</v>
      </c>
      <c r="W26" s="116">
        <f>IF((V26+U28+(IF(V16&gt;0,0,V16))&gt;'SDR Patient and Stations'!W8),'SDR Patient and Stations'!W8,(V26+U28+(IF(V16&gt;0,0,V16))))</f>
        <v>10</v>
      </c>
      <c r="X26" s="117">
        <f>IF((W26+V28+(IF(W16&gt;0,0,W16))&gt;'SDR Patient and Stations'!X8),'SDR Patient and Stations'!X8,(W26+V28+(IF(W16&gt;0,0,W16))))</f>
        <v>10</v>
      </c>
      <c r="Y26" s="116">
        <f>IF((X26+W28+(IF(X16&gt;0,0,X16))&gt;'SDR Patient and Stations'!Y8),'SDR Patient and Stations'!Y8,(X26+W28+(IF(X16&gt;0,0,X16))))</f>
        <v>10</v>
      </c>
      <c r="Z26" s="117">
        <f>IF((Y26+X28+(IF(Y16&gt;0,0,Y16))&gt;'SDR Patient and Stations'!Z8),'SDR Patient and Stations'!Z8,(Y26+X28+(IF(Y16&gt;0,0,Y16))))</f>
        <v>10</v>
      </c>
      <c r="AA26" s="116">
        <f>IF((Z26+Y28+(IF(Z16&gt;0,0,Z16))&gt;'SDR Patient and Stations'!AA8),'SDR Patient and Stations'!AA8,(Z26+Y28+(IF(Z16&gt;0,0,Z16))))</f>
        <v>10</v>
      </c>
      <c r="AB26" s="117">
        <f>IF((AA26+Z28+(IF(AA16&gt;0,0,AA16))&gt;'SDR Patient and Stations'!AB8),'SDR Patient and Stations'!AB8,(AA26+Z28+(IF(AA16&gt;0,0,AA16))))</f>
        <v>10</v>
      </c>
      <c r="AC26" s="116">
        <f>IF((AB26+AA28+(IF(AB16&gt;0,0,AB16))&gt;'SDR Patient and Stations'!AC8),'SDR Patient and Stations'!AC8,(AB26+AA28+(IF(AB16&gt;0,0,AB16))))</f>
        <v>10</v>
      </c>
      <c r="AD26" s="117">
        <f>IF((AC26+AB28+(IF(AC16&gt;0,0,AC16))&gt;'SDR Patient and Stations'!AD8),'SDR Patient and Stations'!AD8,(AC26+AB28+(IF(AC16&gt;0,0,AC16))))</f>
        <v>10</v>
      </c>
      <c r="AE26" s="116">
        <f>IF((AD26+AC28+(IF(AD16&gt;0,0,AD16))&gt;'SDR Patient and Stations'!AE8),'SDR Patient and Stations'!AE8,(AD26+AC28+(IF(AD16&gt;0,0,AD16))))</f>
        <v>10</v>
      </c>
      <c r="AF26" s="117">
        <f>IF((AE26+AD28+(IF(AE16&gt;0,0,AE16))&gt;'SDR Patient and Stations'!AF8),'SDR Patient and Stations'!AF8,(AE26+AD28+(IF(AE16&gt;0,0,AE16))))</f>
        <v>10</v>
      </c>
      <c r="AG26" s="116">
        <f>IF((AF26+AE28+(IF(AF16&gt;0,0,AF16))&gt;'SDR Patient and Stations'!AG8),'SDR Patient and Stations'!AG8,(AF26+AE28+(IF(AF16&gt;0,0,AF16))))</f>
        <v>10</v>
      </c>
      <c r="AH26" s="117">
        <f>IF((AG26+AF28+(IF(AG16&gt;0,0,AG16))&gt;'SDR Patient and Stations'!AH8),'SDR Patient and Stations'!AH8,(AG26+AF28+(IF(AG16&gt;0,0,AG16))))</f>
        <v>10</v>
      </c>
      <c r="AI26" s="116">
        <f>IF((AH26+AG28+(IF(AH16&gt;0,0,AH16))&gt;'SDR Patient and Stations'!AI8),'SDR Patient and Stations'!AI8,(AH26+AG28+(IF(AH16&gt;0,0,AH16))))</f>
        <v>10</v>
      </c>
      <c r="AJ26" s="117">
        <f>IF((AI26+AH28+(IF(AI16&gt;0,0,AI16))&gt;'SDR Patient and Stations'!AJ8),'SDR Patient and Stations'!AJ8,(AI26+AH28+(IF(AI16&gt;0,0,AI16))))</f>
        <v>10</v>
      </c>
      <c r="AK26" s="116">
        <f>IF((AJ26+AI28+(IF(AJ16&gt;0,0,AJ16))&gt;'SDR Patient and Stations'!AK8),'SDR Patient and Stations'!AK8,(AJ26+AI28+(IF(AJ16&gt;0,0,AJ16))))</f>
        <v>10</v>
      </c>
      <c r="AL26" s="117">
        <f>IF((AK26+AJ28+(IF(AK16&gt;0,0,AK16))&gt;'SDR Patient and Stations'!AL8),'SDR Patient and Stations'!AL8,(AK26+AJ28+(IF(AK16&gt;0,0,AK16))))</f>
        <v>10</v>
      </c>
      <c r="AM26" s="116">
        <f>IF((AL26+AK28+(IF(AL16&gt;0,0,AL16))&gt;'SDR Patient and Stations'!AM8),'SDR Patient and Stations'!AM8,(AL26+AK28+(IF(AL16&gt;0,0,AL16))))</f>
        <v>12.475633528265107</v>
      </c>
      <c r="AN26" s="117">
        <f>IF((AM26+AL28+(IF(AM16&gt;0,0,AM16))&gt;'SDR Patient and Stations'!AN8),'SDR Patient and Stations'!AN8,(AM26+AL28+(IF(AM16&gt;0,0,AM16))))</f>
        <v>16.370824090878536</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2.4756335282651065</v>
      </c>
      <c r="AL28" s="117">
        <f t="shared" si="15"/>
        <v>3.8951905626134291</v>
      </c>
      <c r="AM28" s="116">
        <f t="shared" si="15"/>
        <v>8.1488203266787629</v>
      </c>
      <c r="AN28" s="117">
        <f t="shared" si="15"/>
        <v>3.159646076998051</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0</v>
      </c>
      <c r="N30" s="60">
        <f>HLOOKUP(N19,'SDR Patient and Stations'!$B$6:$AT$14,4,FALSE)</f>
        <v>0</v>
      </c>
      <c r="O30" s="68">
        <f>HLOOKUP(O19,'SDR Patient and Stations'!$B$6:$AT$14,4,FALSE)</f>
        <v>0</v>
      </c>
      <c r="P30" s="60">
        <f>HLOOKUP(P19,'SDR Patient and Stations'!$B$6:$AT$14,4,FALSE)</f>
        <v>0</v>
      </c>
      <c r="Q30" s="68">
        <f>HLOOKUP(Q19,'SDR Patient and Stations'!$B$6:$AT$14,4,FALSE)</f>
        <v>0</v>
      </c>
      <c r="R30" s="60">
        <f>HLOOKUP(R19,'SDR Patient and Stations'!$B$6:$AT$14,4,FALSE)</f>
        <v>0</v>
      </c>
      <c r="S30" s="68">
        <f>HLOOKUP(S19,'SDR Patient and Stations'!$B$6:$AT$14,4,FALSE)</f>
        <v>0</v>
      </c>
      <c r="T30" s="60">
        <f>HLOOKUP(T19,'SDR Patient and Stations'!$B$6:$AT$14,4,FALSE)</f>
        <v>0</v>
      </c>
      <c r="U30" s="68">
        <f>HLOOKUP(U19,'SDR Patient and Stations'!$B$6:$AT$14,4,FALSE)</f>
        <v>0</v>
      </c>
      <c r="V30" s="60">
        <f>HLOOKUP(V19,'SDR Patient and Stations'!$B$6:$AT$14,4,FALSE)</f>
        <v>0</v>
      </c>
      <c r="W30" s="68">
        <f>HLOOKUP(W19,'SDR Patient and Stations'!$B$6:$AT$14,4,FALSE)</f>
        <v>0</v>
      </c>
      <c r="X30" s="60">
        <f>HLOOKUP(X19,'SDR Patient and Stations'!$B$6:$AT$14,4,FALSE)</f>
        <v>0</v>
      </c>
      <c r="Y30" s="68">
        <f>HLOOKUP(Y19,'SDR Patient and Stations'!$B$6:$AT$14,4,FALSE)</f>
        <v>0</v>
      </c>
      <c r="Z30" s="60">
        <f>HLOOKUP(Z19,'SDR Patient and Stations'!$B$6:$AT$14,4,FALSE)</f>
        <v>0</v>
      </c>
      <c r="AA30" s="68">
        <f>HLOOKUP(AA19,'SDR Patient and Stations'!$B$6:$AT$14,4,FALSE)</f>
        <v>0</v>
      </c>
      <c r="AB30" s="60">
        <f>HLOOKUP(AB19,'SDR Patient and Stations'!$B$6:$AT$14,4,FALSE)</f>
        <v>0</v>
      </c>
      <c r="AC30" s="68">
        <f>HLOOKUP(AC19,'SDR Patient and Stations'!$B$6:$AT$14,4,FALSE)</f>
        <v>0</v>
      </c>
      <c r="AD30" s="60">
        <f>HLOOKUP(AD19,'SDR Patient and Stations'!$B$6:$AT$14,4,FALSE)</f>
        <v>0</v>
      </c>
      <c r="AE30" s="68">
        <f>HLOOKUP(AE19,'SDR Patient and Stations'!$B$6:$AT$14,4,FALSE)</f>
        <v>21</v>
      </c>
      <c r="AF30" s="60">
        <f>HLOOKUP(AF19,'SDR Patient and Stations'!$B$6:$AT$14,4,FALSE)</f>
        <v>19</v>
      </c>
      <c r="AG30" s="68">
        <f>HLOOKUP(AG19,'SDR Patient and Stations'!$B$6:$AT$14,4,FALSE)</f>
        <v>27</v>
      </c>
      <c r="AH30" s="60">
        <f>HLOOKUP(AH19,'SDR Patient and Stations'!$B$6:$AT$14,4,FALSE)</f>
        <v>29</v>
      </c>
      <c r="AI30" s="68">
        <f>HLOOKUP(AI19,'SDR Patient and Stations'!$B$6:$AT$14,4,FALSE)</f>
        <v>29</v>
      </c>
      <c r="AJ30" s="60">
        <f>HLOOKUP(AJ19,'SDR Patient and Stations'!$B$6:$AT$14,4,FALSE)</f>
        <v>32</v>
      </c>
      <c r="AK30" s="68">
        <f>HLOOKUP(AK19,'SDR Patient and Stations'!$B$6:$AT$14,4,FALSE)</f>
        <v>35</v>
      </c>
      <c r="AL30" s="60">
        <f>HLOOKUP(AL19,'SDR Patient and Stations'!$B$6:$AT$14,4,FALSE)</f>
        <v>40</v>
      </c>
      <c r="AM30" s="68">
        <f>HLOOKUP(AM19,'SDR Patient and Stations'!$B$6:$AT$14,4,FALSE)</f>
        <v>39</v>
      </c>
      <c r="AN30" s="60">
        <f>HLOOKUP(AN19,'SDR Patient and Stations'!$B$6:$AT$14,4,FALSE)</f>
        <v>43</v>
      </c>
      <c r="AO30" s="68">
        <f>HLOOKUP(AO19,'SDR Patient and Stations'!$B$6:$AT$14,4,FALSE)</f>
        <v>47</v>
      </c>
      <c r="AP30" s="60">
        <f>HLOOKUP(AP19,'SDR Patient and Stations'!$B$6:$AT$14,4,FALSE)</f>
        <v>42</v>
      </c>
      <c r="AQ30" s="68">
        <f>HLOOKUP(AQ19,'SDR Patient and Stations'!$B$6:$AT$14,4,FALSE)</f>
        <v>41</v>
      </c>
      <c r="AR30" s="60">
        <f>HLOOKUP(AR19,'SDR Patient and Stations'!$B$6:$AT$14,4,FALSE)</f>
        <v>40</v>
      </c>
      <c r="AS30" s="68">
        <f>HLOOKUP(AS19,'SDR Patient and Stations'!$B$6:$AT$14,4,FALSE)</f>
        <v>45</v>
      </c>
      <c r="AT30" s="60">
        <f>HLOOKUP(AT19,'SDR Patient and Stations'!$B$6:$AT$14,4,FALSE)</f>
        <v>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0</v>
      </c>
      <c r="Q32" s="68">
        <f>HLOOKUP(Q20,'SDR Patient and Stations'!$B$6:$AT$14,4,FALSE)</f>
        <v>0</v>
      </c>
      <c r="R32" s="60">
        <f>HLOOKUP(R20,'SDR Patient and Stations'!$B$6:$AT$14,4,FALSE)</f>
        <v>0</v>
      </c>
      <c r="S32" s="68">
        <f>HLOOKUP(S20,'SDR Patient and Stations'!$B$6:$AT$14,4,FALSE)</f>
        <v>0</v>
      </c>
      <c r="T32" s="60">
        <f>HLOOKUP(T20,'SDR Patient and Stations'!$B$6:$AT$14,4,FALSE)</f>
        <v>0</v>
      </c>
      <c r="U32" s="68">
        <f>HLOOKUP(U20,'SDR Patient and Stations'!$B$6:$AT$14,4,FALSE)</f>
        <v>0</v>
      </c>
      <c r="V32" s="60">
        <f>HLOOKUP(V20,'SDR Patient and Stations'!$B$6:$AT$14,4,FALSE)</f>
        <v>0</v>
      </c>
      <c r="W32" s="68">
        <f>HLOOKUP(W20,'SDR Patient and Stations'!$B$6:$AT$14,4,FALSE)</f>
        <v>0</v>
      </c>
      <c r="X32" s="60">
        <f>HLOOKUP(X20,'SDR Patient and Stations'!$B$6:$AT$14,4,FALSE)</f>
        <v>0</v>
      </c>
      <c r="Y32" s="68">
        <f>HLOOKUP(Y20,'SDR Patient and Stations'!$B$6:$AT$14,4,FALSE)</f>
        <v>0</v>
      </c>
      <c r="Z32" s="60">
        <f>HLOOKUP(Z20,'SDR Patient and Stations'!$B$6:$AT$14,4,FALSE)</f>
        <v>0</v>
      </c>
      <c r="AA32" s="68">
        <f>HLOOKUP(AA20,'SDR Patient and Stations'!$B$6:$AT$14,4,FALSE)</f>
        <v>0</v>
      </c>
      <c r="AB32" s="60">
        <f>HLOOKUP(AB20,'SDR Patient and Stations'!$B$6:$AT$14,4,FALSE)</f>
        <v>0</v>
      </c>
      <c r="AC32" s="68">
        <f>HLOOKUP(AC20,'SDR Patient and Stations'!$B$6:$AT$14,4,FALSE)</f>
        <v>0</v>
      </c>
      <c r="AD32" s="60">
        <f>HLOOKUP(AD20,'SDR Patient and Stations'!$B$6:$AT$14,4,FALSE)</f>
        <v>0</v>
      </c>
      <c r="AE32" s="68">
        <f>HLOOKUP(AE20,'SDR Patient and Stations'!$B$6:$AT$14,4,FALSE)</f>
        <v>0</v>
      </c>
      <c r="AF32" s="60">
        <f>HLOOKUP(AF20,'SDR Patient and Stations'!$B$6:$AT$14,4,FALSE)</f>
        <v>0</v>
      </c>
      <c r="AG32" s="68">
        <f>HLOOKUP(AG20,'SDR Patient and Stations'!$B$6:$AT$14,4,FALSE)</f>
        <v>0</v>
      </c>
      <c r="AH32" s="60">
        <f>HLOOKUP(AH20,'SDR Patient and Stations'!$B$6:$AT$14,4,FALSE)</f>
        <v>21</v>
      </c>
      <c r="AI32" s="68">
        <f>HLOOKUP(AI20,'SDR Patient and Stations'!$B$6:$AT$14,4,FALSE)</f>
        <v>19</v>
      </c>
      <c r="AJ32" s="60">
        <f>HLOOKUP(AJ20,'SDR Patient and Stations'!$B$6:$AT$14,4,FALSE)</f>
        <v>27</v>
      </c>
      <c r="AK32" s="68">
        <f>HLOOKUP(AK20,'SDR Patient and Stations'!$B$6:$AT$14,4,FALSE)</f>
        <v>29</v>
      </c>
      <c r="AL32" s="60">
        <f>HLOOKUP(AL20,'SDR Patient and Stations'!$B$6:$AT$14,4,FALSE)</f>
        <v>29</v>
      </c>
      <c r="AM32" s="68">
        <f>HLOOKUP(AM20,'SDR Patient and Stations'!$B$6:$AT$14,4,FALSE)</f>
        <v>32</v>
      </c>
      <c r="AN32" s="60">
        <f>HLOOKUP(AN20,'SDR Patient and Stations'!$B$6:$AT$14,4,FALSE)</f>
        <v>35</v>
      </c>
      <c r="AO32" s="68">
        <f>HLOOKUP(AO20,'SDR Patient and Stations'!$B$6:$AT$14,4,FALSE)</f>
        <v>40</v>
      </c>
      <c r="AP32" s="60">
        <f>HLOOKUP(AP20,'SDR Patient and Stations'!$B$6:$AT$14,4,FALSE)</f>
        <v>39</v>
      </c>
      <c r="AQ32" s="68">
        <f>HLOOKUP(AQ20,'SDR Patient and Stations'!$B$6:$AT$14,4,FALSE)</f>
        <v>43</v>
      </c>
      <c r="AR32" s="60">
        <f>HLOOKUP(AR20,'SDR Patient and Stations'!$B$6:$AT$14,4,FALSE)</f>
        <v>47</v>
      </c>
      <c r="AS32" s="68">
        <f>HLOOKUP(AS20,'SDR Patient and Stations'!$B$6:$AT$14,4,FALSE)</f>
        <v>42</v>
      </c>
      <c r="AT32" s="60">
        <f>HLOOKUP(AT20,'SDR Patient and Stations'!$B$6:$AT$14,4,FALSE)</f>
        <v>41</v>
      </c>
      <c r="AU32" s="68">
        <f>HLOOKUP(AU20,'SDR Patient and Stations'!$B$6:$AT$14,4,FALSE)</f>
        <v>40</v>
      </c>
      <c r="AV32" s="60">
        <f>HLOOKUP(AV20,'SDR Patient and Stations'!$B$6:$AT$14,4,FALSE)</f>
        <v>45</v>
      </c>
      <c r="AW32" s="68">
        <f>HLOOKUP(AW20,'SDR Patient and Stations'!$B$6:$AT$14,4,FALSE)</f>
        <v>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0</v>
      </c>
      <c r="N34" s="61">
        <f t="shared" si="16"/>
        <v>0</v>
      </c>
      <c r="O34" s="69">
        <f t="shared" si="16"/>
        <v>0</v>
      </c>
      <c r="P34" s="61">
        <f t="shared" si="16"/>
        <v>0</v>
      </c>
      <c r="Q34" s="69">
        <f t="shared" si="16"/>
        <v>0</v>
      </c>
      <c r="R34" s="61">
        <f t="shared" si="16"/>
        <v>0</v>
      </c>
      <c r="S34" s="69">
        <f t="shared" si="16"/>
        <v>0</v>
      </c>
      <c r="T34" s="61">
        <f t="shared" si="16"/>
        <v>0</v>
      </c>
      <c r="U34" s="69">
        <f t="shared" si="16"/>
        <v>0</v>
      </c>
      <c r="V34" s="61">
        <f t="shared" si="16"/>
        <v>0</v>
      </c>
      <c r="W34" s="69">
        <f t="shared" si="16"/>
        <v>0</v>
      </c>
      <c r="X34" s="61">
        <f t="shared" si="16"/>
        <v>0</v>
      </c>
      <c r="Y34" s="69">
        <f t="shared" si="16"/>
        <v>0</v>
      </c>
      <c r="Z34" s="61">
        <f t="shared" si="16"/>
        <v>0</v>
      </c>
      <c r="AA34" s="69">
        <f t="shared" si="16"/>
        <v>0</v>
      </c>
      <c r="AB34" s="61">
        <f t="shared" si="16"/>
        <v>0</v>
      </c>
      <c r="AC34" s="69">
        <f t="shared" si="16"/>
        <v>0</v>
      </c>
      <c r="AD34" s="61">
        <f t="shared" si="16"/>
        <v>0</v>
      </c>
      <c r="AE34" s="69">
        <f t="shared" si="16"/>
        <v>21</v>
      </c>
      <c r="AF34" s="61">
        <f t="shared" si="16"/>
        <v>19</v>
      </c>
      <c r="AG34" s="69">
        <f t="shared" si="16"/>
        <v>27</v>
      </c>
      <c r="AH34" s="61">
        <f t="shared" si="16"/>
        <v>8</v>
      </c>
      <c r="AI34" s="69">
        <f t="shared" si="16"/>
        <v>10</v>
      </c>
      <c r="AJ34" s="61">
        <f t="shared" si="16"/>
        <v>5</v>
      </c>
      <c r="AK34" s="69">
        <f t="shared" si="16"/>
        <v>6</v>
      </c>
      <c r="AL34" s="61">
        <f t="shared" si="16"/>
        <v>11</v>
      </c>
      <c r="AM34" s="69">
        <f t="shared" si="16"/>
        <v>7</v>
      </c>
      <c r="AN34" s="61">
        <f t="shared" si="16"/>
        <v>8</v>
      </c>
      <c r="AO34" s="69">
        <f t="shared" si="16"/>
        <v>7</v>
      </c>
      <c r="AP34" s="61">
        <f t="shared" si="16"/>
        <v>3</v>
      </c>
      <c r="AQ34" s="69">
        <f t="shared" si="16"/>
        <v>-2</v>
      </c>
      <c r="AR34" s="61">
        <f t="shared" si="16"/>
        <v>-7</v>
      </c>
      <c r="AS34" s="69">
        <f t="shared" si="16"/>
        <v>3</v>
      </c>
      <c r="AT34" s="61">
        <f t="shared" si="16"/>
        <v>10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0</v>
      </c>
      <c r="Q36" s="107">
        <f t="shared" si="18"/>
        <v>0</v>
      </c>
      <c r="R36" s="108">
        <f t="shared" si="18"/>
        <v>0</v>
      </c>
      <c r="S36" s="107">
        <f t="shared" si="18"/>
        <v>0</v>
      </c>
      <c r="T36" s="108">
        <f t="shared" si="18"/>
        <v>0</v>
      </c>
      <c r="U36" s="107">
        <f t="shared" si="18"/>
        <v>0</v>
      </c>
      <c r="V36" s="108">
        <f t="shared" si="18"/>
        <v>0</v>
      </c>
      <c r="W36" s="107">
        <f t="shared" si="18"/>
        <v>0</v>
      </c>
      <c r="X36" s="108">
        <f t="shared" si="18"/>
        <v>0</v>
      </c>
      <c r="Y36" s="107">
        <f t="shared" si="18"/>
        <v>0</v>
      </c>
      <c r="Z36" s="108">
        <f t="shared" si="18"/>
        <v>0</v>
      </c>
      <c r="AA36" s="107">
        <f t="shared" si="18"/>
        <v>0</v>
      </c>
      <c r="AB36" s="108">
        <f t="shared" si="18"/>
        <v>0</v>
      </c>
      <c r="AC36" s="107">
        <f t="shared" si="18"/>
        <v>0</v>
      </c>
      <c r="AD36" s="108">
        <f t="shared" si="18"/>
        <v>0</v>
      </c>
      <c r="AE36" s="107">
        <f t="shared" si="18"/>
        <v>0</v>
      </c>
      <c r="AF36" s="108">
        <f t="shared" si="18"/>
        <v>0</v>
      </c>
      <c r="AG36" s="107">
        <f t="shared" si="18"/>
        <v>0</v>
      </c>
      <c r="AH36" s="108">
        <f t="shared" si="18"/>
        <v>0.38095238095238093</v>
      </c>
      <c r="AI36" s="107">
        <f t="shared" si="18"/>
        <v>0.52631578947368418</v>
      </c>
      <c r="AJ36" s="108">
        <f t="shared" si="18"/>
        <v>0.18518518518518517</v>
      </c>
      <c r="AK36" s="107">
        <f t="shared" si="18"/>
        <v>0.20689655172413793</v>
      </c>
      <c r="AL36" s="108">
        <f t="shared" si="18"/>
        <v>0.37931034482758619</v>
      </c>
      <c r="AM36" s="107">
        <f t="shared" si="18"/>
        <v>0.21875</v>
      </c>
      <c r="AN36" s="108">
        <f t="shared" si="18"/>
        <v>0.22857142857142856</v>
      </c>
      <c r="AO36" s="107">
        <f t="shared" si="18"/>
        <v>0.17499999999999999</v>
      </c>
      <c r="AP36" s="108">
        <f t="shared" si="18"/>
        <v>7.6923076923076927E-2</v>
      </c>
      <c r="AQ36" s="107">
        <f t="shared" si="18"/>
        <v>-4.6511627906976744E-2</v>
      </c>
      <c r="AR36" s="108">
        <f t="shared" si="18"/>
        <v>-0.14893617021276595</v>
      </c>
      <c r="AS36" s="107">
        <f t="shared" si="18"/>
        <v>7.1428571428571425E-2</v>
      </c>
      <c r="AT36" s="108">
        <f t="shared" si="18"/>
        <v>0.24390243902439024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v>
      </c>
      <c r="Q38" s="107">
        <f t="shared" si="20"/>
        <v>0</v>
      </c>
      <c r="R38" s="108">
        <f t="shared" si="20"/>
        <v>0</v>
      </c>
      <c r="S38" s="107">
        <f t="shared" si="20"/>
        <v>0</v>
      </c>
      <c r="T38" s="108">
        <f t="shared" si="20"/>
        <v>0</v>
      </c>
      <c r="U38" s="107">
        <f t="shared" si="20"/>
        <v>0</v>
      </c>
      <c r="V38" s="108">
        <f t="shared" si="20"/>
        <v>0</v>
      </c>
      <c r="W38" s="107">
        <f t="shared" si="20"/>
        <v>0</v>
      </c>
      <c r="X38" s="108">
        <f t="shared" si="20"/>
        <v>0</v>
      </c>
      <c r="Y38" s="107">
        <f t="shared" si="20"/>
        <v>0</v>
      </c>
      <c r="Z38" s="108">
        <f t="shared" si="20"/>
        <v>0</v>
      </c>
      <c r="AA38" s="107">
        <f t="shared" si="20"/>
        <v>0</v>
      </c>
      <c r="AB38" s="108">
        <f t="shared" si="20"/>
        <v>0</v>
      </c>
      <c r="AC38" s="107">
        <f t="shared" si="20"/>
        <v>0</v>
      </c>
      <c r="AD38" s="108">
        <f t="shared" si="20"/>
        <v>0</v>
      </c>
      <c r="AE38" s="107">
        <f t="shared" si="20"/>
        <v>0</v>
      </c>
      <c r="AF38" s="108">
        <f t="shared" si="20"/>
        <v>0</v>
      </c>
      <c r="AG38" s="107">
        <f t="shared" si="20"/>
        <v>0</v>
      </c>
      <c r="AH38" s="108">
        <f t="shared" si="20"/>
        <v>2.1164021164021163E-2</v>
      </c>
      <c r="AI38" s="107">
        <f t="shared" si="20"/>
        <v>2.9239766081871343E-2</v>
      </c>
      <c r="AJ38" s="108">
        <f t="shared" si="20"/>
        <v>1.0288065843621399E-2</v>
      </c>
      <c r="AK38" s="107">
        <f t="shared" si="20"/>
        <v>1.1494252873563218E-2</v>
      </c>
      <c r="AL38" s="108">
        <f t="shared" si="20"/>
        <v>2.1072796934865898E-2</v>
      </c>
      <c r="AM38" s="107">
        <f t="shared" si="20"/>
        <v>1.2152777777777778E-2</v>
      </c>
      <c r="AN38" s="108">
        <f t="shared" si="20"/>
        <v>1.2698412698412698E-2</v>
      </c>
      <c r="AO38" s="107">
        <f t="shared" si="20"/>
        <v>9.7222222222222224E-3</v>
      </c>
      <c r="AP38" s="108">
        <f t="shared" si="20"/>
        <v>4.2735042735042739E-3</v>
      </c>
      <c r="AQ38" s="107">
        <f t="shared" si="20"/>
        <v>-2.5839793281653748E-3</v>
      </c>
      <c r="AR38" s="108">
        <f t="shared" si="20"/>
        <v>-8.2742316784869974E-3</v>
      </c>
      <c r="AS38" s="107">
        <f t="shared" si="20"/>
        <v>3.968253968253968E-3</v>
      </c>
      <c r="AT38" s="108">
        <f t="shared" si="20"/>
        <v>1.3550135501355013E-2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0</v>
      </c>
      <c r="Q40" s="107">
        <f t="shared" si="21"/>
        <v>0</v>
      </c>
      <c r="R40" s="108">
        <f t="shared" si="21"/>
        <v>0</v>
      </c>
      <c r="S40" s="107">
        <f t="shared" si="21"/>
        <v>0</v>
      </c>
      <c r="T40" s="108">
        <f t="shared" si="21"/>
        <v>0</v>
      </c>
      <c r="U40" s="107">
        <f t="shared" si="21"/>
        <v>0</v>
      </c>
      <c r="V40" s="108">
        <f t="shared" si="21"/>
        <v>0</v>
      </c>
      <c r="W40" s="107">
        <f t="shared" si="21"/>
        <v>0</v>
      </c>
      <c r="X40" s="108">
        <f t="shared" si="21"/>
        <v>0</v>
      </c>
      <c r="Y40" s="107">
        <f t="shared" si="21"/>
        <v>0</v>
      </c>
      <c r="Z40" s="108">
        <f t="shared" si="21"/>
        <v>0</v>
      </c>
      <c r="AA40" s="107">
        <f t="shared" si="21"/>
        <v>0</v>
      </c>
      <c r="AB40" s="108">
        <f t="shared" si="21"/>
        <v>0</v>
      </c>
      <c r="AC40" s="107">
        <f t="shared" si="21"/>
        <v>0</v>
      </c>
      <c r="AD40" s="108">
        <f t="shared" si="21"/>
        <v>0</v>
      </c>
      <c r="AE40" s="107">
        <f t="shared" si="21"/>
        <v>0</v>
      </c>
      <c r="AF40" s="108">
        <f t="shared" si="21"/>
        <v>0</v>
      </c>
      <c r="AG40" s="107">
        <f t="shared" si="21"/>
        <v>0</v>
      </c>
      <c r="AH40" s="108">
        <f t="shared" si="21"/>
        <v>0.38095238095238093</v>
      </c>
      <c r="AI40" s="107">
        <f t="shared" si="21"/>
        <v>0.52631578947368418</v>
      </c>
      <c r="AJ40" s="108">
        <f t="shared" si="21"/>
        <v>0.18518518518518517</v>
      </c>
      <c r="AK40" s="107">
        <f t="shared" si="21"/>
        <v>0.20689655172413793</v>
      </c>
      <c r="AL40" s="108">
        <f t="shared" si="21"/>
        <v>0.37931034482758619</v>
      </c>
      <c r="AM40" s="107">
        <f t="shared" si="21"/>
        <v>0.21875</v>
      </c>
      <c r="AN40" s="108">
        <f t="shared" si="21"/>
        <v>0.22857142857142856</v>
      </c>
      <c r="AO40" s="107">
        <f t="shared" si="21"/>
        <v>0.17499999999999999</v>
      </c>
      <c r="AP40" s="108">
        <f t="shared" si="21"/>
        <v>7.6923076923076927E-2</v>
      </c>
      <c r="AQ40" s="107">
        <f t="shared" si="21"/>
        <v>-4.6511627906976744E-2</v>
      </c>
      <c r="AR40" s="108">
        <f t="shared" si="21"/>
        <v>-0.14893617021276595</v>
      </c>
      <c r="AS40" s="107">
        <f t="shared" si="21"/>
        <v>7.1428571428571425E-2</v>
      </c>
      <c r="AT40" s="108">
        <f t="shared" si="21"/>
        <v>0.24390243902439024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0</v>
      </c>
      <c r="N43" s="110">
        <f t="shared" si="22"/>
        <v>0</v>
      </c>
      <c r="O43" s="109">
        <f t="shared" si="22"/>
        <v>0</v>
      </c>
      <c r="P43" s="110">
        <f t="shared" si="22"/>
        <v>0</v>
      </c>
      <c r="Q43" s="109">
        <f t="shared" si="22"/>
        <v>0</v>
      </c>
      <c r="R43" s="110">
        <f t="shared" si="22"/>
        <v>0</v>
      </c>
      <c r="S43" s="109">
        <f t="shared" si="22"/>
        <v>0</v>
      </c>
      <c r="T43" s="110">
        <f t="shared" si="22"/>
        <v>0</v>
      </c>
      <c r="U43" s="109">
        <f t="shared" si="22"/>
        <v>0</v>
      </c>
      <c r="V43" s="110">
        <f t="shared" si="22"/>
        <v>0</v>
      </c>
      <c r="W43" s="109">
        <f t="shared" si="22"/>
        <v>0</v>
      </c>
      <c r="X43" s="110">
        <f t="shared" si="22"/>
        <v>0</v>
      </c>
      <c r="Y43" s="109">
        <f t="shared" si="22"/>
        <v>0</v>
      </c>
      <c r="Z43" s="110">
        <f t="shared" si="22"/>
        <v>0</v>
      </c>
      <c r="AA43" s="109">
        <f t="shared" si="22"/>
        <v>0</v>
      </c>
      <c r="AB43" s="110">
        <f t="shared" si="22"/>
        <v>0</v>
      </c>
      <c r="AC43" s="109">
        <f t="shared" si="22"/>
        <v>0</v>
      </c>
      <c r="AD43" s="110">
        <f t="shared" si="22"/>
        <v>0</v>
      </c>
      <c r="AE43" s="109">
        <f t="shared" si="22"/>
        <v>21</v>
      </c>
      <c r="AF43" s="110">
        <f t="shared" si="22"/>
        <v>19</v>
      </c>
      <c r="AG43" s="109">
        <f t="shared" si="22"/>
        <v>27</v>
      </c>
      <c r="AH43" s="110">
        <f t="shared" si="22"/>
        <v>40.047619047619051</v>
      </c>
      <c r="AI43" s="109">
        <f t="shared" si="22"/>
        <v>44.263157894736842</v>
      </c>
      <c r="AJ43" s="110">
        <f t="shared" si="22"/>
        <v>37.925925925925924</v>
      </c>
      <c r="AK43" s="109">
        <f t="shared" si="22"/>
        <v>42.241379310344826</v>
      </c>
      <c r="AL43" s="110">
        <f t="shared" si="22"/>
        <v>55.172413793103445</v>
      </c>
      <c r="AM43" s="109">
        <f t="shared" si="22"/>
        <v>47.53125</v>
      </c>
      <c r="AN43" s="110">
        <f t="shared" si="22"/>
        <v>52.828571428571429</v>
      </c>
      <c r="AO43" s="109">
        <f t="shared" si="22"/>
        <v>55.225000000000001</v>
      </c>
      <c r="AP43" s="110">
        <f t="shared" si="22"/>
        <v>45.230769230769234</v>
      </c>
      <c r="AQ43" s="109">
        <f t="shared" si="22"/>
        <v>39.093023255813954</v>
      </c>
      <c r="AR43" s="110">
        <f t="shared" si="22"/>
        <v>34.042553191489361</v>
      </c>
      <c r="AS43" s="109">
        <f t="shared" si="22"/>
        <v>48.214285714285715</v>
      </c>
      <c r="AT43" s="110">
        <f t="shared" si="22"/>
        <v>63.439024390243901</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0</v>
      </c>
      <c r="N45" s="61">
        <f t="shared" si="23"/>
        <v>0</v>
      </c>
      <c r="O45" s="69">
        <f t="shared" si="23"/>
        <v>0</v>
      </c>
      <c r="P45" s="61">
        <f t="shared" si="23"/>
        <v>0</v>
      </c>
      <c r="Q45" s="69">
        <f t="shared" si="23"/>
        <v>0</v>
      </c>
      <c r="R45" s="61">
        <f t="shared" si="23"/>
        <v>0</v>
      </c>
      <c r="S45" s="69">
        <f t="shared" si="23"/>
        <v>0</v>
      </c>
      <c r="T45" s="61">
        <f t="shared" si="23"/>
        <v>0</v>
      </c>
      <c r="U45" s="69">
        <f t="shared" si="23"/>
        <v>0</v>
      </c>
      <c r="V45" s="61">
        <f t="shared" si="23"/>
        <v>0</v>
      </c>
      <c r="W45" s="69">
        <f t="shared" si="23"/>
        <v>0</v>
      </c>
      <c r="X45" s="61">
        <f t="shared" si="23"/>
        <v>0</v>
      </c>
      <c r="Y45" s="69">
        <f t="shared" si="23"/>
        <v>0</v>
      </c>
      <c r="Z45" s="61">
        <f t="shared" si="23"/>
        <v>0</v>
      </c>
      <c r="AA45" s="69">
        <f t="shared" si="23"/>
        <v>0</v>
      </c>
      <c r="AB45" s="61">
        <f t="shared" si="23"/>
        <v>0</v>
      </c>
      <c r="AC45" s="69">
        <f t="shared" si="23"/>
        <v>0</v>
      </c>
      <c r="AD45" s="61">
        <f t="shared" si="23"/>
        <v>0</v>
      </c>
      <c r="AE45" s="69">
        <f t="shared" si="23"/>
        <v>6.9078947368421053</v>
      </c>
      <c r="AF45" s="61">
        <f t="shared" si="23"/>
        <v>6.25</v>
      </c>
      <c r="AG45" s="69">
        <f t="shared" si="23"/>
        <v>8.8815789473684212</v>
      </c>
      <c r="AH45" s="61">
        <f t="shared" si="23"/>
        <v>13.173558897243108</v>
      </c>
      <c r="AI45" s="69">
        <f t="shared" si="23"/>
        <v>14.560249307479225</v>
      </c>
      <c r="AJ45" s="61">
        <f t="shared" si="23"/>
        <v>12.475633528265107</v>
      </c>
      <c r="AK45" s="69">
        <f t="shared" si="23"/>
        <v>13.895190562613429</v>
      </c>
      <c r="AL45" s="61">
        <f t="shared" si="23"/>
        <v>18.148820326678763</v>
      </c>
      <c r="AM45" s="69">
        <f t="shared" si="23"/>
        <v>15.635279605263158</v>
      </c>
      <c r="AN45" s="61">
        <f t="shared" si="23"/>
        <v>17.377819548872182</v>
      </c>
      <c r="AO45" s="69">
        <f t="shared" si="23"/>
        <v>18.16611842105263</v>
      </c>
      <c r="AP45" s="61">
        <f t="shared" si="23"/>
        <v>14.878542510121457</v>
      </c>
      <c r="AQ45" s="69">
        <f t="shared" si="23"/>
        <v>12.859547123623011</v>
      </c>
      <c r="AR45" s="61">
        <f t="shared" si="23"/>
        <v>11.198208286674133</v>
      </c>
      <c r="AS45" s="69">
        <f t="shared" si="23"/>
        <v>15.859962406015038</v>
      </c>
      <c r="AT45" s="61">
        <f t="shared" si="23"/>
        <v>20.868100128369704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-10</v>
      </c>
      <c r="N47" s="118">
        <f t="shared" si="24"/>
        <v>-10</v>
      </c>
      <c r="O47" s="119">
        <f t="shared" si="24"/>
        <v>-10</v>
      </c>
      <c r="P47" s="118">
        <f t="shared" si="24"/>
        <v>-10</v>
      </c>
      <c r="Q47" s="119">
        <f t="shared" si="24"/>
        <v>-10</v>
      </c>
      <c r="R47" s="118">
        <f t="shared" si="24"/>
        <v>-10</v>
      </c>
      <c r="S47" s="119">
        <f t="shared" si="24"/>
        <v>-10</v>
      </c>
      <c r="T47" s="118">
        <f t="shared" si="24"/>
        <v>-10</v>
      </c>
      <c r="U47" s="119">
        <f t="shared" si="24"/>
        <v>-10</v>
      </c>
      <c r="V47" s="118">
        <f t="shared" si="24"/>
        <v>-10</v>
      </c>
      <c r="W47" s="119">
        <f t="shared" si="24"/>
        <v>-10</v>
      </c>
      <c r="X47" s="118">
        <f t="shared" si="24"/>
        <v>-10</v>
      </c>
      <c r="Y47" s="119">
        <f t="shared" si="24"/>
        <v>-10</v>
      </c>
      <c r="Z47" s="118">
        <f t="shared" si="24"/>
        <v>-10</v>
      </c>
      <c r="AA47" s="119">
        <f t="shared" si="24"/>
        <v>-10</v>
      </c>
      <c r="AB47" s="118">
        <f t="shared" si="24"/>
        <v>-10</v>
      </c>
      <c r="AC47" s="119">
        <f t="shared" si="24"/>
        <v>-10</v>
      </c>
      <c r="AD47" s="118">
        <f t="shared" si="24"/>
        <v>-10</v>
      </c>
      <c r="AE47" s="119">
        <f t="shared" si="24"/>
        <v>-3.0921052631578947</v>
      </c>
      <c r="AF47" s="118">
        <f t="shared" si="24"/>
        <v>-3.75</v>
      </c>
      <c r="AG47" s="119">
        <f t="shared" si="24"/>
        <v>-1.1184210526315788</v>
      </c>
      <c r="AH47" s="118">
        <f t="shared" si="24"/>
        <v>3.1735588972431081</v>
      </c>
      <c r="AI47" s="119">
        <f t="shared" si="24"/>
        <v>4.560249307479225</v>
      </c>
      <c r="AJ47" s="118">
        <f t="shared" si="24"/>
        <v>2.4756335282651065</v>
      </c>
      <c r="AK47" s="119">
        <f t="shared" si="24"/>
        <v>3.8951905626134291</v>
      </c>
      <c r="AL47" s="118">
        <f t="shared" si="24"/>
        <v>8.1488203266787629</v>
      </c>
      <c r="AM47" s="119">
        <f t="shared" si="24"/>
        <v>3.159646076998051</v>
      </c>
      <c r="AN47" s="118">
        <f t="shared" si="24"/>
        <v>1.0069954579936464</v>
      </c>
      <c r="AO47" s="119">
        <f t="shared" si="24"/>
        <v>-5.8338815789473699</v>
      </c>
      <c r="AP47" s="118">
        <f t="shared" si="24"/>
        <v>-9.1214574898785425</v>
      </c>
      <c r="AQ47" s="119">
        <f t="shared" si="24"/>
        <v>-11.140452876376989</v>
      </c>
      <c r="AR47" s="118">
        <f t="shared" si="24"/>
        <v>-12.801791713325867</v>
      </c>
      <c r="AS47" s="119">
        <f t="shared" si="24"/>
        <v>-8.1400375939849621</v>
      </c>
      <c r="AT47" s="118">
        <f t="shared" si="24"/>
        <v>-3.1318998716302957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2.4756335282651065</v>
      </c>
      <c r="AK49" s="71">
        <f t="shared" si="25"/>
        <v>3.8951905626134291</v>
      </c>
      <c r="AL49" s="63">
        <f t="shared" si="25"/>
        <v>8.1488203266787629</v>
      </c>
      <c r="AM49" s="71">
        <f t="shared" si="25"/>
        <v>3.159646076998051</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DKC</dc:title>
  <dc:creator>N.C. State Health Coordinating Council</dc:creator>
  <cp:lastModifiedBy>Glendening, Erin</cp:lastModifiedBy>
  <dcterms:created xsi:type="dcterms:W3CDTF">2018-12-19T17:30:34Z</dcterms:created>
  <dcterms:modified xsi:type="dcterms:W3CDTF">2019-01-28T21:16:09Z</dcterms:modified>
</cp:coreProperties>
</file>