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WEB\WEB Site\mfp\pdf\2019\esrd\"/>
    </mc:Choice>
  </mc:AlternateContent>
  <bookViews>
    <workbookView xWindow="0" yWindow="0" windowWidth="17970" windowHeight="6435" activeTab="2"/>
  </bookViews>
  <sheets>
    <sheet name="Instructions" sheetId="26" r:id="rId1"/>
    <sheet name="SDR Patient and Stations" sheetId="2" r:id="rId2"/>
    <sheet name="Overall Comparison" sheetId="13" r:id="rId3"/>
    <sheet name="Historic Facility Need SDR" sheetId="1" r:id="rId4"/>
    <sheet name="SMFP Facility Need 3.20 PPS" sheetId="27" r:id="rId5"/>
    <sheet name="SMFP Facility Need 3.16 PPS" sheetId="14" r:id="rId6"/>
    <sheet name="SMFP Facility Need 3.12 PPS" sheetId="17" r:id="rId7"/>
    <sheet name="SMFP Facility Need 3.08 PPS" sheetId="18" r:id="rId8"/>
    <sheet name="SMFP Facility Need 3.04 PPS" sheetId="19" r:id="rId9"/>
    <sheet name="SMFP Facility Need 3.00 PPS" sheetId="20" r:id="rId10"/>
    <sheet name="SMFP Facility Need 2.96 PPS" sheetId="21" r:id="rId11"/>
    <sheet name="SMFP Facility Need 2.92 PPS" sheetId="22" r:id="rId12"/>
    <sheet name="SMFP Facility Need 2.88 PPS" sheetId="23" r:id="rId13"/>
    <sheet name="SMFP Facility Need 2.84 PPS" sheetId="24" r:id="rId14"/>
    <sheet name="SMFP Facility Need 2.80 PPS" sheetId="25" r:id="rId15"/>
  </sheets>
  <externalReferences>
    <externalReference r:id="rId1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7" l="1"/>
  <c r="G32" i="18"/>
  <c r="G32" i="19"/>
  <c r="G32" i="20"/>
  <c r="G32" i="21"/>
  <c r="G32" i="22"/>
  <c r="G32" i="23"/>
  <c r="G32" i="24"/>
  <c r="G32" i="25"/>
  <c r="G32" i="14"/>
  <c r="F32" i="17"/>
  <c r="F32" i="18"/>
  <c r="F32" i="19"/>
  <c r="F32" i="20"/>
  <c r="F32" i="21"/>
  <c r="F32" i="22"/>
  <c r="F32" i="23"/>
  <c r="F32" i="24"/>
  <c r="F32" i="25"/>
  <c r="F32" i="14"/>
  <c r="G32" i="27"/>
  <c r="F32" i="27"/>
  <c r="BD47" i="25" l="1"/>
  <c r="BC47" i="25"/>
  <c r="BB47" i="25"/>
  <c r="F47" i="25"/>
  <c r="G28" i="25"/>
  <c r="BD25" i="25"/>
  <c r="BC25" i="25"/>
  <c r="BB25" i="25"/>
  <c r="BD23" i="25"/>
  <c r="BC23" i="25"/>
  <c r="BB23" i="25"/>
  <c r="AZ23" i="25"/>
  <c r="AY23" i="25"/>
  <c r="AX23" i="25"/>
  <c r="AW23" i="25"/>
  <c r="AV23" i="25"/>
  <c r="AU23" i="25"/>
  <c r="AT23" i="25"/>
  <c r="AS23" i="25"/>
  <c r="AR23" i="25"/>
  <c r="AQ23" i="25"/>
  <c r="AP23" i="25"/>
  <c r="AO23"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AZ22" i="25"/>
  <c r="AY22" i="25"/>
  <c r="AX22" i="25"/>
  <c r="AW22" i="25"/>
  <c r="AV22" i="25"/>
  <c r="AU22" i="25"/>
  <c r="BD21" i="25"/>
  <c r="BC21" i="25"/>
  <c r="BB21" i="25"/>
  <c r="AZ21" i="25"/>
  <c r="AY21" i="25"/>
  <c r="AX21" i="25"/>
  <c r="AW21" i="25"/>
  <c r="AV21" i="25"/>
  <c r="AU21" i="25"/>
  <c r="AT21" i="25"/>
  <c r="AS21" i="25"/>
  <c r="AR21" i="25"/>
  <c r="AQ21" i="25"/>
  <c r="AP21" i="25"/>
  <c r="AO21" i="25"/>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J20" i="25"/>
  <c r="I20" i="25"/>
  <c r="H20" i="25"/>
  <c r="BF19" i="25"/>
  <c r="BE19" i="25"/>
  <c r="BD19" i="25"/>
  <c r="BC19" i="25"/>
  <c r="BB19" i="25"/>
  <c r="F19" i="25"/>
  <c r="P18" i="25"/>
  <c r="R18" i="25" s="1"/>
  <c r="T18" i="25" s="1"/>
  <c r="V18" i="25" s="1"/>
  <c r="X18" i="25" s="1"/>
  <c r="Z18" i="25" s="1"/>
  <c r="AB18" i="25" s="1"/>
  <c r="AD18" i="25" s="1"/>
  <c r="AF18" i="25" s="1"/>
  <c r="AH18" i="25" s="1"/>
  <c r="AJ18" i="25" s="1"/>
  <c r="AL18" i="25" s="1"/>
  <c r="AN18" i="25" s="1"/>
  <c r="AP18" i="25" s="1"/>
  <c r="AR18" i="25" s="1"/>
  <c r="AT18" i="25" s="1"/>
  <c r="AV18" i="25" s="1"/>
  <c r="AX18" i="25" s="1"/>
  <c r="AZ18" i="25" s="1"/>
  <c r="BC18" i="25" s="1"/>
  <c r="N18" i="25"/>
  <c r="M18" i="25"/>
  <c r="O18" i="25" s="1"/>
  <c r="Q18" i="25" s="1"/>
  <c r="S18" i="25" s="1"/>
  <c r="U18" i="25" s="1"/>
  <c r="W18" i="25" s="1"/>
  <c r="Y18" i="25" s="1"/>
  <c r="AA18" i="25" s="1"/>
  <c r="AC18" i="25" s="1"/>
  <c r="AE18" i="25" s="1"/>
  <c r="AG18" i="25" s="1"/>
  <c r="AI18" i="25" s="1"/>
  <c r="AK18" i="25" s="1"/>
  <c r="AM18" i="25" s="1"/>
  <c r="AO18" i="25" s="1"/>
  <c r="AQ18" i="25" s="1"/>
  <c r="AS18" i="25" s="1"/>
  <c r="AU18" i="25" s="1"/>
  <c r="AW18" i="25" s="1"/>
  <c r="AY18" i="25" s="1"/>
  <c r="BB18" i="25" s="1"/>
  <c r="BD18" i="25" s="1"/>
  <c r="L18" i="25"/>
  <c r="K18" i="25"/>
  <c r="J18" i="25"/>
  <c r="I18" i="25"/>
  <c r="BA16" i="25"/>
  <c r="AZ16" i="25"/>
  <c r="AY16" i="25"/>
  <c r="AX16" i="25"/>
  <c r="AW16" i="25"/>
  <c r="AV16" i="25"/>
  <c r="G16" i="25"/>
  <c r="F16" i="25"/>
  <c r="E16" i="25"/>
  <c r="D16" i="25"/>
  <c r="BA15" i="25"/>
  <c r="AZ15" i="25"/>
  <c r="AY15" i="25"/>
  <c r="AX15" i="25"/>
  <c r="AW15" i="25"/>
  <c r="AV15" i="25"/>
  <c r="F15" i="25"/>
  <c r="E15" i="25"/>
  <c r="D15" i="25"/>
  <c r="BA14" i="25"/>
  <c r="AZ14" i="25"/>
  <c r="AY14" i="25"/>
  <c r="AX14" i="25"/>
  <c r="AW14" i="25"/>
  <c r="AV14" i="25"/>
  <c r="AU14" i="25"/>
  <c r="AT14" i="25"/>
  <c r="AO14" i="25"/>
  <c r="AN14" i="25"/>
  <c r="O14" i="25"/>
  <c r="K14" i="25"/>
  <c r="H14" i="25"/>
  <c r="BA13" i="25"/>
  <c r="AZ13" i="25"/>
  <c r="AY13" i="25"/>
  <c r="AX13" i="25"/>
  <c r="AW13" i="25"/>
  <c r="AV13" i="25"/>
  <c r="T12" i="25"/>
  <c r="V12" i="25" s="1"/>
  <c r="X12" i="25" s="1"/>
  <c r="Z12" i="25" s="1"/>
  <c r="AB12" i="25" s="1"/>
  <c r="AD12" i="25" s="1"/>
  <c r="AF12" i="25" s="1"/>
  <c r="AH12" i="25" s="1"/>
  <c r="AJ12" i="25" s="1"/>
  <c r="AL12" i="25" s="1"/>
  <c r="AN12" i="25" s="1"/>
  <c r="AP12" i="25" s="1"/>
  <c r="AR12" i="25" s="1"/>
  <c r="AT12" i="25" s="1"/>
  <c r="AV12" i="25" s="1"/>
  <c r="AX12" i="25" s="1"/>
  <c r="AZ12" i="25" s="1"/>
  <c r="R12" i="25"/>
  <c r="Q12" i="25"/>
  <c r="S12" i="25" s="1"/>
  <c r="U12" i="25" s="1"/>
  <c r="W12" i="25" s="1"/>
  <c r="Y12" i="25" s="1"/>
  <c r="AA12" i="25" s="1"/>
  <c r="AC12" i="25" s="1"/>
  <c r="AE12" i="25" s="1"/>
  <c r="AG12" i="25" s="1"/>
  <c r="AI12" i="25" s="1"/>
  <c r="AK12" i="25" s="1"/>
  <c r="AM12" i="25" s="1"/>
  <c r="AO12" i="25" s="1"/>
  <c r="AQ12" i="25" s="1"/>
  <c r="AS12" i="25" s="1"/>
  <c r="AU12" i="25" s="1"/>
  <c r="AW12" i="25" s="1"/>
  <c r="AY12" i="25" s="1"/>
  <c r="BA12" i="25" s="1"/>
  <c r="P12" i="25"/>
  <c r="F12" i="25"/>
  <c r="H12" i="25" s="1"/>
  <c r="E12" i="25"/>
  <c r="G12" i="25" s="1"/>
  <c r="I12" i="25" s="1"/>
  <c r="K12" i="25" s="1"/>
  <c r="V11" i="25"/>
  <c r="X11" i="25" s="1"/>
  <c r="Z11" i="25" s="1"/>
  <c r="AB11" i="25" s="1"/>
  <c r="AD11" i="25" s="1"/>
  <c r="AF11" i="25" s="1"/>
  <c r="AH11" i="25" s="1"/>
  <c r="AJ11" i="25" s="1"/>
  <c r="AL11" i="25" s="1"/>
  <c r="AN11" i="25" s="1"/>
  <c r="AP11" i="25" s="1"/>
  <c r="AR11" i="25" s="1"/>
  <c r="AT11" i="25" s="1"/>
  <c r="AV11" i="25" s="1"/>
  <c r="AX11" i="25" s="1"/>
  <c r="AZ11" i="25" s="1"/>
  <c r="U11" i="25"/>
  <c r="W11" i="25" s="1"/>
  <c r="Y11" i="25" s="1"/>
  <c r="AA11" i="25" s="1"/>
  <c r="AC11" i="25" s="1"/>
  <c r="AE11" i="25" s="1"/>
  <c r="AG11" i="25" s="1"/>
  <c r="AI11" i="25" s="1"/>
  <c r="AK11" i="25" s="1"/>
  <c r="AM11" i="25" s="1"/>
  <c r="AO11" i="25" s="1"/>
  <c r="AQ11" i="25" s="1"/>
  <c r="AS11" i="25" s="1"/>
  <c r="AU11" i="25" s="1"/>
  <c r="AW11" i="25" s="1"/>
  <c r="AY11" i="25" s="1"/>
  <c r="BA11" i="25" s="1"/>
  <c r="Q11" i="25"/>
  <c r="S11" i="25" s="1"/>
  <c r="P11" i="25"/>
  <c r="R11" i="25" s="1"/>
  <c r="T11" i="25" s="1"/>
  <c r="F11" i="25"/>
  <c r="H11" i="25" s="1"/>
  <c r="J11" i="25" s="1"/>
  <c r="E11" i="25"/>
  <c r="G11" i="25" s="1"/>
  <c r="I11" i="25" s="1"/>
  <c r="K11" i="25" s="1"/>
  <c r="U10" i="25"/>
  <c r="W10" i="25" s="1"/>
  <c r="Y10" i="25" s="1"/>
  <c r="AA10" i="25" s="1"/>
  <c r="AC10" i="25" s="1"/>
  <c r="AE10" i="25" s="1"/>
  <c r="AG10" i="25" s="1"/>
  <c r="AI10" i="25" s="1"/>
  <c r="AK10" i="25" s="1"/>
  <c r="AM10" i="25" s="1"/>
  <c r="AO10" i="25" s="1"/>
  <c r="AQ10" i="25" s="1"/>
  <c r="AS10" i="25" s="1"/>
  <c r="AU10" i="25" s="1"/>
  <c r="AW10" i="25" s="1"/>
  <c r="AY10" i="25" s="1"/>
  <c r="BA10" i="25" s="1"/>
  <c r="S10" i="25"/>
  <c r="R10" i="25"/>
  <c r="T10" i="25" s="1"/>
  <c r="V10" i="25" s="1"/>
  <c r="X10" i="25" s="1"/>
  <c r="Z10" i="25" s="1"/>
  <c r="AB10" i="25" s="1"/>
  <c r="AD10" i="25" s="1"/>
  <c r="AF10" i="25" s="1"/>
  <c r="AH10" i="25" s="1"/>
  <c r="AJ10" i="25" s="1"/>
  <c r="AL10" i="25" s="1"/>
  <c r="AN10" i="25" s="1"/>
  <c r="AP10" i="25" s="1"/>
  <c r="AR10" i="25" s="1"/>
  <c r="AT10" i="25" s="1"/>
  <c r="AV10" i="25" s="1"/>
  <c r="AX10" i="25" s="1"/>
  <c r="AZ10" i="25" s="1"/>
  <c r="Q10" i="25"/>
  <c r="P10" i="25"/>
  <c r="BD47" i="24"/>
  <c r="BC47" i="24"/>
  <c r="BB47" i="24"/>
  <c r="F47" i="24"/>
  <c r="G28" i="24"/>
  <c r="BD25" i="24"/>
  <c r="BC25" i="24"/>
  <c r="BB25" i="24"/>
  <c r="BD23" i="24"/>
  <c r="BC23" i="24"/>
  <c r="BB23" i="24"/>
  <c r="AZ23" i="24"/>
  <c r="AY23" i="24"/>
  <c r="AX23" i="24"/>
  <c r="AW23" i="24"/>
  <c r="AV23" i="24"/>
  <c r="AU23" i="24"/>
  <c r="AT23" i="24"/>
  <c r="AS23" i="24"/>
  <c r="AR23" i="24"/>
  <c r="AQ23" i="24"/>
  <c r="AP23" i="24"/>
  <c r="AO23" i="24"/>
  <c r="AN23" i="24"/>
  <c r="AM23" i="24"/>
  <c r="AL23" i="24"/>
  <c r="AK23"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AZ22" i="24"/>
  <c r="AY22" i="24"/>
  <c r="AX22" i="24"/>
  <c r="AW22" i="24"/>
  <c r="AV22" i="24"/>
  <c r="AU22" i="24"/>
  <c r="BD21" i="24"/>
  <c r="BC21" i="24"/>
  <c r="BB21" i="24"/>
  <c r="AZ21" i="24"/>
  <c r="AY21" i="24"/>
  <c r="AX21" i="24"/>
  <c r="AW21" i="24"/>
  <c r="AV21" i="24"/>
  <c r="AU21" i="24"/>
  <c r="AT21" i="24"/>
  <c r="AS21" i="24"/>
  <c r="AR21" i="24"/>
  <c r="AQ21" i="24"/>
  <c r="AP21" i="24"/>
  <c r="AO21" i="24"/>
  <c r="AN21" i="24"/>
  <c r="AM21" i="24"/>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J20" i="24"/>
  <c r="L20" i="24" s="1"/>
  <c r="I20" i="24"/>
  <c r="H20" i="24"/>
  <c r="BF19" i="24"/>
  <c r="BE19" i="24"/>
  <c r="BD19" i="24"/>
  <c r="BC19" i="24"/>
  <c r="BB19" i="24"/>
  <c r="J18" i="24"/>
  <c r="L18" i="24" s="1"/>
  <c r="N18" i="24" s="1"/>
  <c r="P18" i="24" s="1"/>
  <c r="R18" i="24" s="1"/>
  <c r="T18" i="24" s="1"/>
  <c r="V18" i="24" s="1"/>
  <c r="X18" i="24" s="1"/>
  <c r="Z18" i="24" s="1"/>
  <c r="AB18" i="24" s="1"/>
  <c r="AD18" i="24" s="1"/>
  <c r="AF18" i="24" s="1"/>
  <c r="AH18" i="24" s="1"/>
  <c r="AJ18" i="24" s="1"/>
  <c r="AL18" i="24" s="1"/>
  <c r="AN18" i="24" s="1"/>
  <c r="AP18" i="24" s="1"/>
  <c r="AR18" i="24" s="1"/>
  <c r="AT18" i="24" s="1"/>
  <c r="AV18" i="24" s="1"/>
  <c r="AX18" i="24" s="1"/>
  <c r="AZ18" i="24" s="1"/>
  <c r="BC18" i="24" s="1"/>
  <c r="I18" i="24"/>
  <c r="K18" i="24" s="1"/>
  <c r="M18" i="24" s="1"/>
  <c r="O18" i="24" s="1"/>
  <c r="Q18" i="24" s="1"/>
  <c r="S18" i="24" s="1"/>
  <c r="U18" i="24" s="1"/>
  <c r="W18" i="24" s="1"/>
  <c r="Y18" i="24" s="1"/>
  <c r="AA18" i="24" s="1"/>
  <c r="AC18" i="24" s="1"/>
  <c r="AE18" i="24" s="1"/>
  <c r="AG18" i="24" s="1"/>
  <c r="AI18" i="24" s="1"/>
  <c r="AK18" i="24" s="1"/>
  <c r="AM18" i="24" s="1"/>
  <c r="AO18" i="24" s="1"/>
  <c r="AQ18" i="24" s="1"/>
  <c r="AS18" i="24" s="1"/>
  <c r="AU18" i="24" s="1"/>
  <c r="AW18" i="24" s="1"/>
  <c r="AY18" i="24" s="1"/>
  <c r="BB18" i="24" s="1"/>
  <c r="BD18" i="24" s="1"/>
  <c r="BA16" i="24"/>
  <c r="AZ16" i="24"/>
  <c r="AY16" i="24"/>
  <c r="AX16" i="24"/>
  <c r="AW16" i="24"/>
  <c r="AV16" i="24"/>
  <c r="G16" i="24"/>
  <c r="F16" i="24"/>
  <c r="E16" i="24"/>
  <c r="D16" i="24"/>
  <c r="BA15" i="24"/>
  <c r="AZ15" i="24"/>
  <c r="AY15" i="24"/>
  <c r="AX15" i="24"/>
  <c r="AW15" i="24"/>
  <c r="AV15" i="24"/>
  <c r="F15" i="24"/>
  <c r="E15" i="24"/>
  <c r="D15" i="24"/>
  <c r="BA14" i="24"/>
  <c r="AZ14" i="24"/>
  <c r="AY14" i="24"/>
  <c r="AX14" i="24"/>
  <c r="AW14" i="24"/>
  <c r="AV14" i="24"/>
  <c r="AU14" i="24"/>
  <c r="AT14" i="24"/>
  <c r="AO14" i="24"/>
  <c r="AN14" i="24"/>
  <c r="O14" i="24"/>
  <c r="K14" i="24"/>
  <c r="H14" i="24"/>
  <c r="BA13" i="24"/>
  <c r="AZ13" i="24"/>
  <c r="AY13" i="24"/>
  <c r="AX13" i="24"/>
  <c r="AW13" i="24"/>
  <c r="AV13" i="24"/>
  <c r="R12" i="24"/>
  <c r="T12" i="24" s="1"/>
  <c r="V12" i="24" s="1"/>
  <c r="X12" i="24" s="1"/>
  <c r="Z12" i="24" s="1"/>
  <c r="AB12" i="24" s="1"/>
  <c r="AD12" i="24" s="1"/>
  <c r="AF12" i="24" s="1"/>
  <c r="AH12" i="24" s="1"/>
  <c r="AJ12" i="24" s="1"/>
  <c r="AL12" i="24" s="1"/>
  <c r="AN12" i="24" s="1"/>
  <c r="AP12" i="24" s="1"/>
  <c r="AR12" i="24" s="1"/>
  <c r="AT12" i="24" s="1"/>
  <c r="AV12" i="24" s="1"/>
  <c r="AX12" i="24" s="1"/>
  <c r="AZ12" i="24" s="1"/>
  <c r="Q12" i="24"/>
  <c r="S12" i="24" s="1"/>
  <c r="U12" i="24" s="1"/>
  <c r="W12" i="24" s="1"/>
  <c r="Y12" i="24" s="1"/>
  <c r="AA12" i="24" s="1"/>
  <c r="AC12" i="24" s="1"/>
  <c r="AE12" i="24" s="1"/>
  <c r="AG12" i="24" s="1"/>
  <c r="AI12" i="24" s="1"/>
  <c r="AK12" i="24" s="1"/>
  <c r="AM12" i="24" s="1"/>
  <c r="AO12" i="24" s="1"/>
  <c r="AQ12" i="24" s="1"/>
  <c r="AS12" i="24" s="1"/>
  <c r="AU12" i="24" s="1"/>
  <c r="AW12" i="24" s="1"/>
  <c r="AY12" i="24" s="1"/>
  <c r="BA12" i="24" s="1"/>
  <c r="P12" i="24"/>
  <c r="F12" i="24"/>
  <c r="H12" i="24" s="1"/>
  <c r="E12" i="24"/>
  <c r="G12" i="24" s="1"/>
  <c r="I12" i="24" s="1"/>
  <c r="K12" i="24" s="1"/>
  <c r="T11" i="24"/>
  <c r="V11" i="24" s="1"/>
  <c r="X11" i="24" s="1"/>
  <c r="Z11" i="24" s="1"/>
  <c r="AB11" i="24" s="1"/>
  <c r="AD11" i="24" s="1"/>
  <c r="AF11" i="24" s="1"/>
  <c r="AH11" i="24" s="1"/>
  <c r="AJ11" i="24" s="1"/>
  <c r="AL11" i="24" s="1"/>
  <c r="AN11" i="24" s="1"/>
  <c r="AP11" i="24" s="1"/>
  <c r="AR11" i="24" s="1"/>
  <c r="AT11" i="24" s="1"/>
  <c r="AV11" i="24" s="1"/>
  <c r="AX11" i="24" s="1"/>
  <c r="AZ11" i="24" s="1"/>
  <c r="S11" i="24"/>
  <c r="U11" i="24" s="1"/>
  <c r="W11" i="24" s="1"/>
  <c r="Y11" i="24" s="1"/>
  <c r="AA11" i="24" s="1"/>
  <c r="AC11" i="24" s="1"/>
  <c r="AE11" i="24" s="1"/>
  <c r="AG11" i="24" s="1"/>
  <c r="AI11" i="24" s="1"/>
  <c r="AK11" i="24" s="1"/>
  <c r="AM11" i="24" s="1"/>
  <c r="AO11" i="24" s="1"/>
  <c r="AQ11" i="24" s="1"/>
  <c r="AS11" i="24" s="1"/>
  <c r="AU11" i="24" s="1"/>
  <c r="AW11" i="24" s="1"/>
  <c r="AY11" i="24" s="1"/>
  <c r="BA11" i="24" s="1"/>
  <c r="Q11" i="24"/>
  <c r="P11" i="24"/>
  <c r="R11" i="24" s="1"/>
  <c r="H11" i="24"/>
  <c r="J11" i="24" s="1"/>
  <c r="G11" i="24"/>
  <c r="I11" i="24" s="1"/>
  <c r="K11" i="24" s="1"/>
  <c r="F11" i="24"/>
  <c r="E11" i="24"/>
  <c r="S10" i="24"/>
  <c r="U10" i="24" s="1"/>
  <c r="W10" i="24" s="1"/>
  <c r="Y10" i="24" s="1"/>
  <c r="AA10" i="24" s="1"/>
  <c r="AC10" i="24" s="1"/>
  <c r="AE10" i="24" s="1"/>
  <c r="AG10" i="24" s="1"/>
  <c r="AI10" i="24" s="1"/>
  <c r="AK10" i="24" s="1"/>
  <c r="AM10" i="24" s="1"/>
  <c r="AO10" i="24" s="1"/>
  <c r="AQ10" i="24" s="1"/>
  <c r="AS10" i="24" s="1"/>
  <c r="AU10" i="24" s="1"/>
  <c r="AW10" i="24" s="1"/>
  <c r="AY10" i="24" s="1"/>
  <c r="BA10" i="24" s="1"/>
  <c r="Q10" i="24"/>
  <c r="P10" i="24"/>
  <c r="R10" i="24" s="1"/>
  <c r="T10" i="24" s="1"/>
  <c r="V10" i="24" s="1"/>
  <c r="X10" i="24" s="1"/>
  <c r="Z10" i="24" s="1"/>
  <c r="AB10" i="24" s="1"/>
  <c r="AD10" i="24" s="1"/>
  <c r="AF10" i="24" s="1"/>
  <c r="AH10" i="24" s="1"/>
  <c r="AJ10" i="24" s="1"/>
  <c r="AL10" i="24" s="1"/>
  <c r="AN10" i="24" s="1"/>
  <c r="AP10" i="24" s="1"/>
  <c r="AR10" i="24" s="1"/>
  <c r="AT10" i="24" s="1"/>
  <c r="AV10" i="24" s="1"/>
  <c r="AX10" i="24" s="1"/>
  <c r="AZ10" i="24" s="1"/>
  <c r="BD47" i="23"/>
  <c r="BC47" i="23"/>
  <c r="BB47" i="23"/>
  <c r="F47" i="23"/>
  <c r="G28" i="23"/>
  <c r="BD25" i="23"/>
  <c r="BC25" i="23"/>
  <c r="BB25" i="23"/>
  <c r="BD23" i="23"/>
  <c r="BC23" i="23"/>
  <c r="BB23" i="23"/>
  <c r="AZ23" i="23"/>
  <c r="AY23" i="23"/>
  <c r="AX23" i="23"/>
  <c r="AW23" i="23"/>
  <c r="AV23" i="23"/>
  <c r="AU23" i="23"/>
  <c r="AT23" i="23"/>
  <c r="AS23" i="23"/>
  <c r="AR23" i="23"/>
  <c r="AQ23" i="23"/>
  <c r="AP23" i="23"/>
  <c r="AO23" i="23"/>
  <c r="AN23" i="23"/>
  <c r="AM23" i="23"/>
  <c r="AL23" i="23"/>
  <c r="AK23" i="23"/>
  <c r="AJ23" i="23"/>
  <c r="AI23" i="23"/>
  <c r="AH23" i="23"/>
  <c r="AG23" i="23"/>
  <c r="AF23" i="23"/>
  <c r="AE23" i="23"/>
  <c r="AD23" i="23"/>
  <c r="AC23" i="23"/>
  <c r="AB23"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AZ22" i="23"/>
  <c r="AY22" i="23"/>
  <c r="AX22" i="23"/>
  <c r="AW22" i="23"/>
  <c r="AV22" i="23"/>
  <c r="AU22" i="23"/>
  <c r="BD21" i="23"/>
  <c r="BC21" i="23"/>
  <c r="BB21" i="23"/>
  <c r="AZ21" i="23"/>
  <c r="AY21" i="23"/>
  <c r="AX21" i="23"/>
  <c r="AW21" i="23"/>
  <c r="AV21" i="23"/>
  <c r="AU21" i="23"/>
  <c r="AT21" i="23"/>
  <c r="AS21" i="23"/>
  <c r="AR21" i="23"/>
  <c r="AQ21" i="23"/>
  <c r="AP21" i="23"/>
  <c r="AO21" i="23"/>
  <c r="AN21" i="23"/>
  <c r="AM21" i="23"/>
  <c r="AL21" i="23"/>
  <c r="AK21" i="23"/>
  <c r="AJ21" i="23"/>
  <c r="AI21" i="23"/>
  <c r="AH21"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I20" i="23"/>
  <c r="H20" i="23"/>
  <c r="BF19" i="23"/>
  <c r="BE19" i="23"/>
  <c r="BD19" i="23"/>
  <c r="BC19" i="23"/>
  <c r="BB19" i="23"/>
  <c r="F19" i="23"/>
  <c r="J18" i="23"/>
  <c r="L18" i="23" s="1"/>
  <c r="N18" i="23" s="1"/>
  <c r="P18" i="23" s="1"/>
  <c r="R18" i="23" s="1"/>
  <c r="T18" i="23" s="1"/>
  <c r="V18" i="23" s="1"/>
  <c r="X18" i="23" s="1"/>
  <c r="Z18" i="23" s="1"/>
  <c r="AB18" i="23" s="1"/>
  <c r="AD18" i="23" s="1"/>
  <c r="AF18" i="23" s="1"/>
  <c r="AH18" i="23" s="1"/>
  <c r="AJ18" i="23" s="1"/>
  <c r="AL18" i="23" s="1"/>
  <c r="AN18" i="23" s="1"/>
  <c r="AP18" i="23" s="1"/>
  <c r="AR18" i="23" s="1"/>
  <c r="AT18" i="23" s="1"/>
  <c r="AV18" i="23" s="1"/>
  <c r="AX18" i="23" s="1"/>
  <c r="AZ18" i="23" s="1"/>
  <c r="BC18" i="23" s="1"/>
  <c r="I18" i="23"/>
  <c r="K18" i="23" s="1"/>
  <c r="M18" i="23" s="1"/>
  <c r="O18" i="23" s="1"/>
  <c r="Q18" i="23" s="1"/>
  <c r="S18" i="23" s="1"/>
  <c r="U18" i="23" s="1"/>
  <c r="W18" i="23" s="1"/>
  <c r="Y18" i="23" s="1"/>
  <c r="AA18" i="23" s="1"/>
  <c r="AC18" i="23" s="1"/>
  <c r="AE18" i="23" s="1"/>
  <c r="AG18" i="23" s="1"/>
  <c r="AI18" i="23" s="1"/>
  <c r="AK18" i="23" s="1"/>
  <c r="AM18" i="23" s="1"/>
  <c r="AO18" i="23" s="1"/>
  <c r="AQ18" i="23" s="1"/>
  <c r="AS18" i="23" s="1"/>
  <c r="AU18" i="23" s="1"/>
  <c r="AW18" i="23" s="1"/>
  <c r="AY18" i="23" s="1"/>
  <c r="BB18" i="23" s="1"/>
  <c r="BD18" i="23" s="1"/>
  <c r="BA16" i="23"/>
  <c r="AZ16" i="23"/>
  <c r="AY16" i="23"/>
  <c r="AX16" i="23"/>
  <c r="AW16" i="23"/>
  <c r="AV16" i="23"/>
  <c r="G16" i="23"/>
  <c r="F16" i="23"/>
  <c r="E16" i="23"/>
  <c r="D16" i="23"/>
  <c r="BA15" i="23"/>
  <c r="AZ15" i="23"/>
  <c r="AY15" i="23"/>
  <c r="AX15" i="23"/>
  <c r="AW15" i="23"/>
  <c r="AV15" i="23"/>
  <c r="F15" i="23"/>
  <c r="E15" i="23"/>
  <c r="D15" i="23"/>
  <c r="BA14" i="23"/>
  <c r="AZ14" i="23"/>
  <c r="AY14" i="23"/>
  <c r="AX14" i="23"/>
  <c r="AW14" i="23"/>
  <c r="AV14" i="23"/>
  <c r="AU14" i="23"/>
  <c r="AT14" i="23"/>
  <c r="AO14" i="23"/>
  <c r="AN14" i="23"/>
  <c r="O14" i="23"/>
  <c r="K14" i="23"/>
  <c r="H14" i="23"/>
  <c r="BA13" i="23"/>
  <c r="AZ13" i="23"/>
  <c r="AY13" i="23"/>
  <c r="AX13" i="23"/>
  <c r="AW13" i="23"/>
  <c r="AV13" i="23"/>
  <c r="W12" i="23"/>
  <c r="Y12" i="23" s="1"/>
  <c r="AA12" i="23" s="1"/>
  <c r="AC12" i="23" s="1"/>
  <c r="AE12" i="23" s="1"/>
  <c r="AG12" i="23" s="1"/>
  <c r="AI12" i="23" s="1"/>
  <c r="AK12" i="23" s="1"/>
  <c r="AM12" i="23" s="1"/>
  <c r="AO12" i="23" s="1"/>
  <c r="AQ12" i="23" s="1"/>
  <c r="AS12" i="23" s="1"/>
  <c r="AU12" i="23" s="1"/>
  <c r="AW12" i="23" s="1"/>
  <c r="AY12" i="23" s="1"/>
  <c r="BA12" i="23" s="1"/>
  <c r="S12" i="23"/>
  <c r="U12" i="23" s="1"/>
  <c r="Q12" i="23"/>
  <c r="P12" i="23"/>
  <c r="R12" i="23" s="1"/>
  <c r="T12" i="23" s="1"/>
  <c r="V12" i="23" s="1"/>
  <c r="X12" i="23" s="1"/>
  <c r="Z12" i="23" s="1"/>
  <c r="AB12" i="23" s="1"/>
  <c r="AD12" i="23" s="1"/>
  <c r="AF12" i="23" s="1"/>
  <c r="AH12" i="23" s="1"/>
  <c r="AJ12" i="23" s="1"/>
  <c r="AL12" i="23" s="1"/>
  <c r="AN12" i="23" s="1"/>
  <c r="AP12" i="23" s="1"/>
  <c r="AR12" i="23" s="1"/>
  <c r="AT12" i="23" s="1"/>
  <c r="AV12" i="23" s="1"/>
  <c r="AX12" i="23" s="1"/>
  <c r="AZ12" i="23" s="1"/>
  <c r="F12" i="23"/>
  <c r="H12" i="23" s="1"/>
  <c r="E12" i="23"/>
  <c r="G12" i="23" s="1"/>
  <c r="I12" i="23" s="1"/>
  <c r="K12" i="23" s="1"/>
  <c r="R11" i="23"/>
  <c r="T11" i="23" s="1"/>
  <c r="V11" i="23" s="1"/>
  <c r="X11" i="23" s="1"/>
  <c r="Z11" i="23" s="1"/>
  <c r="AB11" i="23" s="1"/>
  <c r="AD11" i="23" s="1"/>
  <c r="AF11" i="23" s="1"/>
  <c r="AH11" i="23" s="1"/>
  <c r="AJ11" i="23" s="1"/>
  <c r="AL11" i="23" s="1"/>
  <c r="AN11" i="23" s="1"/>
  <c r="AP11" i="23" s="1"/>
  <c r="AR11" i="23" s="1"/>
  <c r="AT11" i="23" s="1"/>
  <c r="AV11" i="23" s="1"/>
  <c r="AX11" i="23" s="1"/>
  <c r="AZ11" i="23" s="1"/>
  <c r="Q11" i="23"/>
  <c r="S11" i="23" s="1"/>
  <c r="U11" i="23" s="1"/>
  <c r="W11" i="23" s="1"/>
  <c r="Y11" i="23" s="1"/>
  <c r="AA11" i="23" s="1"/>
  <c r="AC11" i="23" s="1"/>
  <c r="AE11" i="23" s="1"/>
  <c r="AG11" i="23" s="1"/>
  <c r="AI11" i="23" s="1"/>
  <c r="AK11" i="23" s="1"/>
  <c r="AM11" i="23" s="1"/>
  <c r="AO11" i="23" s="1"/>
  <c r="AQ11" i="23" s="1"/>
  <c r="AS11" i="23" s="1"/>
  <c r="AU11" i="23" s="1"/>
  <c r="AW11" i="23" s="1"/>
  <c r="AY11" i="23" s="1"/>
  <c r="BA11" i="23" s="1"/>
  <c r="P11" i="23"/>
  <c r="F11" i="23"/>
  <c r="H11" i="23" s="1"/>
  <c r="J11" i="23" s="1"/>
  <c r="E11" i="23"/>
  <c r="G11" i="23" s="1"/>
  <c r="I11" i="23" s="1"/>
  <c r="K11" i="23" s="1"/>
  <c r="Q10" i="23"/>
  <c r="S10" i="23" s="1"/>
  <c r="U10" i="23" s="1"/>
  <c r="W10" i="23" s="1"/>
  <c r="Y10" i="23" s="1"/>
  <c r="AA10" i="23" s="1"/>
  <c r="AC10" i="23" s="1"/>
  <c r="AE10" i="23" s="1"/>
  <c r="AG10" i="23" s="1"/>
  <c r="AI10" i="23" s="1"/>
  <c r="AK10" i="23" s="1"/>
  <c r="AM10" i="23" s="1"/>
  <c r="AO10" i="23" s="1"/>
  <c r="AQ10" i="23" s="1"/>
  <c r="AS10" i="23" s="1"/>
  <c r="AU10" i="23" s="1"/>
  <c r="AW10" i="23" s="1"/>
  <c r="AY10" i="23" s="1"/>
  <c r="BA10" i="23" s="1"/>
  <c r="P10" i="23"/>
  <c r="R10" i="23" s="1"/>
  <c r="T10" i="23" s="1"/>
  <c r="V10" i="23" s="1"/>
  <c r="X10" i="23" s="1"/>
  <c r="Z10" i="23" s="1"/>
  <c r="AB10" i="23" s="1"/>
  <c r="AD10" i="23" s="1"/>
  <c r="AF10" i="23" s="1"/>
  <c r="AH10" i="23" s="1"/>
  <c r="AJ10" i="23" s="1"/>
  <c r="AL10" i="23" s="1"/>
  <c r="AN10" i="23" s="1"/>
  <c r="AP10" i="23" s="1"/>
  <c r="AR10" i="23" s="1"/>
  <c r="AT10" i="23" s="1"/>
  <c r="AV10" i="23" s="1"/>
  <c r="AX10" i="23" s="1"/>
  <c r="AZ10" i="23" s="1"/>
  <c r="BD47" i="22"/>
  <c r="BC47" i="22"/>
  <c r="BB47" i="22"/>
  <c r="F47" i="22"/>
  <c r="G28" i="22"/>
  <c r="BD25" i="22"/>
  <c r="BC25" i="22"/>
  <c r="BB25" i="22"/>
  <c r="BD23" i="22"/>
  <c r="BC23" i="22"/>
  <c r="BB23" i="22"/>
  <c r="AZ23" i="22"/>
  <c r="AY23" i="22"/>
  <c r="AX23" i="22"/>
  <c r="AW23" i="22"/>
  <c r="AV23" i="22"/>
  <c r="AU23" i="22"/>
  <c r="AT23" i="22"/>
  <c r="AS23" i="22"/>
  <c r="AR23" i="22"/>
  <c r="AQ23" i="22"/>
  <c r="AP23" i="22"/>
  <c r="AO23" i="22"/>
  <c r="AN23" i="22"/>
  <c r="AM23" i="22"/>
  <c r="AL23" i="22"/>
  <c r="AK23" i="22"/>
  <c r="AJ23" i="22"/>
  <c r="AI23" i="22"/>
  <c r="AH23" i="22"/>
  <c r="AG23" i="22"/>
  <c r="AF23" i="22"/>
  <c r="AE23" i="22"/>
  <c r="AD23"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AZ22" i="22"/>
  <c r="AY22" i="22"/>
  <c r="AX22" i="22"/>
  <c r="AW22" i="22"/>
  <c r="AV22" i="22"/>
  <c r="AU22" i="22"/>
  <c r="BD21" i="22"/>
  <c r="BC21" i="22"/>
  <c r="BB21" i="22"/>
  <c r="AZ21" i="22"/>
  <c r="AY21" i="22"/>
  <c r="AX21" i="22"/>
  <c r="AW21" i="22"/>
  <c r="AV21" i="22"/>
  <c r="AU21" i="22"/>
  <c r="AT21"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J20" i="22"/>
  <c r="L20" i="22" s="1"/>
  <c r="I20" i="22"/>
  <c r="H20" i="22"/>
  <c r="BE19" i="22"/>
  <c r="BD19" i="22"/>
  <c r="BC19" i="22"/>
  <c r="BB19" i="22"/>
  <c r="G19" i="22"/>
  <c r="F19" i="22"/>
  <c r="V18" i="22"/>
  <c r="X18" i="22" s="1"/>
  <c r="Z18" i="22" s="1"/>
  <c r="AB18" i="22" s="1"/>
  <c r="AD18" i="22" s="1"/>
  <c r="AF18" i="22" s="1"/>
  <c r="AH18" i="22" s="1"/>
  <c r="AJ18" i="22" s="1"/>
  <c r="AL18" i="22" s="1"/>
  <c r="AN18" i="22" s="1"/>
  <c r="AP18" i="22" s="1"/>
  <c r="AR18" i="22" s="1"/>
  <c r="AT18" i="22" s="1"/>
  <c r="AV18" i="22" s="1"/>
  <c r="AX18" i="22" s="1"/>
  <c r="AZ18" i="22" s="1"/>
  <c r="BC18" i="22" s="1"/>
  <c r="P18" i="22"/>
  <c r="R18" i="22" s="1"/>
  <c r="T18" i="22" s="1"/>
  <c r="J18" i="22"/>
  <c r="L18" i="22" s="1"/>
  <c r="N18" i="22" s="1"/>
  <c r="I18" i="22"/>
  <c r="K18" i="22" s="1"/>
  <c r="M18" i="22" s="1"/>
  <c r="O18" i="22" s="1"/>
  <c r="Q18" i="22" s="1"/>
  <c r="S18" i="22" s="1"/>
  <c r="U18" i="22" s="1"/>
  <c r="W18" i="22" s="1"/>
  <c r="Y18" i="22" s="1"/>
  <c r="AA18" i="22" s="1"/>
  <c r="AC18" i="22" s="1"/>
  <c r="AE18" i="22" s="1"/>
  <c r="AG18" i="22" s="1"/>
  <c r="AI18" i="22" s="1"/>
  <c r="AK18" i="22" s="1"/>
  <c r="AM18" i="22" s="1"/>
  <c r="AO18" i="22" s="1"/>
  <c r="AQ18" i="22" s="1"/>
  <c r="AS18" i="22" s="1"/>
  <c r="AU18" i="22" s="1"/>
  <c r="AW18" i="22" s="1"/>
  <c r="AY18" i="22" s="1"/>
  <c r="BB18" i="22" s="1"/>
  <c r="BD18" i="22" s="1"/>
  <c r="BA16" i="22"/>
  <c r="AZ16" i="22"/>
  <c r="AY16" i="22"/>
  <c r="AX16" i="22"/>
  <c r="AW16" i="22"/>
  <c r="AV16" i="22"/>
  <c r="G16" i="22"/>
  <c r="F16" i="22"/>
  <c r="E16" i="22"/>
  <c r="D16" i="22"/>
  <c r="BA15" i="22"/>
  <c r="AZ15" i="22"/>
  <c r="AY15" i="22"/>
  <c r="AX15" i="22"/>
  <c r="AW15" i="22"/>
  <c r="AV15" i="22"/>
  <c r="F15" i="22"/>
  <c r="E15" i="22"/>
  <c r="D15" i="22"/>
  <c r="BA14" i="22"/>
  <c r="AZ14" i="22"/>
  <c r="AY14" i="22"/>
  <c r="AX14" i="22"/>
  <c r="AW14" i="22"/>
  <c r="AV14" i="22"/>
  <c r="AU14" i="22"/>
  <c r="AT14" i="22"/>
  <c r="AO14" i="22"/>
  <c r="AN14" i="22"/>
  <c r="O14" i="22"/>
  <c r="K14" i="22"/>
  <c r="H14" i="22"/>
  <c r="BA13" i="22"/>
  <c r="AZ13" i="22"/>
  <c r="AY13" i="22"/>
  <c r="AX13" i="22"/>
  <c r="AW13" i="22"/>
  <c r="AV13" i="22"/>
  <c r="W12" i="22"/>
  <c r="Y12" i="22" s="1"/>
  <c r="AA12" i="22" s="1"/>
  <c r="AC12" i="22" s="1"/>
  <c r="AE12" i="22" s="1"/>
  <c r="AG12" i="22" s="1"/>
  <c r="AI12" i="22" s="1"/>
  <c r="AK12" i="22" s="1"/>
  <c r="AM12" i="22" s="1"/>
  <c r="AO12" i="22" s="1"/>
  <c r="AQ12" i="22" s="1"/>
  <c r="AS12" i="22" s="1"/>
  <c r="AU12" i="22" s="1"/>
  <c r="AW12" i="22" s="1"/>
  <c r="AY12" i="22" s="1"/>
  <c r="BA12" i="22" s="1"/>
  <c r="U12" i="22"/>
  <c r="T12" i="22"/>
  <c r="V12" i="22" s="1"/>
  <c r="X12" i="22" s="1"/>
  <c r="Z12" i="22" s="1"/>
  <c r="AB12" i="22" s="1"/>
  <c r="AD12" i="22" s="1"/>
  <c r="AF12" i="22" s="1"/>
  <c r="AH12" i="22" s="1"/>
  <c r="AJ12" i="22" s="1"/>
  <c r="AL12" i="22" s="1"/>
  <c r="AN12" i="22" s="1"/>
  <c r="AP12" i="22" s="1"/>
  <c r="AR12" i="22" s="1"/>
  <c r="AT12" i="22" s="1"/>
  <c r="AV12" i="22" s="1"/>
  <c r="AX12" i="22" s="1"/>
  <c r="AZ12" i="22" s="1"/>
  <c r="S12" i="22"/>
  <c r="Q12" i="22"/>
  <c r="P12" i="22"/>
  <c r="R12" i="22" s="1"/>
  <c r="I12" i="22"/>
  <c r="K12" i="22" s="1"/>
  <c r="H12" i="22"/>
  <c r="G12" i="22"/>
  <c r="F12" i="22"/>
  <c r="E12" i="22"/>
  <c r="X11" i="22"/>
  <c r="Z11" i="22" s="1"/>
  <c r="AB11" i="22" s="1"/>
  <c r="AD11" i="22" s="1"/>
  <c r="AF11" i="22" s="1"/>
  <c r="AH11" i="22" s="1"/>
  <c r="AJ11" i="22" s="1"/>
  <c r="AL11" i="22" s="1"/>
  <c r="AN11" i="22" s="1"/>
  <c r="AP11" i="22" s="1"/>
  <c r="AR11" i="22" s="1"/>
  <c r="AT11" i="22" s="1"/>
  <c r="AV11" i="22" s="1"/>
  <c r="AX11" i="22" s="1"/>
  <c r="AZ11" i="22" s="1"/>
  <c r="Q11" i="22"/>
  <c r="S11" i="22" s="1"/>
  <c r="U11" i="22" s="1"/>
  <c r="W11" i="22" s="1"/>
  <c r="Y11" i="22" s="1"/>
  <c r="AA11" i="22" s="1"/>
  <c r="AC11" i="22" s="1"/>
  <c r="AE11" i="22" s="1"/>
  <c r="AG11" i="22" s="1"/>
  <c r="AI11" i="22" s="1"/>
  <c r="AK11" i="22" s="1"/>
  <c r="AM11" i="22" s="1"/>
  <c r="AO11" i="22" s="1"/>
  <c r="AQ11" i="22" s="1"/>
  <c r="AS11" i="22" s="1"/>
  <c r="AU11" i="22" s="1"/>
  <c r="AW11" i="22" s="1"/>
  <c r="AY11" i="22" s="1"/>
  <c r="BA11" i="22" s="1"/>
  <c r="P11" i="22"/>
  <c r="R11" i="22" s="1"/>
  <c r="T11" i="22" s="1"/>
  <c r="V11" i="22" s="1"/>
  <c r="H11" i="22"/>
  <c r="J11" i="22" s="1"/>
  <c r="F11" i="22"/>
  <c r="E11" i="22"/>
  <c r="G11" i="22" s="1"/>
  <c r="I11" i="22" s="1"/>
  <c r="K11" i="22" s="1"/>
  <c r="Q10" i="22"/>
  <c r="S10" i="22" s="1"/>
  <c r="U10" i="22" s="1"/>
  <c r="W10" i="22" s="1"/>
  <c r="Y10" i="22" s="1"/>
  <c r="AA10" i="22" s="1"/>
  <c r="AC10" i="22" s="1"/>
  <c r="AE10" i="22" s="1"/>
  <c r="AG10" i="22" s="1"/>
  <c r="AI10" i="22" s="1"/>
  <c r="AK10" i="22" s="1"/>
  <c r="AM10" i="22" s="1"/>
  <c r="AO10" i="22" s="1"/>
  <c r="AQ10" i="22" s="1"/>
  <c r="AS10" i="22" s="1"/>
  <c r="AU10" i="22" s="1"/>
  <c r="AW10" i="22" s="1"/>
  <c r="AY10" i="22" s="1"/>
  <c r="BA10" i="22" s="1"/>
  <c r="P10" i="22"/>
  <c r="R10" i="22" s="1"/>
  <c r="T10" i="22" s="1"/>
  <c r="V10" i="22" s="1"/>
  <c r="X10" i="22" s="1"/>
  <c r="Z10" i="22" s="1"/>
  <c r="AB10" i="22" s="1"/>
  <c r="AD10" i="22" s="1"/>
  <c r="AF10" i="22" s="1"/>
  <c r="AH10" i="22" s="1"/>
  <c r="AJ10" i="22" s="1"/>
  <c r="AL10" i="22" s="1"/>
  <c r="AN10" i="22" s="1"/>
  <c r="AP10" i="22" s="1"/>
  <c r="AR10" i="22" s="1"/>
  <c r="AT10" i="22" s="1"/>
  <c r="AV10" i="22" s="1"/>
  <c r="AX10" i="22" s="1"/>
  <c r="AZ10" i="22" s="1"/>
  <c r="BD47" i="21"/>
  <c r="BC47" i="21"/>
  <c r="BB47" i="21"/>
  <c r="F47" i="21"/>
  <c r="G28" i="21"/>
  <c r="BD25" i="21"/>
  <c r="BC25" i="21"/>
  <c r="BB25" i="21"/>
  <c r="BD23" i="21"/>
  <c r="BC23" i="21"/>
  <c r="BB23" i="21"/>
  <c r="AZ23" i="21"/>
  <c r="AY23" i="21"/>
  <c r="AX23" i="21"/>
  <c r="AW23" i="21"/>
  <c r="AV23" i="21"/>
  <c r="AU23" i="21"/>
  <c r="AT23" i="21"/>
  <c r="AS23" i="21"/>
  <c r="AR23" i="21"/>
  <c r="AQ23" i="21"/>
  <c r="AP23" i="21"/>
  <c r="AO23" i="21"/>
  <c r="AN23" i="21"/>
  <c r="AM23" i="21"/>
  <c r="AL23" i="21"/>
  <c r="AK23" i="21"/>
  <c r="AJ23" i="21"/>
  <c r="AI23" i="21"/>
  <c r="AH23" i="21"/>
  <c r="AG23"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D23" i="21"/>
  <c r="C23" i="21"/>
  <c r="AZ22" i="21"/>
  <c r="AY22" i="21"/>
  <c r="AX22" i="21"/>
  <c r="AW22" i="21"/>
  <c r="AV22" i="21"/>
  <c r="AU22" i="21"/>
  <c r="BD21" i="21"/>
  <c r="BC21" i="21"/>
  <c r="BB21" i="21"/>
  <c r="AZ21" i="21"/>
  <c r="AY21" i="21"/>
  <c r="AX21" i="21"/>
  <c r="AW21" i="21"/>
  <c r="AV21" i="21"/>
  <c r="AU21" i="21"/>
  <c r="AT21" i="21"/>
  <c r="AS21" i="21"/>
  <c r="AR21" i="21"/>
  <c r="AQ21" i="21"/>
  <c r="AP21" i="21"/>
  <c r="AO21" i="21"/>
  <c r="AN21" i="21"/>
  <c r="AM21" i="21"/>
  <c r="AL21" i="21"/>
  <c r="AK21" i="21"/>
  <c r="AJ21" i="21"/>
  <c r="AI21" i="21"/>
  <c r="AH21" i="21"/>
  <c r="AG21" i="21"/>
  <c r="AF21" i="21"/>
  <c r="AE21" i="21"/>
  <c r="AD21" i="21"/>
  <c r="AC21" i="21"/>
  <c r="AB21" i="21"/>
  <c r="AA21" i="21"/>
  <c r="Z21" i="21"/>
  <c r="Y21" i="21"/>
  <c r="X21" i="21"/>
  <c r="W21" i="21"/>
  <c r="V21" i="21"/>
  <c r="U21" i="21"/>
  <c r="T21" i="21"/>
  <c r="S21" i="21"/>
  <c r="R21" i="21"/>
  <c r="Q21" i="21"/>
  <c r="P21" i="21"/>
  <c r="O21" i="21"/>
  <c r="N21" i="21"/>
  <c r="M21" i="21"/>
  <c r="L21" i="21"/>
  <c r="K21" i="21"/>
  <c r="J21" i="21"/>
  <c r="I21" i="21"/>
  <c r="H21" i="21"/>
  <c r="G21" i="21"/>
  <c r="F21" i="21"/>
  <c r="I20" i="21"/>
  <c r="H20" i="21"/>
  <c r="J20" i="21" s="1"/>
  <c r="BF19" i="21"/>
  <c r="BE19" i="21"/>
  <c r="BD19" i="21"/>
  <c r="BC19" i="21"/>
  <c r="BB19" i="21"/>
  <c r="O18" i="21"/>
  <c r="Q18" i="21" s="1"/>
  <c r="S18" i="21" s="1"/>
  <c r="U18" i="21" s="1"/>
  <c r="W18" i="21" s="1"/>
  <c r="Y18" i="21" s="1"/>
  <c r="AA18" i="21" s="1"/>
  <c r="AC18" i="21" s="1"/>
  <c r="AE18" i="21" s="1"/>
  <c r="AG18" i="21" s="1"/>
  <c r="AI18" i="21" s="1"/>
  <c r="AK18" i="21" s="1"/>
  <c r="AM18" i="21" s="1"/>
  <c r="AO18" i="21" s="1"/>
  <c r="AQ18" i="21" s="1"/>
  <c r="AS18" i="21" s="1"/>
  <c r="AU18" i="21" s="1"/>
  <c r="AW18" i="21" s="1"/>
  <c r="AY18" i="21" s="1"/>
  <c r="BB18" i="21" s="1"/>
  <c r="BD18" i="21" s="1"/>
  <c r="M18" i="21"/>
  <c r="K18" i="21"/>
  <c r="J18" i="21"/>
  <c r="L18" i="21" s="1"/>
  <c r="N18" i="21" s="1"/>
  <c r="P18" i="21" s="1"/>
  <c r="R18" i="21" s="1"/>
  <c r="T18" i="21" s="1"/>
  <c r="V18" i="21" s="1"/>
  <c r="X18" i="21" s="1"/>
  <c r="Z18" i="21" s="1"/>
  <c r="AB18" i="21" s="1"/>
  <c r="AD18" i="21" s="1"/>
  <c r="AF18" i="21" s="1"/>
  <c r="AH18" i="21" s="1"/>
  <c r="AJ18" i="21" s="1"/>
  <c r="AL18" i="21" s="1"/>
  <c r="AN18" i="21" s="1"/>
  <c r="AP18" i="21" s="1"/>
  <c r="AR18" i="21" s="1"/>
  <c r="AT18" i="21" s="1"/>
  <c r="AV18" i="21" s="1"/>
  <c r="AX18" i="21" s="1"/>
  <c r="AZ18" i="21" s="1"/>
  <c r="BC18" i="21" s="1"/>
  <c r="I18" i="21"/>
  <c r="BA16" i="21"/>
  <c r="AZ16" i="21"/>
  <c r="AY16" i="21"/>
  <c r="AX16" i="21"/>
  <c r="AW16" i="21"/>
  <c r="AV16" i="21"/>
  <c r="G16" i="21"/>
  <c r="F16" i="21"/>
  <c r="E16" i="21"/>
  <c r="D16" i="21"/>
  <c r="BA15" i="21"/>
  <c r="AZ15" i="21"/>
  <c r="AY15" i="21"/>
  <c r="AX15" i="21"/>
  <c r="AW15" i="21"/>
  <c r="AV15" i="21"/>
  <c r="F15" i="21"/>
  <c r="E15" i="21"/>
  <c r="D15" i="21"/>
  <c r="BA14" i="21"/>
  <c r="AZ14" i="21"/>
  <c r="AY14" i="21"/>
  <c r="AX14" i="21"/>
  <c r="AW14" i="21"/>
  <c r="AV14" i="21"/>
  <c r="AU14" i="21"/>
  <c r="AT14" i="21"/>
  <c r="AO14" i="21"/>
  <c r="AN14" i="21"/>
  <c r="O14" i="21"/>
  <c r="K14" i="21"/>
  <c r="H14" i="21"/>
  <c r="BA13" i="21"/>
  <c r="AZ13" i="21"/>
  <c r="AY13" i="21"/>
  <c r="AX13" i="21"/>
  <c r="AW13" i="21"/>
  <c r="AV13" i="21"/>
  <c r="T12" i="21"/>
  <c r="V12" i="21" s="1"/>
  <c r="X12" i="21" s="1"/>
  <c r="Z12" i="21" s="1"/>
  <c r="AB12" i="21" s="1"/>
  <c r="AD12" i="21" s="1"/>
  <c r="AF12" i="21" s="1"/>
  <c r="AH12" i="21" s="1"/>
  <c r="AJ12" i="21" s="1"/>
  <c r="AL12" i="21" s="1"/>
  <c r="AN12" i="21" s="1"/>
  <c r="AP12" i="21" s="1"/>
  <c r="AR12" i="21" s="1"/>
  <c r="AT12" i="21" s="1"/>
  <c r="AV12" i="21" s="1"/>
  <c r="AX12" i="21" s="1"/>
  <c r="AZ12" i="21" s="1"/>
  <c r="S12" i="21"/>
  <c r="U12" i="21" s="1"/>
  <c r="W12" i="21" s="1"/>
  <c r="Y12" i="21" s="1"/>
  <c r="AA12" i="21" s="1"/>
  <c r="AC12" i="21" s="1"/>
  <c r="AE12" i="21" s="1"/>
  <c r="AG12" i="21" s="1"/>
  <c r="AI12" i="21" s="1"/>
  <c r="AK12" i="21" s="1"/>
  <c r="AM12" i="21" s="1"/>
  <c r="AO12" i="21" s="1"/>
  <c r="AQ12" i="21" s="1"/>
  <c r="AS12" i="21" s="1"/>
  <c r="AU12" i="21" s="1"/>
  <c r="AW12" i="21" s="1"/>
  <c r="AY12" i="21" s="1"/>
  <c r="BA12" i="21" s="1"/>
  <c r="R12" i="21"/>
  <c r="Q12" i="21"/>
  <c r="P12" i="21"/>
  <c r="F12" i="21"/>
  <c r="H12" i="21" s="1"/>
  <c r="E12" i="21"/>
  <c r="G12" i="21" s="1"/>
  <c r="I12" i="21" s="1"/>
  <c r="K12" i="21" s="1"/>
  <c r="V11" i="21"/>
  <c r="X11" i="21" s="1"/>
  <c r="Z11" i="21" s="1"/>
  <c r="AB11" i="21" s="1"/>
  <c r="AD11" i="21" s="1"/>
  <c r="AF11" i="21" s="1"/>
  <c r="AH11" i="21" s="1"/>
  <c r="AJ11" i="21" s="1"/>
  <c r="AL11" i="21" s="1"/>
  <c r="AN11" i="21" s="1"/>
  <c r="AP11" i="21" s="1"/>
  <c r="AR11" i="21" s="1"/>
  <c r="AT11" i="21" s="1"/>
  <c r="AV11" i="21" s="1"/>
  <c r="AX11" i="21" s="1"/>
  <c r="AZ11" i="21" s="1"/>
  <c r="Q11" i="21"/>
  <c r="S11" i="21" s="1"/>
  <c r="U11" i="21" s="1"/>
  <c r="W11" i="21" s="1"/>
  <c r="Y11" i="21" s="1"/>
  <c r="AA11" i="21" s="1"/>
  <c r="AC11" i="21" s="1"/>
  <c r="AE11" i="21" s="1"/>
  <c r="AG11" i="21" s="1"/>
  <c r="AI11" i="21" s="1"/>
  <c r="AK11" i="21" s="1"/>
  <c r="AM11" i="21" s="1"/>
  <c r="AO11" i="21" s="1"/>
  <c r="AQ11" i="21" s="1"/>
  <c r="AS11" i="21" s="1"/>
  <c r="AU11" i="21" s="1"/>
  <c r="AW11" i="21" s="1"/>
  <c r="AY11" i="21" s="1"/>
  <c r="BA11" i="21" s="1"/>
  <c r="P11" i="21"/>
  <c r="R11" i="21" s="1"/>
  <c r="T11" i="21" s="1"/>
  <c r="F11" i="21"/>
  <c r="H11" i="21" s="1"/>
  <c r="J11" i="21" s="1"/>
  <c r="E11" i="21"/>
  <c r="G11" i="21" s="1"/>
  <c r="I11" i="21" s="1"/>
  <c r="K11" i="21" s="1"/>
  <c r="T10" i="21"/>
  <c r="V10" i="21" s="1"/>
  <c r="X10" i="21" s="1"/>
  <c r="Z10" i="21" s="1"/>
  <c r="AB10" i="21" s="1"/>
  <c r="AD10" i="21" s="1"/>
  <c r="AF10" i="21" s="1"/>
  <c r="AH10" i="21" s="1"/>
  <c r="AJ10" i="21" s="1"/>
  <c r="AL10" i="21" s="1"/>
  <c r="AN10" i="21" s="1"/>
  <c r="AP10" i="21" s="1"/>
  <c r="AR10" i="21" s="1"/>
  <c r="AT10" i="21" s="1"/>
  <c r="AV10" i="21" s="1"/>
  <c r="AX10" i="21" s="1"/>
  <c r="AZ10" i="21" s="1"/>
  <c r="S10" i="21"/>
  <c r="U10" i="21" s="1"/>
  <c r="W10" i="21" s="1"/>
  <c r="Y10" i="21" s="1"/>
  <c r="AA10" i="21" s="1"/>
  <c r="AC10" i="21" s="1"/>
  <c r="AE10" i="21" s="1"/>
  <c r="AG10" i="21" s="1"/>
  <c r="AI10" i="21" s="1"/>
  <c r="AK10" i="21" s="1"/>
  <c r="AM10" i="21" s="1"/>
  <c r="AO10" i="21" s="1"/>
  <c r="AQ10" i="21" s="1"/>
  <c r="AS10" i="21" s="1"/>
  <c r="AU10" i="21" s="1"/>
  <c r="AW10" i="21" s="1"/>
  <c r="AY10" i="21" s="1"/>
  <c r="BA10" i="21" s="1"/>
  <c r="Q10" i="21"/>
  <c r="P10" i="21"/>
  <c r="R10" i="21" s="1"/>
  <c r="BD47" i="20"/>
  <c r="BC47" i="20"/>
  <c r="BB47" i="20"/>
  <c r="F47" i="20"/>
  <c r="G28" i="20"/>
  <c r="BD25" i="20"/>
  <c r="BC25" i="20"/>
  <c r="BB25" i="20"/>
  <c r="BD23" i="20"/>
  <c r="BC23" i="20"/>
  <c r="BB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AZ22" i="20"/>
  <c r="AY22" i="20"/>
  <c r="AX22" i="20"/>
  <c r="AW22" i="20"/>
  <c r="AV22" i="20"/>
  <c r="AU22" i="20"/>
  <c r="BD21" i="20"/>
  <c r="BC21" i="20"/>
  <c r="BB21" i="20"/>
  <c r="AZ21" i="20"/>
  <c r="AY21" i="20"/>
  <c r="AX21" i="20"/>
  <c r="AW21" i="20"/>
  <c r="AV21"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I20" i="20"/>
  <c r="H20" i="20"/>
  <c r="BF19" i="20"/>
  <c r="BE19" i="20"/>
  <c r="BD19" i="20"/>
  <c r="BC19" i="20"/>
  <c r="BB19" i="20"/>
  <c r="L18" i="20"/>
  <c r="N18" i="20" s="1"/>
  <c r="P18" i="20" s="1"/>
  <c r="R18" i="20" s="1"/>
  <c r="T18" i="20" s="1"/>
  <c r="V18" i="20" s="1"/>
  <c r="X18" i="20" s="1"/>
  <c r="Z18" i="20" s="1"/>
  <c r="AB18" i="20" s="1"/>
  <c r="AD18" i="20" s="1"/>
  <c r="AF18" i="20" s="1"/>
  <c r="AH18" i="20" s="1"/>
  <c r="AJ18" i="20" s="1"/>
  <c r="AL18" i="20" s="1"/>
  <c r="AN18" i="20" s="1"/>
  <c r="AP18" i="20" s="1"/>
  <c r="AR18" i="20" s="1"/>
  <c r="AT18" i="20" s="1"/>
  <c r="AV18" i="20" s="1"/>
  <c r="AX18" i="20" s="1"/>
  <c r="AZ18" i="20" s="1"/>
  <c r="BC18" i="20" s="1"/>
  <c r="K18" i="20"/>
  <c r="M18" i="20" s="1"/>
  <c r="O18" i="20" s="1"/>
  <c r="Q18" i="20" s="1"/>
  <c r="S18" i="20" s="1"/>
  <c r="U18" i="20" s="1"/>
  <c r="W18" i="20" s="1"/>
  <c r="Y18" i="20" s="1"/>
  <c r="AA18" i="20" s="1"/>
  <c r="AC18" i="20" s="1"/>
  <c r="AE18" i="20" s="1"/>
  <c r="AG18" i="20" s="1"/>
  <c r="AI18" i="20" s="1"/>
  <c r="AK18" i="20" s="1"/>
  <c r="AM18" i="20" s="1"/>
  <c r="AO18" i="20" s="1"/>
  <c r="AQ18" i="20" s="1"/>
  <c r="AS18" i="20" s="1"/>
  <c r="AU18" i="20" s="1"/>
  <c r="AW18" i="20" s="1"/>
  <c r="AY18" i="20" s="1"/>
  <c r="BB18" i="20" s="1"/>
  <c r="BD18" i="20" s="1"/>
  <c r="J18" i="20"/>
  <c r="I18" i="20"/>
  <c r="BA16" i="20"/>
  <c r="AZ16" i="20"/>
  <c r="AY16" i="20"/>
  <c r="AX16" i="20"/>
  <c r="AW16" i="20"/>
  <c r="AV16" i="20"/>
  <c r="G16" i="20"/>
  <c r="F16" i="20"/>
  <c r="E16" i="20"/>
  <c r="D16" i="20"/>
  <c r="BA15" i="20"/>
  <c r="AZ15" i="20"/>
  <c r="AY15" i="20"/>
  <c r="AX15" i="20"/>
  <c r="AW15" i="20"/>
  <c r="AV15" i="20"/>
  <c r="F15" i="20"/>
  <c r="E15" i="20"/>
  <c r="D15" i="20"/>
  <c r="BA14" i="20"/>
  <c r="AZ14" i="20"/>
  <c r="AY14" i="20"/>
  <c r="AX14" i="20"/>
  <c r="AW14" i="20"/>
  <c r="AV14" i="20"/>
  <c r="AU14" i="20"/>
  <c r="AT14" i="20"/>
  <c r="AO14" i="20"/>
  <c r="AN14" i="20"/>
  <c r="O14" i="20"/>
  <c r="K14" i="20"/>
  <c r="H14" i="20"/>
  <c r="BA13" i="20"/>
  <c r="AZ13" i="20"/>
  <c r="AY13" i="20"/>
  <c r="AX13" i="20"/>
  <c r="AW13" i="20"/>
  <c r="AV13" i="20"/>
  <c r="T12" i="20"/>
  <c r="V12" i="20" s="1"/>
  <c r="X12" i="20" s="1"/>
  <c r="Z12" i="20" s="1"/>
  <c r="AB12" i="20" s="1"/>
  <c r="AD12" i="20" s="1"/>
  <c r="AF12" i="20" s="1"/>
  <c r="AH12" i="20" s="1"/>
  <c r="AJ12" i="20" s="1"/>
  <c r="AL12" i="20" s="1"/>
  <c r="AN12" i="20" s="1"/>
  <c r="AP12" i="20" s="1"/>
  <c r="AR12" i="20" s="1"/>
  <c r="AT12" i="20" s="1"/>
  <c r="AV12" i="20" s="1"/>
  <c r="AX12" i="20" s="1"/>
  <c r="AZ12" i="20" s="1"/>
  <c r="R12" i="20"/>
  <c r="Q12" i="20"/>
  <c r="S12" i="20" s="1"/>
  <c r="U12" i="20" s="1"/>
  <c r="W12" i="20" s="1"/>
  <c r="Y12" i="20" s="1"/>
  <c r="AA12" i="20" s="1"/>
  <c r="AC12" i="20" s="1"/>
  <c r="AE12" i="20" s="1"/>
  <c r="AG12" i="20" s="1"/>
  <c r="AI12" i="20" s="1"/>
  <c r="AK12" i="20" s="1"/>
  <c r="AM12" i="20" s="1"/>
  <c r="AO12" i="20" s="1"/>
  <c r="AQ12" i="20" s="1"/>
  <c r="AS12" i="20" s="1"/>
  <c r="AU12" i="20" s="1"/>
  <c r="AW12" i="20" s="1"/>
  <c r="AY12" i="20" s="1"/>
  <c r="BA12" i="20" s="1"/>
  <c r="P12" i="20"/>
  <c r="F12" i="20"/>
  <c r="H12" i="20" s="1"/>
  <c r="E12" i="20"/>
  <c r="G12" i="20" s="1"/>
  <c r="I12" i="20" s="1"/>
  <c r="K12" i="20" s="1"/>
  <c r="U11" i="20"/>
  <c r="W11" i="20" s="1"/>
  <c r="Y11" i="20" s="1"/>
  <c r="AA11" i="20" s="1"/>
  <c r="AC11" i="20" s="1"/>
  <c r="AE11" i="20" s="1"/>
  <c r="AG11" i="20" s="1"/>
  <c r="AI11" i="20" s="1"/>
  <c r="AK11" i="20" s="1"/>
  <c r="AM11" i="20" s="1"/>
  <c r="AO11" i="20" s="1"/>
  <c r="AQ11" i="20" s="1"/>
  <c r="AS11" i="20" s="1"/>
  <c r="AU11" i="20" s="1"/>
  <c r="AW11" i="20" s="1"/>
  <c r="AY11" i="20" s="1"/>
  <c r="BA11" i="20" s="1"/>
  <c r="S11" i="20"/>
  <c r="R11" i="20"/>
  <c r="T11" i="20" s="1"/>
  <c r="V11" i="20" s="1"/>
  <c r="X11" i="20" s="1"/>
  <c r="Z11" i="20" s="1"/>
  <c r="AB11" i="20" s="1"/>
  <c r="AD11" i="20" s="1"/>
  <c r="AF11" i="20" s="1"/>
  <c r="AH11" i="20" s="1"/>
  <c r="AJ11" i="20" s="1"/>
  <c r="AL11" i="20" s="1"/>
  <c r="AN11" i="20" s="1"/>
  <c r="AP11" i="20" s="1"/>
  <c r="AR11" i="20" s="1"/>
  <c r="AT11" i="20" s="1"/>
  <c r="AV11" i="20" s="1"/>
  <c r="AX11" i="20" s="1"/>
  <c r="AZ11" i="20" s="1"/>
  <c r="Q11" i="20"/>
  <c r="P11" i="20"/>
  <c r="K11" i="20"/>
  <c r="I11" i="20"/>
  <c r="G11" i="20"/>
  <c r="F11" i="20"/>
  <c r="H11" i="20" s="1"/>
  <c r="J11" i="20" s="1"/>
  <c r="E11" i="20"/>
  <c r="S10" i="20"/>
  <c r="U10" i="20" s="1"/>
  <c r="W10" i="20" s="1"/>
  <c r="Y10" i="20" s="1"/>
  <c r="AA10" i="20" s="1"/>
  <c r="AC10" i="20" s="1"/>
  <c r="AE10" i="20" s="1"/>
  <c r="AG10" i="20" s="1"/>
  <c r="AI10" i="20" s="1"/>
  <c r="AK10" i="20" s="1"/>
  <c r="AM10" i="20" s="1"/>
  <c r="AO10" i="20" s="1"/>
  <c r="AQ10" i="20" s="1"/>
  <c r="AS10" i="20" s="1"/>
  <c r="AU10" i="20" s="1"/>
  <c r="AW10" i="20" s="1"/>
  <c r="AY10" i="20" s="1"/>
  <c r="BA10" i="20" s="1"/>
  <c r="R10" i="20"/>
  <c r="T10" i="20" s="1"/>
  <c r="V10" i="20" s="1"/>
  <c r="X10" i="20" s="1"/>
  <c r="Z10" i="20" s="1"/>
  <c r="AB10" i="20" s="1"/>
  <c r="AD10" i="20" s="1"/>
  <c r="AF10" i="20" s="1"/>
  <c r="AH10" i="20" s="1"/>
  <c r="AJ10" i="20" s="1"/>
  <c r="AL10" i="20" s="1"/>
  <c r="AN10" i="20" s="1"/>
  <c r="AP10" i="20" s="1"/>
  <c r="AR10" i="20" s="1"/>
  <c r="AT10" i="20" s="1"/>
  <c r="AV10" i="20" s="1"/>
  <c r="AX10" i="20" s="1"/>
  <c r="AZ10" i="20" s="1"/>
  <c r="Q10" i="20"/>
  <c r="P10" i="20"/>
  <c r="BD47" i="19"/>
  <c r="BC47" i="19"/>
  <c r="BB47" i="19"/>
  <c r="F47" i="19"/>
  <c r="G28" i="19"/>
  <c r="BD25" i="19"/>
  <c r="BC25" i="19"/>
  <c r="BB25" i="19"/>
  <c r="BD23" i="19"/>
  <c r="BC23" i="19"/>
  <c r="BB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AZ22" i="19"/>
  <c r="AY22" i="19"/>
  <c r="AX22" i="19"/>
  <c r="AW22" i="19"/>
  <c r="AV22" i="19"/>
  <c r="AU22" i="19"/>
  <c r="BD21" i="19"/>
  <c r="BC21" i="19"/>
  <c r="BB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J20" i="19"/>
  <c r="I20" i="19"/>
  <c r="H20" i="19"/>
  <c r="BF19" i="19"/>
  <c r="BE19" i="19"/>
  <c r="BD19" i="19"/>
  <c r="BC19" i="19"/>
  <c r="BB19" i="19"/>
  <c r="O18" i="19"/>
  <c r="Q18" i="19" s="1"/>
  <c r="S18" i="19" s="1"/>
  <c r="U18" i="19" s="1"/>
  <c r="W18" i="19" s="1"/>
  <c r="Y18" i="19" s="1"/>
  <c r="AA18" i="19" s="1"/>
  <c r="AC18" i="19" s="1"/>
  <c r="AE18" i="19" s="1"/>
  <c r="AG18" i="19" s="1"/>
  <c r="AI18" i="19" s="1"/>
  <c r="AK18" i="19" s="1"/>
  <c r="AM18" i="19" s="1"/>
  <c r="AO18" i="19" s="1"/>
  <c r="AQ18" i="19" s="1"/>
  <c r="AS18" i="19" s="1"/>
  <c r="AU18" i="19" s="1"/>
  <c r="AW18" i="19" s="1"/>
  <c r="AY18" i="19" s="1"/>
  <c r="BB18" i="19" s="1"/>
  <c r="BD18" i="19" s="1"/>
  <c r="M18" i="19"/>
  <c r="L18" i="19"/>
  <c r="N18" i="19" s="1"/>
  <c r="P18" i="19" s="1"/>
  <c r="R18" i="19" s="1"/>
  <c r="T18" i="19" s="1"/>
  <c r="V18" i="19" s="1"/>
  <c r="X18" i="19" s="1"/>
  <c r="Z18" i="19" s="1"/>
  <c r="AB18" i="19" s="1"/>
  <c r="AD18" i="19" s="1"/>
  <c r="AF18" i="19" s="1"/>
  <c r="AH18" i="19" s="1"/>
  <c r="AJ18" i="19" s="1"/>
  <c r="AL18" i="19" s="1"/>
  <c r="AN18" i="19" s="1"/>
  <c r="AP18" i="19" s="1"/>
  <c r="AR18" i="19" s="1"/>
  <c r="AT18" i="19" s="1"/>
  <c r="AV18" i="19" s="1"/>
  <c r="AX18" i="19" s="1"/>
  <c r="AZ18" i="19" s="1"/>
  <c r="BC18" i="19" s="1"/>
  <c r="K18" i="19"/>
  <c r="J18" i="19"/>
  <c r="I18" i="19"/>
  <c r="BA16" i="19"/>
  <c r="AZ16" i="19"/>
  <c r="AY16" i="19"/>
  <c r="AX16" i="19"/>
  <c r="AW16" i="19"/>
  <c r="AV16" i="19"/>
  <c r="G16" i="19"/>
  <c r="F16" i="19"/>
  <c r="E16" i="19"/>
  <c r="D16" i="19"/>
  <c r="BA15" i="19"/>
  <c r="AZ15" i="19"/>
  <c r="AY15" i="19"/>
  <c r="AX15" i="19"/>
  <c r="AW15" i="19"/>
  <c r="AV15" i="19"/>
  <c r="F15" i="19"/>
  <c r="E15" i="19"/>
  <c r="D15" i="19"/>
  <c r="BA14" i="19"/>
  <c r="AZ14" i="19"/>
  <c r="AY14" i="19"/>
  <c r="AX14" i="19"/>
  <c r="AW14" i="19"/>
  <c r="AV14" i="19"/>
  <c r="AU14" i="19"/>
  <c r="AT14" i="19"/>
  <c r="AO14" i="19"/>
  <c r="AN14" i="19"/>
  <c r="O14" i="19"/>
  <c r="K14" i="19"/>
  <c r="H14" i="19"/>
  <c r="BA13" i="19"/>
  <c r="AZ13" i="19"/>
  <c r="AY13" i="19"/>
  <c r="AX13" i="19"/>
  <c r="AW13" i="19"/>
  <c r="AV13" i="19"/>
  <c r="Q12" i="19"/>
  <c r="S12" i="19" s="1"/>
  <c r="U12" i="19" s="1"/>
  <c r="W12" i="19" s="1"/>
  <c r="Y12" i="19" s="1"/>
  <c r="AA12" i="19" s="1"/>
  <c r="AC12" i="19" s="1"/>
  <c r="AE12" i="19" s="1"/>
  <c r="AG12" i="19" s="1"/>
  <c r="AI12" i="19" s="1"/>
  <c r="AK12" i="19" s="1"/>
  <c r="AM12" i="19" s="1"/>
  <c r="AO12" i="19" s="1"/>
  <c r="AQ12" i="19" s="1"/>
  <c r="AS12" i="19" s="1"/>
  <c r="AU12" i="19" s="1"/>
  <c r="AW12" i="19" s="1"/>
  <c r="AY12" i="19" s="1"/>
  <c r="BA12" i="19" s="1"/>
  <c r="P12" i="19"/>
  <c r="R12" i="19" s="1"/>
  <c r="T12" i="19" s="1"/>
  <c r="V12" i="19" s="1"/>
  <c r="X12" i="19" s="1"/>
  <c r="Z12" i="19" s="1"/>
  <c r="AB12" i="19" s="1"/>
  <c r="AD12" i="19" s="1"/>
  <c r="AF12" i="19" s="1"/>
  <c r="AH12" i="19" s="1"/>
  <c r="AJ12" i="19" s="1"/>
  <c r="AL12" i="19" s="1"/>
  <c r="AN12" i="19" s="1"/>
  <c r="AP12" i="19" s="1"/>
  <c r="AR12" i="19" s="1"/>
  <c r="AT12" i="19" s="1"/>
  <c r="AV12" i="19" s="1"/>
  <c r="AX12" i="19" s="1"/>
  <c r="AZ12" i="19" s="1"/>
  <c r="K12" i="19"/>
  <c r="F12" i="19"/>
  <c r="H12" i="19" s="1"/>
  <c r="E12" i="19"/>
  <c r="G12" i="19" s="1"/>
  <c r="I12" i="19" s="1"/>
  <c r="T11" i="19"/>
  <c r="V11" i="19" s="1"/>
  <c r="X11" i="19" s="1"/>
  <c r="Z11" i="19" s="1"/>
  <c r="AB11" i="19" s="1"/>
  <c r="AD11" i="19" s="1"/>
  <c r="AF11" i="19" s="1"/>
  <c r="AH11" i="19" s="1"/>
  <c r="AJ11" i="19" s="1"/>
  <c r="AL11" i="19" s="1"/>
  <c r="AN11" i="19" s="1"/>
  <c r="AP11" i="19" s="1"/>
  <c r="AR11" i="19" s="1"/>
  <c r="AT11" i="19" s="1"/>
  <c r="AV11" i="19" s="1"/>
  <c r="AX11" i="19" s="1"/>
  <c r="AZ11" i="19" s="1"/>
  <c r="S11" i="19"/>
  <c r="U11" i="19" s="1"/>
  <c r="W11" i="19" s="1"/>
  <c r="Y11" i="19" s="1"/>
  <c r="AA11" i="19" s="1"/>
  <c r="AC11" i="19" s="1"/>
  <c r="AE11" i="19" s="1"/>
  <c r="AG11" i="19" s="1"/>
  <c r="AI11" i="19" s="1"/>
  <c r="AK11" i="19" s="1"/>
  <c r="AM11" i="19" s="1"/>
  <c r="AO11" i="19" s="1"/>
  <c r="AQ11" i="19" s="1"/>
  <c r="AS11" i="19" s="1"/>
  <c r="AU11" i="19" s="1"/>
  <c r="AW11" i="19" s="1"/>
  <c r="AY11" i="19" s="1"/>
  <c r="BA11" i="19" s="1"/>
  <c r="R11" i="19"/>
  <c r="Q11" i="19"/>
  <c r="P11" i="19"/>
  <c r="H11" i="19"/>
  <c r="J11" i="19" s="1"/>
  <c r="G11" i="19"/>
  <c r="I11" i="19" s="1"/>
  <c r="K11" i="19" s="1"/>
  <c r="F11" i="19"/>
  <c r="E11" i="19"/>
  <c r="AR10" i="19"/>
  <c r="AT10" i="19" s="1"/>
  <c r="AV10" i="19" s="1"/>
  <c r="AX10" i="19" s="1"/>
  <c r="AZ10" i="19" s="1"/>
  <c r="S10" i="19"/>
  <c r="U10" i="19" s="1"/>
  <c r="W10" i="19" s="1"/>
  <c r="Y10" i="19" s="1"/>
  <c r="AA10" i="19" s="1"/>
  <c r="AC10" i="19" s="1"/>
  <c r="AE10" i="19" s="1"/>
  <c r="AG10" i="19" s="1"/>
  <c r="AI10" i="19" s="1"/>
  <c r="AK10" i="19" s="1"/>
  <c r="AM10" i="19" s="1"/>
  <c r="AO10" i="19" s="1"/>
  <c r="AQ10" i="19" s="1"/>
  <c r="AS10" i="19" s="1"/>
  <c r="AU10" i="19" s="1"/>
  <c r="AW10" i="19" s="1"/>
  <c r="AY10" i="19" s="1"/>
  <c r="BA10" i="19" s="1"/>
  <c r="Q10" i="19"/>
  <c r="P10" i="19"/>
  <c r="R10" i="19" s="1"/>
  <c r="T10" i="19" s="1"/>
  <c r="V10" i="19" s="1"/>
  <c r="X10" i="19" s="1"/>
  <c r="Z10" i="19" s="1"/>
  <c r="AB10" i="19" s="1"/>
  <c r="AD10" i="19" s="1"/>
  <c r="AF10" i="19" s="1"/>
  <c r="AH10" i="19" s="1"/>
  <c r="AJ10" i="19" s="1"/>
  <c r="AL10" i="19" s="1"/>
  <c r="AN10" i="19" s="1"/>
  <c r="AP10" i="19" s="1"/>
  <c r="BD47" i="18"/>
  <c r="BC47" i="18"/>
  <c r="BB47" i="18"/>
  <c r="F47" i="18"/>
  <c r="G28" i="18"/>
  <c r="BD25" i="18"/>
  <c r="BC25" i="18"/>
  <c r="BB25" i="18"/>
  <c r="BD23" i="18"/>
  <c r="BC23" i="18"/>
  <c r="BB23" i="18"/>
  <c r="AZ23" i="18"/>
  <c r="AY23" i="18"/>
  <c r="AX23" i="18"/>
  <c r="AW23" i="18"/>
  <c r="AV23" i="18"/>
  <c r="AU23" i="18"/>
  <c r="AT23" i="18"/>
  <c r="AS23" i="18"/>
  <c r="AR23" i="18"/>
  <c r="AQ23" i="18"/>
  <c r="AP23" i="18"/>
  <c r="AO23" i="18"/>
  <c r="AN23" i="18"/>
  <c r="AM23"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Z22" i="18"/>
  <c r="AY22" i="18"/>
  <c r="AX22" i="18"/>
  <c r="AW22" i="18"/>
  <c r="AV22" i="18"/>
  <c r="AU22" i="18"/>
  <c r="BD21" i="18"/>
  <c r="BC21" i="18"/>
  <c r="BB21" i="18"/>
  <c r="AZ21" i="18"/>
  <c r="AY21" i="18"/>
  <c r="AX21" i="18"/>
  <c r="AW21" i="18"/>
  <c r="AV21" i="18"/>
  <c r="AU21" i="18"/>
  <c r="AT21" i="18"/>
  <c r="AS21" i="18"/>
  <c r="AR21" i="18"/>
  <c r="AQ21" i="18"/>
  <c r="AP21" i="18"/>
  <c r="AO21" i="18"/>
  <c r="AN21" i="18"/>
  <c r="AM21" i="18"/>
  <c r="AL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L21" i="18"/>
  <c r="K21" i="18"/>
  <c r="J21" i="18"/>
  <c r="I21" i="18"/>
  <c r="H21" i="18"/>
  <c r="G21" i="18"/>
  <c r="F21" i="18"/>
  <c r="L20" i="18"/>
  <c r="J20" i="18"/>
  <c r="I20" i="18"/>
  <c r="H20" i="18"/>
  <c r="BE19" i="18"/>
  <c r="BD19" i="18"/>
  <c r="BC19" i="18"/>
  <c r="BB19" i="18"/>
  <c r="G19" i="18"/>
  <c r="F19" i="18"/>
  <c r="Q18" i="18"/>
  <c r="S18" i="18" s="1"/>
  <c r="U18" i="18" s="1"/>
  <c r="W18" i="18" s="1"/>
  <c r="Y18" i="18" s="1"/>
  <c r="AA18" i="18" s="1"/>
  <c r="AC18" i="18" s="1"/>
  <c r="AE18" i="18" s="1"/>
  <c r="AG18" i="18" s="1"/>
  <c r="AI18" i="18" s="1"/>
  <c r="AK18" i="18" s="1"/>
  <c r="AM18" i="18" s="1"/>
  <c r="AO18" i="18" s="1"/>
  <c r="AQ18" i="18" s="1"/>
  <c r="AS18" i="18" s="1"/>
  <c r="AU18" i="18" s="1"/>
  <c r="AW18" i="18" s="1"/>
  <c r="AY18" i="18" s="1"/>
  <c r="BB18" i="18" s="1"/>
  <c r="BD18" i="18" s="1"/>
  <c r="N18" i="18"/>
  <c r="P18" i="18" s="1"/>
  <c r="R18" i="18" s="1"/>
  <c r="T18" i="18" s="1"/>
  <c r="V18" i="18" s="1"/>
  <c r="X18" i="18" s="1"/>
  <c r="Z18" i="18" s="1"/>
  <c r="AB18" i="18" s="1"/>
  <c r="AD18" i="18" s="1"/>
  <c r="AF18" i="18" s="1"/>
  <c r="AH18" i="18" s="1"/>
  <c r="AJ18" i="18" s="1"/>
  <c r="AL18" i="18" s="1"/>
  <c r="AN18" i="18" s="1"/>
  <c r="AP18" i="18" s="1"/>
  <c r="AR18" i="18" s="1"/>
  <c r="AT18" i="18" s="1"/>
  <c r="AV18" i="18" s="1"/>
  <c r="AX18" i="18" s="1"/>
  <c r="AZ18" i="18" s="1"/>
  <c r="BC18" i="18" s="1"/>
  <c r="M18" i="18"/>
  <c r="O18" i="18" s="1"/>
  <c r="J18" i="18"/>
  <c r="L18" i="18" s="1"/>
  <c r="I18" i="18"/>
  <c r="K18" i="18" s="1"/>
  <c r="BA16" i="18"/>
  <c r="AZ16" i="18"/>
  <c r="AY16" i="18"/>
  <c r="AX16" i="18"/>
  <c r="AW16" i="18"/>
  <c r="AV16" i="18"/>
  <c r="G16" i="18"/>
  <c r="F16" i="18"/>
  <c r="E16" i="18"/>
  <c r="D16" i="18"/>
  <c r="BA15" i="18"/>
  <c r="AZ15" i="18"/>
  <c r="AY15" i="18"/>
  <c r="AX15" i="18"/>
  <c r="AW15" i="18"/>
  <c r="AV15" i="18"/>
  <c r="F15" i="18"/>
  <c r="E15" i="18"/>
  <c r="D15" i="18"/>
  <c r="BA14" i="18"/>
  <c r="AZ14" i="18"/>
  <c r="AY14" i="18"/>
  <c r="AX14" i="18"/>
  <c r="AW14" i="18"/>
  <c r="AV14" i="18"/>
  <c r="AU14" i="18"/>
  <c r="AT14" i="18"/>
  <c r="AO14" i="18"/>
  <c r="AN14" i="18"/>
  <c r="O14" i="18"/>
  <c r="K14" i="18"/>
  <c r="H14" i="18"/>
  <c r="BA13" i="18"/>
  <c r="AZ13" i="18"/>
  <c r="AY13" i="18"/>
  <c r="AX13" i="18"/>
  <c r="AW13" i="18"/>
  <c r="AV13" i="18"/>
  <c r="AA12" i="18"/>
  <c r="AC12" i="18" s="1"/>
  <c r="AE12" i="18" s="1"/>
  <c r="AG12" i="18" s="1"/>
  <c r="AI12" i="18" s="1"/>
  <c r="AK12" i="18" s="1"/>
  <c r="AM12" i="18" s="1"/>
  <c r="AO12" i="18" s="1"/>
  <c r="AQ12" i="18" s="1"/>
  <c r="AS12" i="18" s="1"/>
  <c r="AU12" i="18" s="1"/>
  <c r="AW12" i="18" s="1"/>
  <c r="AY12" i="18" s="1"/>
  <c r="BA12" i="18" s="1"/>
  <c r="Q12" i="18"/>
  <c r="S12" i="18" s="1"/>
  <c r="U12" i="18" s="1"/>
  <c r="W12" i="18" s="1"/>
  <c r="Y12" i="18" s="1"/>
  <c r="P12" i="18"/>
  <c r="R12" i="18" s="1"/>
  <c r="T12" i="18" s="1"/>
  <c r="V12" i="18" s="1"/>
  <c r="X12" i="18" s="1"/>
  <c r="Z12" i="18" s="1"/>
  <c r="AB12" i="18" s="1"/>
  <c r="AD12" i="18" s="1"/>
  <c r="AF12" i="18" s="1"/>
  <c r="AH12" i="18" s="1"/>
  <c r="AJ12" i="18" s="1"/>
  <c r="AL12" i="18" s="1"/>
  <c r="AN12" i="18" s="1"/>
  <c r="AP12" i="18" s="1"/>
  <c r="AR12" i="18" s="1"/>
  <c r="AT12" i="18" s="1"/>
  <c r="AV12" i="18" s="1"/>
  <c r="AX12" i="18" s="1"/>
  <c r="AZ12" i="18" s="1"/>
  <c r="F12" i="18"/>
  <c r="H12" i="18" s="1"/>
  <c r="E12" i="18"/>
  <c r="G12" i="18" s="1"/>
  <c r="I12" i="18" s="1"/>
  <c r="K12" i="18" s="1"/>
  <c r="V11" i="18"/>
  <c r="X11" i="18" s="1"/>
  <c r="Z11" i="18" s="1"/>
  <c r="AB11" i="18" s="1"/>
  <c r="AD11" i="18" s="1"/>
  <c r="AF11" i="18" s="1"/>
  <c r="AH11" i="18" s="1"/>
  <c r="AJ11" i="18" s="1"/>
  <c r="AL11" i="18" s="1"/>
  <c r="AN11" i="18" s="1"/>
  <c r="AP11" i="18" s="1"/>
  <c r="AR11" i="18" s="1"/>
  <c r="AT11" i="18" s="1"/>
  <c r="AV11" i="18" s="1"/>
  <c r="AX11" i="18" s="1"/>
  <c r="AZ11" i="18" s="1"/>
  <c r="U11" i="18"/>
  <c r="W11" i="18" s="1"/>
  <c r="Y11" i="18" s="1"/>
  <c r="AA11" i="18" s="1"/>
  <c r="AC11" i="18" s="1"/>
  <c r="AE11" i="18" s="1"/>
  <c r="AG11" i="18" s="1"/>
  <c r="AI11" i="18" s="1"/>
  <c r="AK11" i="18" s="1"/>
  <c r="AM11" i="18" s="1"/>
  <c r="AO11" i="18" s="1"/>
  <c r="AQ11" i="18" s="1"/>
  <c r="AS11" i="18" s="1"/>
  <c r="AU11" i="18" s="1"/>
  <c r="AW11" i="18" s="1"/>
  <c r="AY11" i="18" s="1"/>
  <c r="BA11" i="18" s="1"/>
  <c r="S11" i="18"/>
  <c r="Q11" i="18"/>
  <c r="P11" i="18"/>
  <c r="R11" i="18" s="1"/>
  <c r="T11" i="18" s="1"/>
  <c r="I11" i="18"/>
  <c r="K11" i="18" s="1"/>
  <c r="H11" i="18"/>
  <c r="J11" i="18" s="1"/>
  <c r="G11" i="18"/>
  <c r="F11" i="18"/>
  <c r="E11" i="18"/>
  <c r="R10" i="18"/>
  <c r="T10" i="18" s="1"/>
  <c r="V10" i="18" s="1"/>
  <c r="X10" i="18" s="1"/>
  <c r="Z10" i="18" s="1"/>
  <c r="AB10" i="18" s="1"/>
  <c r="AD10" i="18" s="1"/>
  <c r="AF10" i="18" s="1"/>
  <c r="AH10" i="18" s="1"/>
  <c r="AJ10" i="18" s="1"/>
  <c r="AL10" i="18" s="1"/>
  <c r="AN10" i="18" s="1"/>
  <c r="AP10" i="18" s="1"/>
  <c r="AR10" i="18" s="1"/>
  <c r="AT10" i="18" s="1"/>
  <c r="AV10" i="18" s="1"/>
  <c r="AX10" i="18" s="1"/>
  <c r="AZ10" i="18" s="1"/>
  <c r="Q10" i="18"/>
  <c r="S10" i="18" s="1"/>
  <c r="U10" i="18" s="1"/>
  <c r="W10" i="18" s="1"/>
  <c r="Y10" i="18" s="1"/>
  <c r="AA10" i="18" s="1"/>
  <c r="AC10" i="18" s="1"/>
  <c r="AE10" i="18" s="1"/>
  <c r="AG10" i="18" s="1"/>
  <c r="AI10" i="18" s="1"/>
  <c r="AK10" i="18" s="1"/>
  <c r="AM10" i="18" s="1"/>
  <c r="AO10" i="18" s="1"/>
  <c r="AQ10" i="18" s="1"/>
  <c r="AS10" i="18" s="1"/>
  <c r="AU10" i="18" s="1"/>
  <c r="AW10" i="18" s="1"/>
  <c r="AY10" i="18" s="1"/>
  <c r="BA10" i="18" s="1"/>
  <c r="P10" i="18"/>
  <c r="BD47" i="17"/>
  <c r="BC47" i="17"/>
  <c r="BB47" i="17"/>
  <c r="F47" i="17"/>
  <c r="G28" i="17"/>
  <c r="BD25" i="17"/>
  <c r="BC25" i="17"/>
  <c r="BB25" i="17"/>
  <c r="BD23" i="17"/>
  <c r="BC23" i="17"/>
  <c r="BB23" i="17"/>
  <c r="AZ23" i="17"/>
  <c r="AY23" i="17"/>
  <c r="AX23" i="17"/>
  <c r="AW23" i="17"/>
  <c r="AV23" i="17"/>
  <c r="AU23" i="17"/>
  <c r="AT23" i="17"/>
  <c r="AS23" i="17"/>
  <c r="AR23" i="17"/>
  <c r="AQ23" i="17"/>
  <c r="AP23" i="17"/>
  <c r="AO23" i="17"/>
  <c r="AN23" i="17"/>
  <c r="AM23" i="17"/>
  <c r="AL23" i="17"/>
  <c r="AK23" i="17"/>
  <c r="AJ23" i="17"/>
  <c r="AI23"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AZ22" i="17"/>
  <c r="AY22" i="17"/>
  <c r="AX22" i="17"/>
  <c r="AW22" i="17"/>
  <c r="AV22" i="17"/>
  <c r="AU22" i="17"/>
  <c r="BD21" i="17"/>
  <c r="BC21" i="17"/>
  <c r="BB21" i="17"/>
  <c r="AZ21" i="17"/>
  <c r="AY21" i="17"/>
  <c r="AX21" i="17"/>
  <c r="AW21" i="17"/>
  <c r="AV21" i="17"/>
  <c r="AU21" i="17"/>
  <c r="AT21" i="17"/>
  <c r="AS21"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K20" i="17"/>
  <c r="M20" i="17" s="1"/>
  <c r="J20" i="17"/>
  <c r="G19" i="17" s="1"/>
  <c r="I20" i="17"/>
  <c r="H20" i="17"/>
  <c r="BE19" i="17"/>
  <c r="BD19" i="17"/>
  <c r="BC19" i="17"/>
  <c r="BB19" i="17"/>
  <c r="H19" i="17"/>
  <c r="F19" i="17"/>
  <c r="L18" i="17"/>
  <c r="N18" i="17" s="1"/>
  <c r="P18" i="17" s="1"/>
  <c r="R18" i="17" s="1"/>
  <c r="T18" i="17" s="1"/>
  <c r="V18" i="17" s="1"/>
  <c r="X18" i="17" s="1"/>
  <c r="Z18" i="17" s="1"/>
  <c r="AB18" i="17" s="1"/>
  <c r="AD18" i="17" s="1"/>
  <c r="AF18" i="17" s="1"/>
  <c r="AH18" i="17" s="1"/>
  <c r="AJ18" i="17" s="1"/>
  <c r="AL18" i="17" s="1"/>
  <c r="AN18" i="17" s="1"/>
  <c r="AP18" i="17" s="1"/>
  <c r="AR18" i="17" s="1"/>
  <c r="AT18" i="17" s="1"/>
  <c r="AV18" i="17" s="1"/>
  <c r="AX18" i="17" s="1"/>
  <c r="AZ18" i="17" s="1"/>
  <c r="BC18" i="17" s="1"/>
  <c r="J18" i="17"/>
  <c r="I18" i="17"/>
  <c r="K18" i="17" s="1"/>
  <c r="M18" i="17" s="1"/>
  <c r="O18" i="17" s="1"/>
  <c r="Q18" i="17" s="1"/>
  <c r="S18" i="17" s="1"/>
  <c r="U18" i="17" s="1"/>
  <c r="W18" i="17" s="1"/>
  <c r="Y18" i="17" s="1"/>
  <c r="AA18" i="17" s="1"/>
  <c r="AC18" i="17" s="1"/>
  <c r="AE18" i="17" s="1"/>
  <c r="AG18" i="17" s="1"/>
  <c r="AI18" i="17" s="1"/>
  <c r="AK18" i="17" s="1"/>
  <c r="AM18" i="17" s="1"/>
  <c r="AO18" i="17" s="1"/>
  <c r="AQ18" i="17" s="1"/>
  <c r="AS18" i="17" s="1"/>
  <c r="AU18" i="17" s="1"/>
  <c r="AW18" i="17" s="1"/>
  <c r="AY18" i="17" s="1"/>
  <c r="BB18" i="17" s="1"/>
  <c r="BD18" i="17" s="1"/>
  <c r="BA16" i="17"/>
  <c r="AZ16" i="17"/>
  <c r="AY16" i="17"/>
  <c r="AX16" i="17"/>
  <c r="AW16" i="17"/>
  <c r="AV16" i="17"/>
  <c r="G16" i="17"/>
  <c r="F16" i="17"/>
  <c r="E16" i="17"/>
  <c r="D16" i="17"/>
  <c r="BA15" i="17"/>
  <c r="AZ15" i="17"/>
  <c r="AY15" i="17"/>
  <c r="AX15" i="17"/>
  <c r="AW15" i="17"/>
  <c r="AV15" i="17"/>
  <c r="F15" i="17"/>
  <c r="E15" i="17"/>
  <c r="D15" i="17"/>
  <c r="BA14" i="17"/>
  <c r="AZ14" i="17"/>
  <c r="AY14" i="17"/>
  <c r="AX14" i="17"/>
  <c r="AW14" i="17"/>
  <c r="AV14" i="17"/>
  <c r="AU14" i="17"/>
  <c r="AT14" i="17"/>
  <c r="AO14" i="17"/>
  <c r="AN14" i="17"/>
  <c r="O14" i="17"/>
  <c r="K14" i="17"/>
  <c r="H14" i="17"/>
  <c r="BA13" i="17"/>
  <c r="AZ13" i="17"/>
  <c r="AY13" i="17"/>
  <c r="AX13" i="17"/>
  <c r="AW13" i="17"/>
  <c r="AV13" i="17"/>
  <c r="Q12" i="17"/>
  <c r="S12" i="17" s="1"/>
  <c r="U12" i="17" s="1"/>
  <c r="W12" i="17" s="1"/>
  <c r="Y12" i="17" s="1"/>
  <c r="AA12" i="17" s="1"/>
  <c r="AC12" i="17" s="1"/>
  <c r="AE12" i="17" s="1"/>
  <c r="AG12" i="17" s="1"/>
  <c r="AI12" i="17" s="1"/>
  <c r="AK12" i="17" s="1"/>
  <c r="AM12" i="17" s="1"/>
  <c r="AO12" i="17" s="1"/>
  <c r="AQ12" i="17" s="1"/>
  <c r="AS12" i="17" s="1"/>
  <c r="AU12" i="17" s="1"/>
  <c r="AW12" i="17" s="1"/>
  <c r="AY12" i="17" s="1"/>
  <c r="BA12" i="17" s="1"/>
  <c r="P12" i="17"/>
  <c r="R12" i="17" s="1"/>
  <c r="T12" i="17" s="1"/>
  <c r="V12" i="17" s="1"/>
  <c r="X12" i="17" s="1"/>
  <c r="Z12" i="17" s="1"/>
  <c r="AB12" i="17" s="1"/>
  <c r="AD12" i="17" s="1"/>
  <c r="AF12" i="17" s="1"/>
  <c r="AH12" i="17" s="1"/>
  <c r="AJ12" i="17" s="1"/>
  <c r="AL12" i="17" s="1"/>
  <c r="AN12" i="17" s="1"/>
  <c r="AP12" i="17" s="1"/>
  <c r="AR12" i="17" s="1"/>
  <c r="AT12" i="17" s="1"/>
  <c r="AV12" i="17" s="1"/>
  <c r="AX12" i="17" s="1"/>
  <c r="AZ12" i="17" s="1"/>
  <c r="G12" i="17"/>
  <c r="I12" i="17" s="1"/>
  <c r="K12" i="17" s="1"/>
  <c r="F12" i="17"/>
  <c r="H12" i="17" s="1"/>
  <c r="E12" i="17"/>
  <c r="U11" i="17"/>
  <c r="W11" i="17" s="1"/>
  <c r="Y11" i="17" s="1"/>
  <c r="AA11" i="17" s="1"/>
  <c r="AC11" i="17" s="1"/>
  <c r="AE11" i="17" s="1"/>
  <c r="AG11" i="17" s="1"/>
  <c r="AI11" i="17" s="1"/>
  <c r="AK11" i="17" s="1"/>
  <c r="AM11" i="17" s="1"/>
  <c r="AO11" i="17" s="1"/>
  <c r="AQ11" i="17" s="1"/>
  <c r="AS11" i="17" s="1"/>
  <c r="AU11" i="17" s="1"/>
  <c r="AW11" i="17" s="1"/>
  <c r="AY11" i="17" s="1"/>
  <c r="BA11" i="17" s="1"/>
  <c r="S11" i="17"/>
  <c r="Q11" i="17"/>
  <c r="P11" i="17"/>
  <c r="R11" i="17" s="1"/>
  <c r="T11" i="17" s="1"/>
  <c r="V11" i="17" s="1"/>
  <c r="X11" i="17" s="1"/>
  <c r="Z11" i="17" s="1"/>
  <c r="AB11" i="17" s="1"/>
  <c r="AD11" i="17" s="1"/>
  <c r="AF11" i="17" s="1"/>
  <c r="AH11" i="17" s="1"/>
  <c r="AJ11" i="17" s="1"/>
  <c r="AL11" i="17" s="1"/>
  <c r="AN11" i="17" s="1"/>
  <c r="AP11" i="17" s="1"/>
  <c r="AR11" i="17" s="1"/>
  <c r="AT11" i="17" s="1"/>
  <c r="AV11" i="17" s="1"/>
  <c r="AX11" i="17" s="1"/>
  <c r="AZ11" i="17" s="1"/>
  <c r="I11" i="17"/>
  <c r="K11" i="17" s="1"/>
  <c r="H11" i="17"/>
  <c r="J11" i="17" s="1"/>
  <c r="G11" i="17"/>
  <c r="F11" i="17"/>
  <c r="E11" i="17"/>
  <c r="X10" i="17"/>
  <c r="Z10" i="17" s="1"/>
  <c r="AB10" i="17" s="1"/>
  <c r="AD10" i="17" s="1"/>
  <c r="AF10" i="17" s="1"/>
  <c r="AH10" i="17" s="1"/>
  <c r="AJ10" i="17" s="1"/>
  <c r="AL10" i="17" s="1"/>
  <c r="AN10" i="17" s="1"/>
  <c r="AP10" i="17" s="1"/>
  <c r="AR10" i="17" s="1"/>
  <c r="AT10" i="17" s="1"/>
  <c r="AV10" i="17" s="1"/>
  <c r="AX10" i="17" s="1"/>
  <c r="AZ10" i="17" s="1"/>
  <c r="Q10" i="17"/>
  <c r="S10" i="17" s="1"/>
  <c r="U10" i="17" s="1"/>
  <c r="W10" i="17" s="1"/>
  <c r="Y10" i="17" s="1"/>
  <c r="AA10" i="17" s="1"/>
  <c r="AC10" i="17" s="1"/>
  <c r="AE10" i="17" s="1"/>
  <c r="AG10" i="17" s="1"/>
  <c r="AI10" i="17" s="1"/>
  <c r="AK10" i="17" s="1"/>
  <c r="AM10" i="17" s="1"/>
  <c r="AO10" i="17" s="1"/>
  <c r="AQ10" i="17" s="1"/>
  <c r="AS10" i="17" s="1"/>
  <c r="AU10" i="17" s="1"/>
  <c r="AW10" i="17" s="1"/>
  <c r="AY10" i="17" s="1"/>
  <c r="BA10" i="17" s="1"/>
  <c r="P10" i="17"/>
  <c r="R10" i="17" s="1"/>
  <c r="T10" i="17" s="1"/>
  <c r="V10" i="17" s="1"/>
  <c r="BD47" i="27"/>
  <c r="BC47" i="27"/>
  <c r="BB47" i="27"/>
  <c r="F47" i="27"/>
  <c r="G28" i="27"/>
  <c r="BD25" i="27"/>
  <c r="BC25" i="27"/>
  <c r="BB25" i="27"/>
  <c r="BD23" i="27"/>
  <c r="BC23" i="27"/>
  <c r="BB23" i="27"/>
  <c r="AZ23" i="27"/>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AZ22" i="27"/>
  <c r="AY22" i="27"/>
  <c r="AX22" i="27"/>
  <c r="AW22" i="27"/>
  <c r="AV22" i="27"/>
  <c r="AU22" i="27"/>
  <c r="BD21" i="27"/>
  <c r="BC21" i="27"/>
  <c r="BB21" i="27"/>
  <c r="AZ21"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I20" i="27"/>
  <c r="H20" i="27"/>
  <c r="BE19" i="27"/>
  <c r="BD19" i="27"/>
  <c r="BC19" i="27"/>
  <c r="BB19" i="27"/>
  <c r="T18" i="27"/>
  <c r="V18" i="27" s="1"/>
  <c r="X18" i="27" s="1"/>
  <c r="Z18" i="27" s="1"/>
  <c r="AB18" i="27" s="1"/>
  <c r="AD18" i="27" s="1"/>
  <c r="AF18" i="27" s="1"/>
  <c r="AH18" i="27" s="1"/>
  <c r="AJ18" i="27" s="1"/>
  <c r="AL18" i="27" s="1"/>
  <c r="AN18" i="27" s="1"/>
  <c r="AP18" i="27" s="1"/>
  <c r="AR18" i="27" s="1"/>
  <c r="AT18" i="27" s="1"/>
  <c r="AV18" i="27" s="1"/>
  <c r="AX18" i="27" s="1"/>
  <c r="AZ18" i="27" s="1"/>
  <c r="BC18" i="27" s="1"/>
  <c r="L18" i="27"/>
  <c r="N18" i="27" s="1"/>
  <c r="P18" i="27" s="1"/>
  <c r="R18" i="27" s="1"/>
  <c r="J18" i="27"/>
  <c r="I18" i="27"/>
  <c r="K18" i="27" s="1"/>
  <c r="M18" i="27" s="1"/>
  <c r="O18" i="27" s="1"/>
  <c r="Q18" i="27" s="1"/>
  <c r="S18" i="27" s="1"/>
  <c r="U18" i="27" s="1"/>
  <c r="W18" i="27" s="1"/>
  <c r="Y18" i="27" s="1"/>
  <c r="AA18" i="27" s="1"/>
  <c r="AC18" i="27" s="1"/>
  <c r="AE18" i="27" s="1"/>
  <c r="AG18" i="27" s="1"/>
  <c r="AI18" i="27" s="1"/>
  <c r="AK18" i="27" s="1"/>
  <c r="AM18" i="27" s="1"/>
  <c r="AO18" i="27" s="1"/>
  <c r="AQ18" i="27" s="1"/>
  <c r="AS18" i="27" s="1"/>
  <c r="AU18" i="27" s="1"/>
  <c r="AW18" i="27" s="1"/>
  <c r="AY18" i="27" s="1"/>
  <c r="BB18" i="27" s="1"/>
  <c r="BD18" i="27" s="1"/>
  <c r="BA16" i="27"/>
  <c r="AZ16" i="27"/>
  <c r="AY16" i="27"/>
  <c r="AX16" i="27"/>
  <c r="AW16" i="27"/>
  <c r="AV16" i="27"/>
  <c r="G16" i="27"/>
  <c r="F16" i="27"/>
  <c r="E16" i="27"/>
  <c r="D16" i="27"/>
  <c r="BA15" i="27"/>
  <c r="AZ15" i="27"/>
  <c r="AY15" i="27"/>
  <c r="AX15" i="27"/>
  <c r="AW15" i="27"/>
  <c r="AV15" i="27"/>
  <c r="F15" i="27"/>
  <c r="E15" i="27"/>
  <c r="D15" i="27"/>
  <c r="BA14" i="27"/>
  <c r="AZ14" i="27"/>
  <c r="AY14" i="27"/>
  <c r="AX14" i="27"/>
  <c r="AW14" i="27"/>
  <c r="AV14" i="27"/>
  <c r="AU14" i="27"/>
  <c r="AT14" i="27"/>
  <c r="AO14" i="27"/>
  <c r="AN14" i="27"/>
  <c r="O14" i="27"/>
  <c r="K14" i="27"/>
  <c r="H14" i="27"/>
  <c r="BA13" i="27"/>
  <c r="AZ13" i="27"/>
  <c r="AY13" i="27"/>
  <c r="AX13" i="27"/>
  <c r="AW13" i="27"/>
  <c r="AV13" i="27"/>
  <c r="Z12" i="27"/>
  <c r="AB12" i="27" s="1"/>
  <c r="AD12" i="27" s="1"/>
  <c r="AF12" i="27" s="1"/>
  <c r="AH12" i="27" s="1"/>
  <c r="AJ12" i="27" s="1"/>
  <c r="AL12" i="27" s="1"/>
  <c r="AN12" i="27" s="1"/>
  <c r="AP12" i="27" s="1"/>
  <c r="AR12" i="27" s="1"/>
  <c r="AT12" i="27" s="1"/>
  <c r="AV12" i="27" s="1"/>
  <c r="AX12" i="27" s="1"/>
  <c r="AZ12" i="27" s="1"/>
  <c r="R12" i="27"/>
  <c r="T12" i="27" s="1"/>
  <c r="V12" i="27" s="1"/>
  <c r="X12" i="27" s="1"/>
  <c r="Q12" i="27"/>
  <c r="S12" i="27" s="1"/>
  <c r="U12" i="27" s="1"/>
  <c r="W12" i="27" s="1"/>
  <c r="Y12" i="27" s="1"/>
  <c r="AA12" i="27" s="1"/>
  <c r="AC12" i="27" s="1"/>
  <c r="AE12" i="27" s="1"/>
  <c r="AG12" i="27" s="1"/>
  <c r="AI12" i="27" s="1"/>
  <c r="AK12" i="27" s="1"/>
  <c r="AM12" i="27" s="1"/>
  <c r="AO12" i="27" s="1"/>
  <c r="AQ12" i="27" s="1"/>
  <c r="AS12" i="27" s="1"/>
  <c r="AU12" i="27" s="1"/>
  <c r="AW12" i="27" s="1"/>
  <c r="AY12" i="27" s="1"/>
  <c r="BA12" i="27" s="1"/>
  <c r="P12" i="27"/>
  <c r="K12" i="27"/>
  <c r="H12" i="27"/>
  <c r="F12" i="27"/>
  <c r="E12" i="27"/>
  <c r="G12" i="27" s="1"/>
  <c r="I12" i="27" s="1"/>
  <c r="V11" i="27"/>
  <c r="X11" i="27" s="1"/>
  <c r="Z11" i="27" s="1"/>
  <c r="AB11" i="27" s="1"/>
  <c r="AD11" i="27" s="1"/>
  <c r="AF11" i="27" s="1"/>
  <c r="AH11" i="27" s="1"/>
  <c r="AJ11" i="27" s="1"/>
  <c r="AL11" i="27" s="1"/>
  <c r="AN11" i="27" s="1"/>
  <c r="AP11" i="27" s="1"/>
  <c r="AR11" i="27" s="1"/>
  <c r="AT11" i="27" s="1"/>
  <c r="AV11" i="27" s="1"/>
  <c r="AX11" i="27" s="1"/>
  <c r="AZ11" i="27" s="1"/>
  <c r="U11" i="27"/>
  <c r="W11" i="27" s="1"/>
  <c r="Y11" i="27" s="1"/>
  <c r="AA11" i="27" s="1"/>
  <c r="AC11" i="27" s="1"/>
  <c r="AE11" i="27" s="1"/>
  <c r="AG11" i="27" s="1"/>
  <c r="AI11" i="27" s="1"/>
  <c r="AK11" i="27" s="1"/>
  <c r="AM11" i="27" s="1"/>
  <c r="AO11" i="27" s="1"/>
  <c r="AQ11" i="27" s="1"/>
  <c r="AS11" i="27" s="1"/>
  <c r="AU11" i="27" s="1"/>
  <c r="AW11" i="27" s="1"/>
  <c r="AY11" i="27" s="1"/>
  <c r="BA11" i="27" s="1"/>
  <c r="S11" i="27"/>
  <c r="R11" i="27"/>
  <c r="T11" i="27" s="1"/>
  <c r="Q11" i="27"/>
  <c r="P11" i="27"/>
  <c r="G11" i="27"/>
  <c r="I11" i="27" s="1"/>
  <c r="K11" i="27" s="1"/>
  <c r="F11" i="27"/>
  <c r="H11" i="27" s="1"/>
  <c r="J11" i="27" s="1"/>
  <c r="E11" i="27"/>
  <c r="S10" i="27"/>
  <c r="U10" i="27" s="1"/>
  <c r="W10" i="27" s="1"/>
  <c r="Y10" i="27" s="1"/>
  <c r="AA10" i="27" s="1"/>
  <c r="AC10" i="27" s="1"/>
  <c r="AE10" i="27" s="1"/>
  <c r="AG10" i="27" s="1"/>
  <c r="AI10" i="27" s="1"/>
  <c r="AK10" i="27" s="1"/>
  <c r="AM10" i="27" s="1"/>
  <c r="AO10" i="27" s="1"/>
  <c r="AQ10" i="27" s="1"/>
  <c r="AS10" i="27" s="1"/>
  <c r="AU10" i="27" s="1"/>
  <c r="AW10" i="27" s="1"/>
  <c r="AY10" i="27" s="1"/>
  <c r="BA10" i="27" s="1"/>
  <c r="R10" i="27"/>
  <c r="T10" i="27" s="1"/>
  <c r="V10" i="27" s="1"/>
  <c r="X10" i="27" s="1"/>
  <c r="Z10" i="27" s="1"/>
  <c r="AB10" i="27" s="1"/>
  <c r="AD10" i="27" s="1"/>
  <c r="AF10" i="27" s="1"/>
  <c r="AH10" i="27" s="1"/>
  <c r="AJ10" i="27" s="1"/>
  <c r="AL10" i="27" s="1"/>
  <c r="AN10" i="27" s="1"/>
  <c r="AP10" i="27" s="1"/>
  <c r="AR10" i="27" s="1"/>
  <c r="AT10" i="27" s="1"/>
  <c r="AV10" i="27" s="1"/>
  <c r="AX10" i="27" s="1"/>
  <c r="AZ10" i="27" s="1"/>
  <c r="Q10" i="27"/>
  <c r="P10" i="27"/>
  <c r="G19" i="25" l="1"/>
  <c r="L20" i="25"/>
  <c r="K20" i="25"/>
  <c r="F19" i="24"/>
  <c r="I19" i="24"/>
  <c r="N20" i="24"/>
  <c r="G19" i="24"/>
  <c r="K20" i="24"/>
  <c r="J20" i="23"/>
  <c r="K20" i="23"/>
  <c r="I19" i="22"/>
  <c r="N20" i="22"/>
  <c r="BF19" i="22"/>
  <c r="K20" i="22"/>
  <c r="F19" i="21"/>
  <c r="K20" i="21"/>
  <c r="G19" i="21"/>
  <c r="L20" i="21"/>
  <c r="K20" i="20"/>
  <c r="J20" i="20"/>
  <c r="F19" i="20"/>
  <c r="F19" i="19"/>
  <c r="K20" i="19"/>
  <c r="G19" i="19"/>
  <c r="L20" i="19"/>
  <c r="I19" i="18"/>
  <c r="N20" i="18"/>
  <c r="K20" i="18"/>
  <c r="BF19" i="18"/>
  <c r="O20" i="17"/>
  <c r="J19" i="17"/>
  <c r="L20" i="17"/>
  <c r="BF19" i="17"/>
  <c r="J20" i="27"/>
  <c r="F19" i="27"/>
  <c r="K20" i="27"/>
  <c r="BF19" i="27"/>
  <c r="H19" i="25" l="1"/>
  <c r="M20" i="25"/>
  <c r="N20" i="25"/>
  <c r="I19" i="25"/>
  <c r="M20" i="24"/>
  <c r="H19" i="24"/>
  <c r="P20" i="24"/>
  <c r="K19" i="24"/>
  <c r="L20" i="23"/>
  <c r="G19" i="23"/>
  <c r="M20" i="23"/>
  <c r="H19" i="23"/>
  <c r="P20" i="22"/>
  <c r="K19" i="22"/>
  <c r="H19" i="22"/>
  <c r="M20" i="22"/>
  <c r="M20" i="21"/>
  <c r="H19" i="21"/>
  <c r="N20" i="21"/>
  <c r="I19" i="21"/>
  <c r="G19" i="20"/>
  <c r="L20" i="20"/>
  <c r="H19" i="20"/>
  <c r="M20" i="20"/>
  <c r="N20" i="19"/>
  <c r="I19" i="19"/>
  <c r="M20" i="19"/>
  <c r="H19" i="19"/>
  <c r="M20" i="18"/>
  <c r="H19" i="18"/>
  <c r="P20" i="18"/>
  <c r="K19" i="18"/>
  <c r="N20" i="17"/>
  <c r="I19" i="17"/>
  <c r="Q20" i="17"/>
  <c r="L19" i="17"/>
  <c r="H19" i="27"/>
  <c r="M20" i="27"/>
  <c r="G19" i="27"/>
  <c r="L20" i="27"/>
  <c r="O20" i="25" l="1"/>
  <c r="J19" i="25"/>
  <c r="P20" i="25"/>
  <c r="K19" i="25"/>
  <c r="O20" i="24"/>
  <c r="J19" i="24"/>
  <c r="R20" i="24"/>
  <c r="M19" i="24"/>
  <c r="O20" i="23"/>
  <c r="J19" i="23"/>
  <c r="N20" i="23"/>
  <c r="I19" i="23"/>
  <c r="M19" i="22"/>
  <c r="R20" i="22"/>
  <c r="J19" i="22"/>
  <c r="O20" i="22"/>
  <c r="O20" i="21"/>
  <c r="J19" i="21"/>
  <c r="K19" i="21"/>
  <c r="P20" i="21"/>
  <c r="N20" i="20"/>
  <c r="I19" i="20"/>
  <c r="J19" i="20"/>
  <c r="O20" i="20"/>
  <c r="O20" i="19"/>
  <c r="J19" i="19"/>
  <c r="K19" i="19"/>
  <c r="P20" i="19"/>
  <c r="M19" i="18"/>
  <c r="R20" i="18"/>
  <c r="J19" i="18"/>
  <c r="O20" i="18"/>
  <c r="S20" i="17"/>
  <c r="N19" i="17"/>
  <c r="P20" i="17"/>
  <c r="K19" i="17"/>
  <c r="O20" i="27"/>
  <c r="J19" i="27"/>
  <c r="I19" i="27"/>
  <c r="N20" i="27"/>
  <c r="M19" i="25" l="1"/>
  <c r="R20" i="25"/>
  <c r="L19" i="25"/>
  <c r="Q20" i="25"/>
  <c r="L19" i="24"/>
  <c r="Q20" i="24"/>
  <c r="O19" i="24"/>
  <c r="T20" i="24"/>
  <c r="L19" i="23"/>
  <c r="Q20" i="23"/>
  <c r="K19" i="23"/>
  <c r="P20" i="23"/>
  <c r="L19" i="22"/>
  <c r="Q20" i="22"/>
  <c r="O19" i="22"/>
  <c r="T20" i="22"/>
  <c r="M19" i="21"/>
  <c r="R20" i="21"/>
  <c r="L19" i="21"/>
  <c r="Q20" i="21"/>
  <c r="P20" i="20"/>
  <c r="K19" i="20"/>
  <c r="L19" i="20"/>
  <c r="Q20" i="20"/>
  <c r="M19" i="19"/>
  <c r="R20" i="19"/>
  <c r="L19" i="19"/>
  <c r="Q20" i="19"/>
  <c r="Q20" i="18"/>
  <c r="L19" i="18"/>
  <c r="O19" i="18"/>
  <c r="T20" i="18"/>
  <c r="P19" i="17"/>
  <c r="U20" i="17"/>
  <c r="M19" i="17"/>
  <c r="R20" i="17"/>
  <c r="P20" i="27"/>
  <c r="K19" i="27"/>
  <c r="L19" i="27"/>
  <c r="Q20" i="27"/>
  <c r="N19" i="25" l="1"/>
  <c r="S20" i="25"/>
  <c r="O19" i="25"/>
  <c r="T20" i="25"/>
  <c r="N19" i="24"/>
  <c r="S20" i="24"/>
  <c r="Q19" i="24"/>
  <c r="V20" i="24"/>
  <c r="M19" i="23"/>
  <c r="R20" i="23"/>
  <c r="S20" i="23"/>
  <c r="N19" i="23"/>
  <c r="N19" i="22"/>
  <c r="S20" i="22"/>
  <c r="Q19" i="22"/>
  <c r="V20" i="22"/>
  <c r="N19" i="21"/>
  <c r="S20" i="21"/>
  <c r="O19" i="21"/>
  <c r="T20" i="21"/>
  <c r="M19" i="20"/>
  <c r="R20" i="20"/>
  <c r="S20" i="20"/>
  <c r="N19" i="20"/>
  <c r="O19" i="19"/>
  <c r="T20" i="19"/>
  <c r="N19" i="19"/>
  <c r="S20" i="19"/>
  <c r="N19" i="18"/>
  <c r="S20" i="18"/>
  <c r="Q19" i="18"/>
  <c r="V20" i="18"/>
  <c r="W20" i="17"/>
  <c r="R19" i="17"/>
  <c r="T20" i="17"/>
  <c r="O19" i="17"/>
  <c r="R20" i="27"/>
  <c r="M19" i="27"/>
  <c r="N19" i="27"/>
  <c r="S20" i="27"/>
  <c r="P19" i="25" l="1"/>
  <c r="U20" i="25"/>
  <c r="V20" i="25"/>
  <c r="Q19" i="25"/>
  <c r="U20" i="24"/>
  <c r="P19" i="24"/>
  <c r="S19" i="24"/>
  <c r="X20" i="24"/>
  <c r="P19" i="23"/>
  <c r="U20" i="23"/>
  <c r="O19" i="23"/>
  <c r="T20" i="23"/>
  <c r="X20" i="22"/>
  <c r="S19" i="22"/>
  <c r="P19" i="22"/>
  <c r="U20" i="22"/>
  <c r="V20" i="21"/>
  <c r="Q19" i="21"/>
  <c r="U20" i="21"/>
  <c r="P19" i="21"/>
  <c r="P19" i="20"/>
  <c r="U20" i="20"/>
  <c r="O19" i="20"/>
  <c r="T20" i="20"/>
  <c r="U20" i="19"/>
  <c r="P19" i="19"/>
  <c r="Q19" i="19"/>
  <c r="V20" i="19"/>
  <c r="U20" i="18"/>
  <c r="P19" i="18"/>
  <c r="X20" i="18"/>
  <c r="S19" i="18"/>
  <c r="Y20" i="17"/>
  <c r="T19" i="17"/>
  <c r="V20" i="17"/>
  <c r="Q19" i="17"/>
  <c r="O19" i="27"/>
  <c r="T20" i="27"/>
  <c r="P19" i="27"/>
  <c r="U20" i="27"/>
  <c r="W20" i="25" l="1"/>
  <c r="R19" i="25"/>
  <c r="X20" i="25"/>
  <c r="S19" i="25"/>
  <c r="W20" i="24"/>
  <c r="R19" i="24"/>
  <c r="U19" i="24"/>
  <c r="Z20" i="24"/>
  <c r="Q19" i="23"/>
  <c r="V20" i="23"/>
  <c r="W20" i="23"/>
  <c r="R19" i="23"/>
  <c r="Z20" i="22"/>
  <c r="U19" i="22"/>
  <c r="R19" i="22"/>
  <c r="W20" i="22"/>
  <c r="X20" i="21"/>
  <c r="S19" i="21"/>
  <c r="W20" i="21"/>
  <c r="R19" i="21"/>
  <c r="W20" i="20"/>
  <c r="R19" i="20"/>
  <c r="V20" i="20"/>
  <c r="Q19" i="20"/>
  <c r="X20" i="19"/>
  <c r="S19" i="19"/>
  <c r="W20" i="19"/>
  <c r="R19" i="19"/>
  <c r="Z20" i="18"/>
  <c r="U19" i="18"/>
  <c r="R19" i="18"/>
  <c r="W20" i="18"/>
  <c r="X20" i="17"/>
  <c r="S19" i="17"/>
  <c r="V19" i="17"/>
  <c r="AA20" i="17"/>
  <c r="W20" i="27"/>
  <c r="R19" i="27"/>
  <c r="Q19" i="27"/>
  <c r="V20" i="27"/>
  <c r="Y20" i="25" l="1"/>
  <c r="T19" i="25"/>
  <c r="Z20" i="25"/>
  <c r="U19" i="25"/>
  <c r="Y20" i="24"/>
  <c r="T19" i="24"/>
  <c r="W19" i="24"/>
  <c r="AB20" i="24"/>
  <c r="S19" i="23"/>
  <c r="X20" i="23"/>
  <c r="T19" i="23"/>
  <c r="Y20" i="23"/>
  <c r="Y20" i="22"/>
  <c r="T19" i="22"/>
  <c r="W19" i="22"/>
  <c r="AB20" i="22"/>
  <c r="U19" i="21"/>
  <c r="Z20" i="21"/>
  <c r="Y20" i="21"/>
  <c r="T19" i="21"/>
  <c r="S19" i="20"/>
  <c r="X20" i="20"/>
  <c r="T19" i="20"/>
  <c r="Y20" i="20"/>
  <c r="Y20" i="19"/>
  <c r="T19" i="19"/>
  <c r="U19" i="19"/>
  <c r="Z20" i="19"/>
  <c r="W19" i="18"/>
  <c r="AB20" i="18"/>
  <c r="Y20" i="18"/>
  <c r="T19" i="18"/>
  <c r="U19" i="17"/>
  <c r="Z20" i="17"/>
  <c r="X19" i="17"/>
  <c r="AC20" i="17"/>
  <c r="T19" i="27"/>
  <c r="Y20" i="27"/>
  <c r="S19" i="27"/>
  <c r="X20" i="27"/>
  <c r="W19" i="25" l="1"/>
  <c r="AB20" i="25"/>
  <c r="V19" i="25"/>
  <c r="AA20" i="25"/>
  <c r="AA20" i="24"/>
  <c r="V19" i="24"/>
  <c r="Y19" i="24"/>
  <c r="AD20" i="24"/>
  <c r="U19" i="23"/>
  <c r="Z20" i="23"/>
  <c r="AA20" i="23"/>
  <c r="V19" i="23"/>
  <c r="AA20" i="22"/>
  <c r="V19" i="22"/>
  <c r="Y19" i="22"/>
  <c r="AD20" i="22"/>
  <c r="V19" i="21"/>
  <c r="AA20" i="21"/>
  <c r="W19" i="21"/>
  <c r="AB20" i="21"/>
  <c r="AA20" i="20"/>
  <c r="V19" i="20"/>
  <c r="U19" i="20"/>
  <c r="Z20" i="20"/>
  <c r="W19" i="19"/>
  <c r="AB20" i="19"/>
  <c r="V19" i="19"/>
  <c r="AA20" i="19"/>
  <c r="Y19" i="18"/>
  <c r="AD20" i="18"/>
  <c r="AA20" i="18"/>
  <c r="V19" i="18"/>
  <c r="W19" i="17"/>
  <c r="AB20" i="17"/>
  <c r="Z19" i="17"/>
  <c r="AE20" i="17"/>
  <c r="V19" i="27"/>
  <c r="AA20" i="27"/>
  <c r="Z20" i="27"/>
  <c r="U19" i="27"/>
  <c r="AD20" i="25" l="1"/>
  <c r="Y19" i="25"/>
  <c r="X19" i="25"/>
  <c r="AC20" i="25"/>
  <c r="AF20" i="24"/>
  <c r="AA19" i="24"/>
  <c r="X19" i="24"/>
  <c r="AC20" i="24"/>
  <c r="AC20" i="23"/>
  <c r="X19" i="23"/>
  <c r="AB20" i="23"/>
  <c r="W19" i="23"/>
  <c r="AF20" i="22"/>
  <c r="AA19" i="22"/>
  <c r="X19" i="22"/>
  <c r="AC20" i="22"/>
  <c r="Y19" i="21"/>
  <c r="AD20" i="21"/>
  <c r="AC20" i="21"/>
  <c r="X19" i="21"/>
  <c r="X19" i="20"/>
  <c r="AC20" i="20"/>
  <c r="W19" i="20"/>
  <c r="AB20" i="20"/>
  <c r="Y19" i="19"/>
  <c r="AD20" i="19"/>
  <c r="AC20" i="19"/>
  <c r="X19" i="19"/>
  <c r="AF20" i="18"/>
  <c r="AA19" i="18"/>
  <c r="X19" i="18"/>
  <c r="AC20" i="18"/>
  <c r="AG20" i="17"/>
  <c r="AB19" i="17"/>
  <c r="Y19" i="17"/>
  <c r="AD20" i="17"/>
  <c r="W19" i="27"/>
  <c r="AB20" i="27"/>
  <c r="X19" i="27"/>
  <c r="AC20" i="27"/>
  <c r="AF20" i="25" l="1"/>
  <c r="AA19" i="25"/>
  <c r="Z19" i="25"/>
  <c r="AE20" i="25"/>
  <c r="AE20" i="24"/>
  <c r="Z19" i="24"/>
  <c r="AC19" i="24"/>
  <c r="AH20" i="24"/>
  <c r="Z19" i="23"/>
  <c r="AE20" i="23"/>
  <c r="Y19" i="23"/>
  <c r="AD20" i="23"/>
  <c r="Z19" i="22"/>
  <c r="AE20" i="22"/>
  <c r="AC19" i="22"/>
  <c r="AH20" i="22"/>
  <c r="AF20" i="21"/>
  <c r="AA19" i="21"/>
  <c r="AE20" i="21"/>
  <c r="Z19" i="21"/>
  <c r="Z19" i="20"/>
  <c r="AE20" i="20"/>
  <c r="AD20" i="20"/>
  <c r="Y19" i="20"/>
  <c r="AE20" i="19"/>
  <c r="Z19" i="19"/>
  <c r="AA19" i="19"/>
  <c r="AF20" i="19"/>
  <c r="Z19" i="18"/>
  <c r="AE20" i="18"/>
  <c r="AC19" i="18"/>
  <c r="AH20" i="18"/>
  <c r="AF20" i="17"/>
  <c r="AA19" i="17"/>
  <c r="AD19" i="17"/>
  <c r="AI20" i="17"/>
  <c r="Y19" i="27"/>
  <c r="AD20" i="27"/>
  <c r="AE20" i="27"/>
  <c r="Z19" i="27"/>
  <c r="AG20" i="25" l="1"/>
  <c r="AB19" i="25"/>
  <c r="AH20" i="25"/>
  <c r="AC19" i="25"/>
  <c r="AG20" i="24"/>
  <c r="AB19" i="24"/>
  <c r="AE19" i="24"/>
  <c r="AJ20" i="24"/>
  <c r="AA19" i="23"/>
  <c r="AF20" i="23"/>
  <c r="AB19" i="23"/>
  <c r="AG20" i="23"/>
  <c r="AB19" i="22"/>
  <c r="AG20" i="22"/>
  <c r="AJ20" i="22"/>
  <c r="AE19" i="22"/>
  <c r="AH20" i="21"/>
  <c r="AC19" i="21"/>
  <c r="AG20" i="21"/>
  <c r="AB19" i="21"/>
  <c r="AB19" i="20"/>
  <c r="AG20" i="20"/>
  <c r="AF20" i="20"/>
  <c r="AA19" i="20"/>
  <c r="AG20" i="19"/>
  <c r="AB19" i="19"/>
  <c r="AH20" i="19"/>
  <c r="AC19" i="19"/>
  <c r="AB19" i="18"/>
  <c r="AG20" i="18"/>
  <c r="AJ20" i="18"/>
  <c r="AE19" i="18"/>
  <c r="AF19" i="17"/>
  <c r="AK20" i="17"/>
  <c r="AH20" i="17"/>
  <c r="AC19" i="17"/>
  <c r="AB19" i="27"/>
  <c r="AG20" i="27"/>
  <c r="AA19" i="27"/>
  <c r="AF20" i="27"/>
  <c r="AE19" i="25" l="1"/>
  <c r="AJ20" i="25"/>
  <c r="AI20" i="25"/>
  <c r="AD19" i="25"/>
  <c r="AG19" i="24"/>
  <c r="AL20" i="24"/>
  <c r="AD19" i="24"/>
  <c r="AI20" i="24"/>
  <c r="AC19" i="23"/>
  <c r="AH20" i="23"/>
  <c r="AI20" i="23"/>
  <c r="AD19" i="23"/>
  <c r="AI20" i="22"/>
  <c r="AD19" i="22"/>
  <c r="AG19" i="22"/>
  <c r="AL20" i="22"/>
  <c r="AE19" i="21"/>
  <c r="AJ20" i="21"/>
  <c r="AD19" i="21"/>
  <c r="AI20" i="21"/>
  <c r="AC19" i="20"/>
  <c r="AH20" i="20"/>
  <c r="AI20" i="20"/>
  <c r="AD19" i="20"/>
  <c r="AD19" i="19"/>
  <c r="AI20" i="19"/>
  <c r="AE19" i="19"/>
  <c r="AJ20" i="19"/>
  <c r="AI20" i="18"/>
  <c r="AD19" i="18"/>
  <c r="AG19" i="18"/>
  <c r="AL20" i="18"/>
  <c r="AE19" i="17"/>
  <c r="AJ20" i="17"/>
  <c r="AH19" i="17"/>
  <c r="AM20" i="17"/>
  <c r="AH20" i="27"/>
  <c r="AC19" i="27"/>
  <c r="AD19" i="27"/>
  <c r="AI20" i="27"/>
  <c r="AL20" i="25" l="1"/>
  <c r="AG19" i="25"/>
  <c r="AF19" i="25"/>
  <c r="AK20" i="25"/>
  <c r="AF19" i="24"/>
  <c r="AK20" i="24"/>
  <c r="AI19" i="24"/>
  <c r="AN20" i="24"/>
  <c r="AE19" i="23"/>
  <c r="AJ20" i="23"/>
  <c r="AK20" i="23"/>
  <c r="AF19" i="23"/>
  <c r="AN20" i="22"/>
  <c r="AI19" i="22"/>
  <c r="AF19" i="22"/>
  <c r="AK20" i="22"/>
  <c r="AK20" i="21"/>
  <c r="AF19" i="21"/>
  <c r="AG19" i="21"/>
  <c r="AL20" i="21"/>
  <c r="AE19" i="20"/>
  <c r="AJ20" i="20"/>
  <c r="AF19" i="20"/>
  <c r="AK20" i="20"/>
  <c r="AK20" i="19"/>
  <c r="AF19" i="19"/>
  <c r="AG19" i="19"/>
  <c r="AL20" i="19"/>
  <c r="AK20" i="18"/>
  <c r="AF19" i="18"/>
  <c r="AN20" i="18"/>
  <c r="AI19" i="18"/>
  <c r="AJ19" i="17"/>
  <c r="AO20" i="17"/>
  <c r="AG19" i="17"/>
  <c r="AL20" i="17"/>
  <c r="AF19" i="27"/>
  <c r="AK20" i="27"/>
  <c r="AE19" i="27"/>
  <c r="AJ20" i="27"/>
  <c r="AH19" i="25" l="1"/>
  <c r="AM20" i="25"/>
  <c r="AI19" i="25"/>
  <c r="AN20" i="25"/>
  <c r="AM20" i="24"/>
  <c r="AH19" i="24"/>
  <c r="AP20" i="24"/>
  <c r="AK19" i="24"/>
  <c r="AM20" i="23"/>
  <c r="AH19" i="23"/>
  <c r="AL20" i="23"/>
  <c r="AG19" i="23"/>
  <c r="AK19" i="22"/>
  <c r="AP20" i="22"/>
  <c r="AH19" i="22"/>
  <c r="AM20" i="22"/>
  <c r="AH19" i="21"/>
  <c r="AM20" i="21"/>
  <c r="AI19" i="21"/>
  <c r="AN20" i="21"/>
  <c r="AH19" i="20"/>
  <c r="AM20" i="20"/>
  <c r="AL20" i="20"/>
  <c r="AG19" i="20"/>
  <c r="AH19" i="19"/>
  <c r="AM20" i="19"/>
  <c r="AI19" i="19"/>
  <c r="AN20" i="19"/>
  <c r="AK19" i="18"/>
  <c r="AP20" i="18"/>
  <c r="AH19" i="18"/>
  <c r="AM20" i="18"/>
  <c r="AQ20" i="17"/>
  <c r="AL19" i="17"/>
  <c r="AN20" i="17"/>
  <c r="AI19" i="17"/>
  <c r="AG19" i="27"/>
  <c r="AL20" i="27"/>
  <c r="AM20" i="27"/>
  <c r="AH19" i="27"/>
  <c r="AP20" i="25" l="1"/>
  <c r="AK19" i="25"/>
  <c r="AJ19" i="25"/>
  <c r="AO20" i="25"/>
  <c r="AO20" i="24"/>
  <c r="AJ19" i="24"/>
  <c r="AM19" i="24"/>
  <c r="AR20" i="24"/>
  <c r="AJ19" i="23"/>
  <c r="AO20" i="23"/>
  <c r="AI19" i="23"/>
  <c r="AN20" i="23"/>
  <c r="AO20" i="22"/>
  <c r="AJ19" i="22"/>
  <c r="AM19" i="22"/>
  <c r="AR20" i="22"/>
  <c r="AP20" i="21"/>
  <c r="AK19" i="21"/>
  <c r="AO20" i="21"/>
  <c r="AJ19" i="21"/>
  <c r="AO20" i="20"/>
  <c r="AJ19" i="20"/>
  <c r="AI19" i="20"/>
  <c r="AN20" i="20"/>
  <c r="AO20" i="19"/>
  <c r="AJ19" i="19"/>
  <c r="AK19" i="19"/>
  <c r="AP20" i="19"/>
  <c r="AJ19" i="18"/>
  <c r="AO20" i="18"/>
  <c r="AR20" i="18"/>
  <c r="AM19" i="18"/>
  <c r="AP20" i="17"/>
  <c r="AK19" i="17"/>
  <c r="AS20" i="17"/>
  <c r="AN19" i="17"/>
  <c r="AI19" i="27"/>
  <c r="AN20" i="27"/>
  <c r="AJ19" i="27"/>
  <c r="AO20" i="27"/>
  <c r="AQ20" i="25" l="1"/>
  <c r="AL19" i="25"/>
  <c r="AM19" i="25"/>
  <c r="AR20" i="25"/>
  <c r="AO19" i="24"/>
  <c r="AT20" i="24"/>
  <c r="AQ20" i="24"/>
  <c r="AL19" i="24"/>
  <c r="AQ20" i="23"/>
  <c r="AL19" i="23"/>
  <c r="AK19" i="23"/>
  <c r="AP20" i="23"/>
  <c r="AL19" i="22"/>
  <c r="AQ20" i="22"/>
  <c r="AO19" i="22"/>
  <c r="AT20" i="22"/>
  <c r="AM19" i="21"/>
  <c r="AR20" i="21"/>
  <c r="AL19" i="21"/>
  <c r="AQ20" i="21"/>
  <c r="AK19" i="20"/>
  <c r="AP20" i="20"/>
  <c r="AQ20" i="20"/>
  <c r="AL19" i="20"/>
  <c r="AL19" i="19"/>
  <c r="AQ20" i="19"/>
  <c r="AM19" i="19"/>
  <c r="AR20" i="19"/>
  <c r="AQ20" i="18"/>
  <c r="AL19" i="18"/>
  <c r="AO19" i="18"/>
  <c r="AT20" i="18"/>
  <c r="AM19" i="17"/>
  <c r="AR20" i="17"/>
  <c r="AP19" i="17"/>
  <c r="AU20" i="17"/>
  <c r="AP20" i="27"/>
  <c r="AK19" i="27"/>
  <c r="AL19" i="27"/>
  <c r="AQ20" i="27"/>
  <c r="AT20" i="25" l="1"/>
  <c r="AO19" i="25"/>
  <c r="AN19" i="25"/>
  <c r="AS20" i="25"/>
  <c r="AN19" i="24"/>
  <c r="AS20" i="24"/>
  <c r="AQ19" i="24"/>
  <c r="AV20" i="24"/>
  <c r="AM19" i="23"/>
  <c r="AR20" i="23"/>
  <c r="AN19" i="23"/>
  <c r="AS20" i="23"/>
  <c r="AV20" i="22"/>
  <c r="AQ19" i="22"/>
  <c r="AN19" i="22"/>
  <c r="AS20" i="22"/>
  <c r="AT20" i="21"/>
  <c r="AO19" i="21"/>
  <c r="AS20" i="21"/>
  <c r="AN19" i="21"/>
  <c r="AN19" i="20"/>
  <c r="AS20" i="20"/>
  <c r="AM19" i="20"/>
  <c r="AR20" i="20"/>
  <c r="AS20" i="19"/>
  <c r="AN19" i="19"/>
  <c r="AT20" i="19"/>
  <c r="AO19" i="19"/>
  <c r="AV20" i="18"/>
  <c r="AQ19" i="18"/>
  <c r="AS20" i="18"/>
  <c r="AN19" i="18"/>
  <c r="AT20" i="17"/>
  <c r="AO19" i="17"/>
  <c r="AR19" i="17"/>
  <c r="AW20" i="17"/>
  <c r="AM19" i="27"/>
  <c r="AR20" i="27"/>
  <c r="AN19" i="27"/>
  <c r="AS20" i="27"/>
  <c r="AV20" i="25" l="1"/>
  <c r="AQ19" i="25"/>
  <c r="AU20" i="25"/>
  <c r="AP19" i="25"/>
  <c r="AU20" i="24"/>
  <c r="AP19" i="24"/>
  <c r="AS19" i="24"/>
  <c r="AX20" i="24"/>
  <c r="AP19" i="23"/>
  <c r="AU20" i="23"/>
  <c r="AO19" i="23"/>
  <c r="AT20" i="23"/>
  <c r="AP19" i="22"/>
  <c r="AU20" i="22"/>
  <c r="AX20" i="22"/>
  <c r="AS19" i="22"/>
  <c r="AQ19" i="21"/>
  <c r="AV20" i="21"/>
  <c r="AU20" i="21"/>
  <c r="AP19" i="21"/>
  <c r="AT20" i="20"/>
  <c r="AO19" i="20"/>
  <c r="AU20" i="20"/>
  <c r="AP19" i="20"/>
  <c r="AU20" i="19"/>
  <c r="AP19" i="19"/>
  <c r="AQ19" i="19"/>
  <c r="AV20" i="19"/>
  <c r="AS19" i="18"/>
  <c r="AX20" i="18"/>
  <c r="AP19" i="18"/>
  <c r="AU20" i="18"/>
  <c r="AY20" i="17"/>
  <c r="AT19" i="17"/>
  <c r="AV20" i="17"/>
  <c r="AQ19" i="17"/>
  <c r="AO19" i="27"/>
  <c r="AT20" i="27"/>
  <c r="AU20" i="27"/>
  <c r="AP19" i="27"/>
  <c r="AR19" i="25" l="1"/>
  <c r="AW20" i="25"/>
  <c r="AS19" i="25"/>
  <c r="AX20" i="25"/>
  <c r="AU19" i="24"/>
  <c r="AZ20" i="24"/>
  <c r="AR19" i="24"/>
  <c r="AW20" i="24"/>
  <c r="AR19" i="23"/>
  <c r="AW20" i="23"/>
  <c r="AQ19" i="23"/>
  <c r="AV20" i="23"/>
  <c r="AW20" i="22"/>
  <c r="AR19" i="22"/>
  <c r="AZ20" i="22"/>
  <c r="AU19" i="22"/>
  <c r="AR19" i="21"/>
  <c r="AW20" i="21"/>
  <c r="AS19" i="21"/>
  <c r="AX20" i="21"/>
  <c r="AQ19" i="20"/>
  <c r="AV20" i="20"/>
  <c r="AR19" i="20"/>
  <c r="AW20" i="20"/>
  <c r="AS19" i="19"/>
  <c r="AX20" i="19"/>
  <c r="AR19" i="19"/>
  <c r="AW20" i="19"/>
  <c r="AW20" i="18"/>
  <c r="AR19" i="18"/>
  <c r="AZ20" i="18"/>
  <c r="AU19" i="18"/>
  <c r="AV19" i="17"/>
  <c r="BB20" i="17"/>
  <c r="AS19" i="17"/>
  <c r="AX20" i="17"/>
  <c r="AR19" i="27"/>
  <c r="AW20" i="27"/>
  <c r="AQ19" i="27"/>
  <c r="AV20" i="27"/>
  <c r="AT19" i="25" l="1"/>
  <c r="AY20" i="25"/>
  <c r="AU19" i="25"/>
  <c r="AZ20" i="25"/>
  <c r="AW19" i="24"/>
  <c r="BC20" i="24"/>
  <c r="AT19" i="24"/>
  <c r="AY20" i="24"/>
  <c r="AY20" i="23"/>
  <c r="AT19" i="23"/>
  <c r="AS19" i="23"/>
  <c r="AX20" i="23"/>
  <c r="AY20" i="22"/>
  <c r="AT19" i="22"/>
  <c r="AW19" i="22"/>
  <c r="BC20" i="22"/>
  <c r="AT19" i="21"/>
  <c r="AY20" i="21"/>
  <c r="AU19" i="21"/>
  <c r="AZ20" i="21"/>
  <c r="AS19" i="20"/>
  <c r="AX20" i="20"/>
  <c r="AY20" i="20"/>
  <c r="AT19" i="20"/>
  <c r="AT19" i="19"/>
  <c r="AY20" i="19"/>
  <c r="AU19" i="19"/>
  <c r="AZ20" i="19"/>
  <c r="AT19" i="18"/>
  <c r="AY20" i="18"/>
  <c r="AW19" i="18"/>
  <c r="BC20" i="18"/>
  <c r="AZ20" i="17"/>
  <c r="AU19" i="17"/>
  <c r="AX19" i="17"/>
  <c r="BD20" i="17"/>
  <c r="AT19" i="27"/>
  <c r="AY20" i="27"/>
  <c r="AX20" i="27"/>
  <c r="AS19" i="27"/>
  <c r="AV19" i="25" l="1"/>
  <c r="BB20" i="25"/>
  <c r="BC20" i="25"/>
  <c r="AW19" i="25"/>
  <c r="AV19" i="24"/>
  <c r="BB20" i="24"/>
  <c r="AY19" i="24"/>
  <c r="AZ20" i="23"/>
  <c r="AU19" i="23"/>
  <c r="BB20" i="23"/>
  <c r="AV19" i="23"/>
  <c r="AV19" i="22"/>
  <c r="BB20" i="22"/>
  <c r="AY19" i="22"/>
  <c r="BB20" i="21"/>
  <c r="AV19" i="21"/>
  <c r="BC20" i="21"/>
  <c r="AW19" i="21"/>
  <c r="AV19" i="20"/>
  <c r="BB20" i="20"/>
  <c r="AU19" i="20"/>
  <c r="AZ20" i="20"/>
  <c r="AW19" i="19"/>
  <c r="BC20" i="19"/>
  <c r="BB20" i="19"/>
  <c r="AV19" i="19"/>
  <c r="AV19" i="18"/>
  <c r="BB20" i="18"/>
  <c r="AY19" i="18"/>
  <c r="AW19" i="17"/>
  <c r="BC20" i="17"/>
  <c r="AZ19" i="17"/>
  <c r="AU19" i="27"/>
  <c r="AZ20" i="27"/>
  <c r="AV19" i="27"/>
  <c r="BB20" i="27"/>
  <c r="BD20" i="25" l="1"/>
  <c r="AX19" i="25"/>
  <c r="AY19" i="25"/>
  <c r="BD20" i="24"/>
  <c r="AX19" i="24"/>
  <c r="BC20" i="23"/>
  <c r="AW19" i="23"/>
  <c r="AX19" i="23"/>
  <c r="BD20" i="23"/>
  <c r="AX19" i="22"/>
  <c r="BD20" i="22"/>
  <c r="BD20" i="21"/>
  <c r="AX19" i="21"/>
  <c r="AY19" i="21"/>
  <c r="BD20" i="20"/>
  <c r="AX19" i="20"/>
  <c r="BC20" i="20"/>
  <c r="AW19" i="20"/>
  <c r="AY19" i="19"/>
  <c r="BD20" i="19"/>
  <c r="AX19" i="19"/>
  <c r="AX19" i="18"/>
  <c r="BD20" i="18"/>
  <c r="AY19" i="17"/>
  <c r="BD20" i="27"/>
  <c r="AX19" i="27"/>
  <c r="AW19" i="27"/>
  <c r="BC20" i="27"/>
  <c r="AZ19" i="25" l="1"/>
  <c r="AZ19" i="24"/>
  <c r="AY19" i="23"/>
  <c r="AZ19" i="23"/>
  <c r="AZ19" i="22"/>
  <c r="AZ19" i="21"/>
  <c r="AZ19" i="20"/>
  <c r="AY19" i="20"/>
  <c r="AZ19" i="19"/>
  <c r="AZ19" i="18"/>
  <c r="AY19" i="27"/>
  <c r="AZ19" i="27"/>
  <c r="BB25" i="14" l="1"/>
  <c r="BC25" i="14"/>
  <c r="BD25" i="14"/>
  <c r="X14" i="25" l="1"/>
  <c r="X14" i="24"/>
  <c r="X14" i="23"/>
  <c r="X14" i="22"/>
  <c r="X14" i="18"/>
  <c r="X14" i="17"/>
  <c r="X14" i="27"/>
  <c r="X14" i="19"/>
  <c r="X14" i="20"/>
  <c r="X14" i="21"/>
  <c r="AM14" i="24"/>
  <c r="AM14" i="20"/>
  <c r="AM14" i="22"/>
  <c r="AM14" i="19"/>
  <c r="AM14" i="25"/>
  <c r="AM14" i="21"/>
  <c r="AM14" i="27"/>
  <c r="AM14" i="23"/>
  <c r="AM14" i="18"/>
  <c r="AM14" i="17"/>
  <c r="AL14" i="24"/>
  <c r="AL14" i="21"/>
  <c r="AL14" i="18"/>
  <c r="AL14" i="19"/>
  <c r="AL14" i="25"/>
  <c r="AL14" i="23"/>
  <c r="AL14" i="22"/>
  <c r="AL14" i="20"/>
  <c r="AL14" i="17"/>
  <c r="AL14" i="27"/>
  <c r="J14" i="24"/>
  <c r="J14" i="22"/>
  <c r="J14" i="25"/>
  <c r="J14" i="23"/>
  <c r="J14" i="21"/>
  <c r="J14" i="19"/>
  <c r="J14" i="18"/>
  <c r="J14" i="17"/>
  <c r="J14" i="27"/>
  <c r="J14" i="20"/>
  <c r="U14" i="24"/>
  <c r="U14" i="22"/>
  <c r="U14" i="23"/>
  <c r="U14" i="25"/>
  <c r="U14" i="20"/>
  <c r="U14" i="18"/>
  <c r="U14" i="21"/>
  <c r="U14" i="27"/>
  <c r="U14" i="19"/>
  <c r="U14" i="17"/>
  <c r="AJ14" i="25"/>
  <c r="AJ14" i="23"/>
  <c r="AJ14" i="22"/>
  <c r="AJ14" i="24"/>
  <c r="AJ14" i="21"/>
  <c r="AJ14" i="17"/>
  <c r="AJ14" i="27"/>
  <c r="AJ14" i="19"/>
  <c r="AJ14" i="18"/>
  <c r="AJ14" i="20"/>
  <c r="G14" i="23"/>
  <c r="G14" i="20"/>
  <c r="G14" i="27"/>
  <c r="G14" i="17"/>
  <c r="G14" i="24"/>
  <c r="G14" i="19"/>
  <c r="G14" i="22"/>
  <c r="G14" i="25"/>
  <c r="G14" i="21"/>
  <c r="G14" i="18"/>
  <c r="AS14" i="24"/>
  <c r="AS14" i="22"/>
  <c r="AS14" i="25"/>
  <c r="AS14" i="23"/>
  <c r="AS14" i="18"/>
  <c r="AS14" i="21"/>
  <c r="AS14" i="20"/>
  <c r="AS14" i="27"/>
  <c r="AS14" i="19"/>
  <c r="AS14" i="17"/>
  <c r="AI14" i="25"/>
  <c r="AI14" i="23"/>
  <c r="AI14" i="21"/>
  <c r="AI14" i="24"/>
  <c r="AI14" i="22"/>
  <c r="AI14" i="17"/>
  <c r="AI14" i="18"/>
  <c r="AI14" i="20"/>
  <c r="AI14" i="19"/>
  <c r="AI14" i="27"/>
  <c r="AA14" i="25"/>
  <c r="AA14" i="23"/>
  <c r="AA14" i="21"/>
  <c r="AA14" i="17"/>
  <c r="AA14" i="22"/>
  <c r="AA14" i="27"/>
  <c r="AA14" i="19"/>
  <c r="AA14" i="24"/>
  <c r="AA14" i="20"/>
  <c r="AA14" i="18"/>
  <c r="S14" i="25"/>
  <c r="S14" i="23"/>
  <c r="S14" i="21"/>
  <c r="S14" i="22"/>
  <c r="S14" i="24"/>
  <c r="S14" i="17"/>
  <c r="S14" i="19"/>
  <c r="S14" i="20"/>
  <c r="S14" i="27"/>
  <c r="S14" i="18"/>
  <c r="F14" i="25"/>
  <c r="F14" i="23"/>
  <c r="F14" i="22"/>
  <c r="F14" i="21"/>
  <c r="F14" i="19"/>
  <c r="F14" i="27"/>
  <c r="F14" i="24"/>
  <c r="F14" i="18"/>
  <c r="F14" i="20"/>
  <c r="F14" i="17"/>
  <c r="AF14" i="25"/>
  <c r="AF14" i="24"/>
  <c r="AF14" i="23"/>
  <c r="AF14" i="22"/>
  <c r="AF14" i="21"/>
  <c r="AF14" i="20"/>
  <c r="AF14" i="19"/>
  <c r="AF14" i="18"/>
  <c r="AF14" i="17"/>
  <c r="AF14" i="27"/>
  <c r="W14" i="24"/>
  <c r="W14" i="25"/>
  <c r="W14" i="22"/>
  <c r="W14" i="21"/>
  <c r="W14" i="20"/>
  <c r="W14" i="23"/>
  <c r="W14" i="19"/>
  <c r="W14" i="18"/>
  <c r="W14" i="27"/>
  <c r="W14" i="17"/>
  <c r="V14" i="24"/>
  <c r="V14" i="21"/>
  <c r="V14" i="18"/>
  <c r="V14" i="23"/>
  <c r="V14" i="19"/>
  <c r="V14" i="22"/>
  <c r="V14" i="25"/>
  <c r="V14" i="17"/>
  <c r="V14" i="27"/>
  <c r="V14" i="20"/>
  <c r="AC14" i="24"/>
  <c r="AC14" i="22"/>
  <c r="AC14" i="25"/>
  <c r="AC14" i="18"/>
  <c r="AC14" i="20"/>
  <c r="AC14" i="21"/>
  <c r="AC14" i="27"/>
  <c r="AC14" i="19"/>
  <c r="AC14" i="17"/>
  <c r="AC14" i="23"/>
  <c r="C14" i="24"/>
  <c r="C14" i="23"/>
  <c r="C14" i="22"/>
  <c r="C14" i="18"/>
  <c r="C14" i="25"/>
  <c r="C14" i="20"/>
  <c r="C14" i="19"/>
  <c r="C14" i="27"/>
  <c r="C14" i="17"/>
  <c r="C14" i="21"/>
  <c r="AB14" i="25"/>
  <c r="AB14" i="23"/>
  <c r="AB14" i="22"/>
  <c r="AB14" i="24"/>
  <c r="AB14" i="21"/>
  <c r="AB14" i="19"/>
  <c r="AB14" i="20"/>
  <c r="AB14" i="18"/>
  <c r="AB14" i="27"/>
  <c r="AB14" i="17"/>
  <c r="AH14" i="25"/>
  <c r="AH14" i="24"/>
  <c r="AH14" i="23"/>
  <c r="AH14" i="22"/>
  <c r="AH14" i="21"/>
  <c r="AH14" i="20"/>
  <c r="AH14" i="27"/>
  <c r="AH14" i="17"/>
  <c r="AH14" i="18"/>
  <c r="AH14" i="19"/>
  <c r="E14" i="25"/>
  <c r="E14" i="24"/>
  <c r="E14" i="23"/>
  <c r="E14" i="21"/>
  <c r="E14" i="22"/>
  <c r="E14" i="20"/>
  <c r="E14" i="19"/>
  <c r="E14" i="27"/>
  <c r="E14" i="18"/>
  <c r="E14" i="17"/>
  <c r="AP14" i="25"/>
  <c r="AP14" i="24"/>
  <c r="AP14" i="21"/>
  <c r="AP14" i="20"/>
  <c r="AP14" i="27"/>
  <c r="AP14" i="23"/>
  <c r="AP14" i="17"/>
  <c r="AP14" i="22"/>
  <c r="AP14" i="18"/>
  <c r="AP14" i="19"/>
  <c r="M14" i="25"/>
  <c r="M14" i="24"/>
  <c r="M14" i="21"/>
  <c r="M14" i="23"/>
  <c r="M14" i="19"/>
  <c r="M14" i="17"/>
  <c r="M14" i="27"/>
  <c r="M14" i="20"/>
  <c r="M14" i="22"/>
  <c r="M14" i="18"/>
  <c r="AE14" i="25"/>
  <c r="AE14" i="23"/>
  <c r="AE14" i="22"/>
  <c r="AE14" i="20"/>
  <c r="AE14" i="21"/>
  <c r="AE14" i="19"/>
  <c r="AE14" i="24"/>
  <c r="AE14" i="17"/>
  <c r="AE14" i="18"/>
  <c r="AE14" i="27"/>
  <c r="L14" i="23"/>
  <c r="L14" i="25"/>
  <c r="L14" i="24"/>
  <c r="L14" i="20"/>
  <c r="L14" i="22"/>
  <c r="L14" i="21"/>
  <c r="L14" i="18"/>
  <c r="L14" i="19"/>
  <c r="L14" i="17"/>
  <c r="L14" i="27"/>
  <c r="AD14" i="24"/>
  <c r="AD14" i="25"/>
  <c r="AD14" i="23"/>
  <c r="AD14" i="18"/>
  <c r="AD14" i="22"/>
  <c r="AD14" i="20"/>
  <c r="AD14" i="27"/>
  <c r="AD14" i="21"/>
  <c r="AD14" i="19"/>
  <c r="AD14" i="17"/>
  <c r="AK14" i="24"/>
  <c r="AK14" i="23"/>
  <c r="AK14" i="22"/>
  <c r="AK14" i="25"/>
  <c r="AK14" i="21"/>
  <c r="AK14" i="18"/>
  <c r="AK14" i="17"/>
  <c r="AK14" i="27"/>
  <c r="AK14" i="19"/>
  <c r="AK14" i="20"/>
  <c r="I14" i="25"/>
  <c r="I14" i="23"/>
  <c r="I14" i="24"/>
  <c r="I14" i="22"/>
  <c r="I14" i="21"/>
  <c r="I14" i="20"/>
  <c r="I14" i="18"/>
  <c r="I14" i="19"/>
  <c r="I14" i="27"/>
  <c r="I14" i="17"/>
  <c r="T14" i="25"/>
  <c r="T14" i="23"/>
  <c r="T14" i="22"/>
  <c r="T14" i="24"/>
  <c r="T14" i="21"/>
  <c r="T14" i="20"/>
  <c r="T14" i="18"/>
  <c r="T14" i="19"/>
  <c r="T14" i="17"/>
  <c r="T14" i="27"/>
  <c r="AR14" i="25"/>
  <c r="AR14" i="23"/>
  <c r="AR14" i="24"/>
  <c r="AR14" i="22"/>
  <c r="AR14" i="21"/>
  <c r="AR14" i="20"/>
  <c r="AR14" i="18"/>
  <c r="AR14" i="19"/>
  <c r="AR14" i="17"/>
  <c r="AR14" i="27"/>
  <c r="Z14" i="23"/>
  <c r="Z14" i="24"/>
  <c r="Z14" i="25"/>
  <c r="Z14" i="20"/>
  <c r="Z14" i="27"/>
  <c r="Z14" i="17"/>
  <c r="Z14" i="19"/>
  <c r="Z14" i="22"/>
  <c r="Z14" i="21"/>
  <c r="Z14" i="18"/>
  <c r="AQ14" i="25"/>
  <c r="AQ14" i="23"/>
  <c r="AQ14" i="24"/>
  <c r="AQ14" i="22"/>
  <c r="AQ14" i="21"/>
  <c r="AQ14" i="20"/>
  <c r="AQ14" i="17"/>
  <c r="AQ14" i="18"/>
  <c r="AQ14" i="27"/>
  <c r="AQ14" i="19"/>
  <c r="AG14" i="25"/>
  <c r="AG14" i="24"/>
  <c r="AG14" i="23"/>
  <c r="AG14" i="22"/>
  <c r="AG14" i="21"/>
  <c r="AG14" i="19"/>
  <c r="AG14" i="27"/>
  <c r="AG14" i="20"/>
  <c r="AG14" i="18"/>
  <c r="AG14" i="17"/>
  <c r="Y14" i="25"/>
  <c r="Y14" i="23"/>
  <c r="Y14" i="21"/>
  <c r="Y14" i="22"/>
  <c r="Y14" i="19"/>
  <c r="Y14" i="27"/>
  <c r="Y14" i="18"/>
  <c r="Y14" i="17"/>
  <c r="Y14" i="20"/>
  <c r="Y14" i="24"/>
  <c r="N14" i="25"/>
  <c r="N14" i="23"/>
  <c r="N14" i="21"/>
  <c r="N14" i="22"/>
  <c r="N14" i="19"/>
  <c r="N14" i="27"/>
  <c r="N14" i="24"/>
  <c r="N14" i="20"/>
  <c r="N14" i="18"/>
  <c r="N14" i="17"/>
  <c r="D14" i="25"/>
  <c r="D14" i="23"/>
  <c r="D14" i="22"/>
  <c r="D14" i="20"/>
  <c r="D14" i="24"/>
  <c r="D14" i="21"/>
  <c r="D14" i="17"/>
  <c r="D14" i="19"/>
  <c r="D14" i="27"/>
  <c r="D14" i="18"/>
  <c r="R14" i="27"/>
  <c r="R14" i="22"/>
  <c r="R14" i="19"/>
  <c r="R14" i="23"/>
  <c r="R14" i="17"/>
  <c r="R14" i="24"/>
  <c r="R14" i="21"/>
  <c r="R14" i="18"/>
  <c r="R14" i="25"/>
  <c r="R14" i="20"/>
  <c r="Q14" i="25"/>
  <c r="Q14" i="20"/>
  <c r="Q14" i="17"/>
  <c r="Q14" i="19"/>
  <c r="Q14" i="18"/>
  <c r="Q14" i="27"/>
  <c r="Q14" i="21"/>
  <c r="Q14" i="24"/>
  <c r="Q14" i="23"/>
  <c r="Q14" i="22"/>
  <c r="P14" i="24"/>
  <c r="P14" i="22"/>
  <c r="P14" i="21"/>
  <c r="P14" i="18"/>
  <c r="P14" i="25"/>
  <c r="P14" i="19"/>
  <c r="P14" i="23"/>
  <c r="P14" i="17"/>
  <c r="P14" i="20"/>
  <c r="P14" i="27"/>
  <c r="BA16" i="14"/>
  <c r="AZ16" i="14"/>
  <c r="AY16" i="14"/>
  <c r="AX16" i="14"/>
  <c r="AW16" i="14"/>
  <c r="AV16" i="14"/>
  <c r="G16" i="14"/>
  <c r="F16" i="14"/>
  <c r="E16" i="14"/>
  <c r="D16" i="14"/>
  <c r="BA15" i="14"/>
  <c r="AZ15" i="14"/>
  <c r="AY15" i="14"/>
  <c r="AX15" i="14"/>
  <c r="AW15" i="14"/>
  <c r="AV15" i="14"/>
  <c r="F15" i="14"/>
  <c r="E15" i="14"/>
  <c r="D15"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D14" i="14"/>
  <c r="C14" i="14"/>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F15" i="2"/>
  <c r="AS15" i="25" l="1"/>
  <c r="AS15" i="23"/>
  <c r="AS15" i="24"/>
  <c r="AS15" i="22"/>
  <c r="AS15" i="21"/>
  <c r="AS15" i="20"/>
  <c r="AS15" i="19"/>
  <c r="AS15" i="18"/>
  <c r="AS15" i="27"/>
  <c r="AS15" i="17"/>
  <c r="AC15" i="25"/>
  <c r="AC15" i="23"/>
  <c r="AC15" i="22"/>
  <c r="AC15" i="24"/>
  <c r="AC15" i="21"/>
  <c r="AC15" i="19"/>
  <c r="AC15" i="27"/>
  <c r="AC15" i="17"/>
  <c r="AC15" i="20"/>
  <c r="AC15" i="18"/>
  <c r="AJ15" i="25"/>
  <c r="AJ15" i="23"/>
  <c r="AJ15" i="24"/>
  <c r="AJ15" i="22"/>
  <c r="AJ15" i="21"/>
  <c r="AJ15" i="17"/>
  <c r="AJ15" i="18"/>
  <c r="AJ15" i="20"/>
  <c r="AJ15" i="27"/>
  <c r="AJ15" i="19"/>
  <c r="L15" i="24"/>
  <c r="L15" i="21"/>
  <c r="L15" i="23"/>
  <c r="L15" i="18"/>
  <c r="L15" i="25"/>
  <c r="L15" i="20"/>
  <c r="L15" i="19"/>
  <c r="L15" i="17"/>
  <c r="L15" i="27"/>
  <c r="L15" i="22"/>
  <c r="AI15" i="25"/>
  <c r="AI15" i="24"/>
  <c r="AI15" i="22"/>
  <c r="AI15" i="21"/>
  <c r="AI15" i="20"/>
  <c r="AI15" i="23"/>
  <c r="AI15" i="27"/>
  <c r="AI15" i="17"/>
  <c r="AI15" i="19"/>
  <c r="AI15" i="18"/>
  <c r="AA15" i="23"/>
  <c r="AA15" i="25"/>
  <c r="AA15" i="22"/>
  <c r="AA15" i="20"/>
  <c r="AA15" i="27"/>
  <c r="AA15" i="21"/>
  <c r="AA15" i="17"/>
  <c r="AA15" i="18"/>
  <c r="AA15" i="24"/>
  <c r="AA15" i="19"/>
  <c r="AP15" i="25"/>
  <c r="AP15" i="24"/>
  <c r="AP15" i="19"/>
  <c r="AP15" i="21"/>
  <c r="AP15" i="27"/>
  <c r="AP15" i="20"/>
  <c r="AP15" i="22"/>
  <c r="AP15" i="23"/>
  <c r="AP15" i="18"/>
  <c r="AP15" i="17"/>
  <c r="Z15" i="25"/>
  <c r="Z15" i="24"/>
  <c r="Z15" i="22"/>
  <c r="Z15" i="21"/>
  <c r="Z15" i="23"/>
  <c r="Z15" i="19"/>
  <c r="Z15" i="27"/>
  <c r="Z15" i="18"/>
  <c r="Z15" i="17"/>
  <c r="Z15" i="20"/>
  <c r="AO15" i="25"/>
  <c r="AO15" i="21"/>
  <c r="AO15" i="23"/>
  <c r="AO15" i="24"/>
  <c r="AO15" i="22"/>
  <c r="AO15" i="19"/>
  <c r="AO15" i="17"/>
  <c r="AO15" i="20"/>
  <c r="AO15" i="18"/>
  <c r="AO15" i="27"/>
  <c r="AG15" i="25"/>
  <c r="AG15" i="22"/>
  <c r="AG15" i="23"/>
  <c r="AG15" i="20"/>
  <c r="AG15" i="24"/>
  <c r="AG15" i="19"/>
  <c r="AG15" i="21"/>
  <c r="AG15" i="27"/>
  <c r="AG15" i="17"/>
  <c r="AG15" i="18"/>
  <c r="Y15" i="25"/>
  <c r="Y15" i="24"/>
  <c r="Y15" i="23"/>
  <c r="Y15" i="21"/>
  <c r="Y15" i="18"/>
  <c r="Y15" i="22"/>
  <c r="Y15" i="17"/>
  <c r="Y15" i="19"/>
  <c r="Y15" i="27"/>
  <c r="Y15" i="20"/>
  <c r="Q15" i="25"/>
  <c r="Q15" i="23"/>
  <c r="Q15" i="21"/>
  <c r="Q15" i="22"/>
  <c r="Q15" i="19"/>
  <c r="Q15" i="17"/>
  <c r="Q15" i="20"/>
  <c r="Q15" i="24"/>
  <c r="Q15" i="18"/>
  <c r="Q15" i="27"/>
  <c r="I15" i="25"/>
  <c r="I15" i="23"/>
  <c r="I15" i="24"/>
  <c r="I15" i="21"/>
  <c r="I15" i="22"/>
  <c r="I15" i="17"/>
  <c r="I15" i="20"/>
  <c r="I15" i="18"/>
  <c r="I15" i="19"/>
  <c r="I15" i="27"/>
  <c r="G15" i="25"/>
  <c r="G15" i="21"/>
  <c r="G15" i="19"/>
  <c r="G15" i="22"/>
  <c r="G15" i="20"/>
  <c r="G15" i="27"/>
  <c r="G15" i="18"/>
  <c r="G15" i="24"/>
  <c r="G15" i="17"/>
  <c r="G15" i="23"/>
  <c r="AN15" i="23"/>
  <c r="AN15" i="20"/>
  <c r="AN15" i="21"/>
  <c r="AN15" i="24"/>
  <c r="AN15" i="19"/>
  <c r="AN15" i="25"/>
  <c r="AN15" i="17"/>
  <c r="AN15" i="22"/>
  <c r="AN15" i="27"/>
  <c r="AN15" i="18"/>
  <c r="AF15" i="25"/>
  <c r="AF15" i="23"/>
  <c r="AF15" i="20"/>
  <c r="AF15" i="22"/>
  <c r="AF15" i="24"/>
  <c r="AF15" i="19"/>
  <c r="AF15" i="18"/>
  <c r="AF15" i="17"/>
  <c r="AF15" i="27"/>
  <c r="AF15" i="21"/>
  <c r="X15" i="24"/>
  <c r="X15" i="22"/>
  <c r="X15" i="20"/>
  <c r="X15" i="21"/>
  <c r="X15" i="23"/>
  <c r="X15" i="25"/>
  <c r="X15" i="18"/>
  <c r="X15" i="27"/>
  <c r="X15" i="17"/>
  <c r="X15" i="19"/>
  <c r="P15" i="25"/>
  <c r="P15" i="24"/>
  <c r="P15" i="22"/>
  <c r="P15" i="21"/>
  <c r="P15" i="20"/>
  <c r="P15" i="27"/>
  <c r="P15" i="19"/>
  <c r="P15" i="17"/>
  <c r="P15" i="18"/>
  <c r="P15" i="23"/>
  <c r="H15" i="25"/>
  <c r="H15" i="24"/>
  <c r="H15" i="23"/>
  <c r="H15" i="22"/>
  <c r="H15" i="20"/>
  <c r="H15" i="21"/>
  <c r="H15" i="19"/>
  <c r="H15" i="27"/>
  <c r="H15" i="17"/>
  <c r="H15" i="18"/>
  <c r="AB15" i="25"/>
  <c r="AB15" i="23"/>
  <c r="AB15" i="21"/>
  <c r="AB15" i="24"/>
  <c r="AB15" i="17"/>
  <c r="AB15" i="22"/>
  <c r="AB15" i="27"/>
  <c r="AB15" i="19"/>
  <c r="AB15" i="20"/>
  <c r="AB15" i="18"/>
  <c r="R15" i="25"/>
  <c r="R15" i="23"/>
  <c r="R15" i="22"/>
  <c r="R15" i="24"/>
  <c r="R15" i="20"/>
  <c r="R15" i="19"/>
  <c r="R15" i="21"/>
  <c r="R15" i="18"/>
  <c r="R15" i="27"/>
  <c r="R15" i="17"/>
  <c r="AU15" i="24"/>
  <c r="AU15" i="19"/>
  <c r="AU15" i="25"/>
  <c r="AU15" i="21"/>
  <c r="AU15" i="18"/>
  <c r="AU15" i="23"/>
  <c r="AU15" i="17"/>
  <c r="AU15" i="22"/>
  <c r="AU15" i="27"/>
  <c r="AU15" i="20"/>
  <c r="O15" i="25"/>
  <c r="O15" i="23"/>
  <c r="O15" i="21"/>
  <c r="O15" i="24"/>
  <c r="O15" i="19"/>
  <c r="O15" i="27"/>
  <c r="O15" i="17"/>
  <c r="O15" i="20"/>
  <c r="O15" i="22"/>
  <c r="O15" i="18"/>
  <c r="AK15" i="25"/>
  <c r="AK15" i="23"/>
  <c r="AK15" i="22"/>
  <c r="AK15" i="24"/>
  <c r="AK15" i="21"/>
  <c r="AK15" i="18"/>
  <c r="AK15" i="20"/>
  <c r="AK15" i="17"/>
  <c r="AK15" i="19"/>
  <c r="AK15" i="27"/>
  <c r="M15" i="24"/>
  <c r="M15" i="25"/>
  <c r="M15" i="22"/>
  <c r="M15" i="23"/>
  <c r="M15" i="20"/>
  <c r="M15" i="18"/>
  <c r="M15" i="27"/>
  <c r="M15" i="19"/>
  <c r="M15" i="21"/>
  <c r="M15" i="17"/>
  <c r="AR15" i="25"/>
  <c r="AR15" i="23"/>
  <c r="AR15" i="24"/>
  <c r="AR15" i="22"/>
  <c r="AR15" i="17"/>
  <c r="AR15" i="21"/>
  <c r="AR15" i="20"/>
  <c r="AR15" i="19"/>
  <c r="AR15" i="18"/>
  <c r="AR15" i="27"/>
  <c r="AQ15" i="21"/>
  <c r="AQ15" i="24"/>
  <c r="AQ15" i="20"/>
  <c r="AQ15" i="27"/>
  <c r="AQ15" i="17"/>
  <c r="AQ15" i="23"/>
  <c r="AQ15" i="19"/>
  <c r="AQ15" i="25"/>
  <c r="AQ15" i="22"/>
  <c r="AQ15" i="18"/>
  <c r="K15" i="24"/>
  <c r="K15" i="22"/>
  <c r="K15" i="25"/>
  <c r="K15" i="21"/>
  <c r="K15" i="18"/>
  <c r="K15" i="27"/>
  <c r="K15" i="23"/>
  <c r="K15" i="20"/>
  <c r="K15" i="19"/>
  <c r="K15" i="17"/>
  <c r="AH15" i="25"/>
  <c r="AH15" i="24"/>
  <c r="AH15" i="23"/>
  <c r="AH15" i="22"/>
  <c r="AH15" i="21"/>
  <c r="AH15" i="19"/>
  <c r="AH15" i="20"/>
  <c r="AH15" i="27"/>
  <c r="AH15" i="18"/>
  <c r="AH15" i="17"/>
  <c r="J15" i="25"/>
  <c r="J15" i="23"/>
  <c r="J15" i="24"/>
  <c r="J15" i="22"/>
  <c r="J15" i="20"/>
  <c r="J15" i="18"/>
  <c r="J15" i="19"/>
  <c r="J15" i="27"/>
  <c r="J15" i="17"/>
  <c r="J15" i="21"/>
  <c r="AM15" i="24"/>
  <c r="AM15" i="23"/>
  <c r="AM15" i="25"/>
  <c r="AM15" i="19"/>
  <c r="AM15" i="18"/>
  <c r="AM15" i="27"/>
  <c r="AM15" i="17"/>
  <c r="AM15" i="22"/>
  <c r="AM15" i="21"/>
  <c r="AM15" i="20"/>
  <c r="AE15" i="24"/>
  <c r="AE15" i="23"/>
  <c r="AE15" i="19"/>
  <c r="AE15" i="18"/>
  <c r="AE15" i="20"/>
  <c r="AE15" i="22"/>
  <c r="AE15" i="25"/>
  <c r="AE15" i="21"/>
  <c r="AE15" i="27"/>
  <c r="AE15" i="17"/>
  <c r="W15" i="24"/>
  <c r="W15" i="25"/>
  <c r="W15" i="19"/>
  <c r="W15" i="20"/>
  <c r="W15" i="18"/>
  <c r="W15" i="21"/>
  <c r="W15" i="23"/>
  <c r="W15" i="17"/>
  <c r="W15" i="22"/>
  <c r="W15" i="27"/>
  <c r="AT15" i="24"/>
  <c r="AT15" i="22"/>
  <c r="AT15" i="25"/>
  <c r="AT15" i="23"/>
  <c r="AT15" i="21"/>
  <c r="AT15" i="18"/>
  <c r="AT15" i="19"/>
  <c r="AT15" i="27"/>
  <c r="AT15" i="20"/>
  <c r="AT15" i="17"/>
  <c r="AL15" i="24"/>
  <c r="AL15" i="25"/>
  <c r="AL15" i="22"/>
  <c r="AL15" i="23"/>
  <c r="AL15" i="18"/>
  <c r="AL15" i="20"/>
  <c r="AL15" i="27"/>
  <c r="AL15" i="19"/>
  <c r="AL15" i="17"/>
  <c r="AL15" i="21"/>
  <c r="AD15" i="24"/>
  <c r="AD15" i="23"/>
  <c r="AD15" i="22"/>
  <c r="AD15" i="25"/>
  <c r="AD15" i="21"/>
  <c r="AD15" i="19"/>
  <c r="AD15" i="18"/>
  <c r="AD15" i="17"/>
  <c r="AD15" i="20"/>
  <c r="AD15" i="27"/>
  <c r="V15" i="24"/>
  <c r="V15" i="25"/>
  <c r="V15" i="22"/>
  <c r="V15" i="23"/>
  <c r="V15" i="20"/>
  <c r="V15" i="18"/>
  <c r="V15" i="21"/>
  <c r="V15" i="19"/>
  <c r="V15" i="27"/>
  <c r="V15" i="17"/>
  <c r="N15" i="25"/>
  <c r="N15" i="23"/>
  <c r="N15" i="24"/>
  <c r="N15" i="18"/>
  <c r="N15" i="27"/>
  <c r="N15" i="19"/>
  <c r="N15" i="17"/>
  <c r="N15" i="21"/>
  <c r="N15" i="20"/>
  <c r="N15" i="22"/>
  <c r="U15" i="22"/>
  <c r="U15" i="25"/>
  <c r="U15" i="20"/>
  <c r="U15" i="17"/>
  <c r="U15" i="23"/>
  <c r="U15" i="27"/>
  <c r="U15" i="21"/>
  <c r="U15" i="18"/>
  <c r="U15" i="24"/>
  <c r="U15" i="19"/>
  <c r="T15" i="22"/>
  <c r="T15" i="24"/>
  <c r="T15" i="23"/>
  <c r="T15" i="20"/>
  <c r="T15" i="17"/>
  <c r="T15" i="19"/>
  <c r="T15" i="27"/>
  <c r="T15" i="25"/>
  <c r="T15" i="18"/>
  <c r="T15" i="21"/>
  <c r="S15" i="25"/>
  <c r="S15" i="19"/>
  <c r="S15" i="23"/>
  <c r="S15" i="17"/>
  <c r="S15" i="20"/>
  <c r="S15" i="18"/>
  <c r="S15" i="21"/>
  <c r="S15" i="27"/>
  <c r="S15" i="24"/>
  <c r="S15" i="22"/>
  <c r="T16" i="2"/>
  <c r="AQ15" i="14"/>
  <c r="AP15" i="14"/>
  <c r="R15" i="14"/>
  <c r="O16" i="2"/>
  <c r="AG15" i="14"/>
  <c r="Y15" i="14"/>
  <c r="Q15" i="14"/>
  <c r="J15" i="14"/>
  <c r="AA15" i="14"/>
  <c r="I15" i="14"/>
  <c r="AO15" i="14"/>
  <c r="AI15" i="14"/>
  <c r="AH15" i="14"/>
  <c r="AC16" i="2"/>
  <c r="Z15" i="14"/>
  <c r="S15" i="14"/>
  <c r="K15" i="14"/>
  <c r="G16" i="2"/>
  <c r="AM15" i="14"/>
  <c r="AD15" i="14"/>
  <c r="W16" i="2"/>
  <c r="AK15" i="14"/>
  <c r="AS16" i="2"/>
  <c r="AK16" i="2"/>
  <c r="M16" i="2"/>
  <c r="AD16" i="2"/>
  <c r="AL15" i="14"/>
  <c r="AT16" i="2"/>
  <c r="AS15" i="14"/>
  <c r="U15" i="14"/>
  <c r="U16" i="2"/>
  <c r="AL16" i="2"/>
  <c r="AU15" i="14"/>
  <c r="W15" i="14"/>
  <c r="V15" i="14"/>
  <c r="AC15" i="14"/>
  <c r="V16" i="2"/>
  <c r="AE15" i="14"/>
  <c r="O15" i="14"/>
  <c r="AT15" i="14"/>
  <c r="N15" i="14"/>
  <c r="M15" i="14"/>
  <c r="AM16" i="2"/>
  <c r="N16" i="2"/>
  <c r="AE16" i="2"/>
  <c r="AB15" i="14"/>
  <c r="AP16" i="2"/>
  <c r="R16" i="2"/>
  <c r="AO16" i="2"/>
  <c r="AN16" i="2"/>
  <c r="AF16" i="2"/>
  <c r="X16" i="2"/>
  <c r="P16" i="2"/>
  <c r="H16" i="2"/>
  <c r="H15" i="14"/>
  <c r="P15" i="14"/>
  <c r="X15" i="14"/>
  <c r="AF15" i="14"/>
  <c r="AN15" i="14"/>
  <c r="AJ16" i="2"/>
  <c r="L16" i="2"/>
  <c r="AR15" i="14"/>
  <c r="AQ16" i="2"/>
  <c r="AI16" i="2"/>
  <c r="AA16" i="2"/>
  <c r="S16" i="2"/>
  <c r="K16" i="2"/>
  <c r="AB16" i="2"/>
  <c r="T15" i="14"/>
  <c r="Z16" i="2"/>
  <c r="AR16" i="2"/>
  <c r="L15" i="14"/>
  <c r="AJ15" i="14"/>
  <c r="AH16" i="2"/>
  <c r="J16" i="2"/>
  <c r="AG16" i="2"/>
  <c r="Y16" i="2"/>
  <c r="Q16" i="2"/>
  <c r="I16" i="2"/>
  <c r="G15" i="14"/>
  <c r="AV13" i="14"/>
  <c r="AW13" i="14"/>
  <c r="AX13" i="14"/>
  <c r="AY13" i="14"/>
  <c r="AZ13" i="14"/>
  <c r="BA13" i="14"/>
  <c r="K13" i="1"/>
  <c r="K15" i="1"/>
  <c r="K17" i="1"/>
  <c r="K8" i="1"/>
  <c r="L11" i="2"/>
  <c r="L12" i="2"/>
  <c r="Z16" i="22" l="1"/>
  <c r="Z16" i="25"/>
  <c r="Z16" i="21"/>
  <c r="Z16" i="24"/>
  <c r="Z16" i="20"/>
  <c r="Z16" i="27"/>
  <c r="Z16" i="23"/>
  <c r="Z16" i="18"/>
  <c r="Z16" i="17"/>
  <c r="Z16" i="19"/>
  <c r="Q16" i="23"/>
  <c r="Q16" i="22"/>
  <c r="Q16" i="21"/>
  <c r="Q16" i="20"/>
  <c r="Q16" i="27"/>
  <c r="Q16" i="17"/>
  <c r="Q16" i="18"/>
  <c r="Q16" i="19"/>
  <c r="Q16" i="25"/>
  <c r="Q16" i="24"/>
  <c r="W16" i="24"/>
  <c r="W16" i="23"/>
  <c r="W16" i="22"/>
  <c r="W16" i="21"/>
  <c r="W16" i="25"/>
  <c r="W16" i="19"/>
  <c r="W16" i="18"/>
  <c r="W16" i="20"/>
  <c r="W16" i="17"/>
  <c r="W16" i="27"/>
  <c r="X16" i="24"/>
  <c r="X16" i="22"/>
  <c r="X16" i="25"/>
  <c r="X16" i="23"/>
  <c r="X16" i="19"/>
  <c r="X16" i="20"/>
  <c r="X16" i="21"/>
  <c r="X16" i="18"/>
  <c r="X16" i="27"/>
  <c r="X16" i="17"/>
  <c r="AK16" i="25"/>
  <c r="AK16" i="23"/>
  <c r="AK16" i="24"/>
  <c r="AK16" i="21"/>
  <c r="AK16" i="20"/>
  <c r="AK16" i="17"/>
  <c r="AK16" i="22"/>
  <c r="AK16" i="19"/>
  <c r="AK16" i="18"/>
  <c r="AK16" i="27"/>
  <c r="O16" i="22"/>
  <c r="O16" i="25"/>
  <c r="O16" i="24"/>
  <c r="O16" i="21"/>
  <c r="O16" i="23"/>
  <c r="O16" i="18"/>
  <c r="O16" i="19"/>
  <c r="O16" i="17"/>
  <c r="O16" i="20"/>
  <c r="O16" i="27"/>
  <c r="AU16" i="24"/>
  <c r="AU16" i="20"/>
  <c r="AU16" i="25"/>
  <c r="AU16" i="23"/>
  <c r="AU16" i="18"/>
  <c r="AU16" i="19"/>
  <c r="AU16" i="22"/>
  <c r="AU16" i="27"/>
  <c r="AU16" i="17"/>
  <c r="AU16" i="21"/>
  <c r="L16" i="24"/>
  <c r="L16" i="22"/>
  <c r="L16" i="23"/>
  <c r="L16" i="25"/>
  <c r="L16" i="20"/>
  <c r="L16" i="18"/>
  <c r="L16" i="19"/>
  <c r="L16" i="21"/>
  <c r="L16" i="17"/>
  <c r="L16" i="27"/>
  <c r="AG16" i="22"/>
  <c r="AG16" i="23"/>
  <c r="AG16" i="21"/>
  <c r="AG16" i="20"/>
  <c r="AG16" i="19"/>
  <c r="AG16" i="17"/>
  <c r="AG16" i="25"/>
  <c r="AG16" i="24"/>
  <c r="AG16" i="18"/>
  <c r="AG16" i="27"/>
  <c r="AI16" i="25"/>
  <c r="AI16" i="22"/>
  <c r="AI16" i="19"/>
  <c r="AI16" i="27"/>
  <c r="AI16" i="20"/>
  <c r="AI16" i="24"/>
  <c r="AI16" i="21"/>
  <c r="AI16" i="23"/>
  <c r="AI16" i="18"/>
  <c r="AI16" i="17"/>
  <c r="AO16" i="22"/>
  <c r="AO16" i="24"/>
  <c r="AO16" i="25"/>
  <c r="AO16" i="23"/>
  <c r="AO16" i="21"/>
  <c r="AO16" i="20"/>
  <c r="AO16" i="18"/>
  <c r="AO16" i="27"/>
  <c r="AO16" i="17"/>
  <c r="AO16" i="19"/>
  <c r="AE16" i="24"/>
  <c r="AE16" i="20"/>
  <c r="AE16" i="23"/>
  <c r="AE16" i="21"/>
  <c r="AE16" i="22"/>
  <c r="AE16" i="18"/>
  <c r="AE16" i="27"/>
  <c r="AE16" i="25"/>
  <c r="AE16" i="19"/>
  <c r="AE16" i="17"/>
  <c r="H16" i="25"/>
  <c r="H16" i="23"/>
  <c r="H16" i="24"/>
  <c r="H16" i="19"/>
  <c r="H16" i="22"/>
  <c r="H16" i="27"/>
  <c r="H16" i="21"/>
  <c r="H16" i="17"/>
  <c r="H16" i="20"/>
  <c r="H16" i="18"/>
  <c r="M16" i="24"/>
  <c r="M16" i="25"/>
  <c r="M16" i="19"/>
  <c r="M16" i="18"/>
  <c r="M16" i="23"/>
  <c r="M16" i="20"/>
  <c r="M16" i="22"/>
  <c r="M16" i="17"/>
  <c r="M16" i="21"/>
  <c r="M16" i="27"/>
  <c r="M13" i="25"/>
  <c r="M13" i="23"/>
  <c r="M13" i="22"/>
  <c r="M13" i="24"/>
  <c r="M13" i="19"/>
  <c r="M13" i="20"/>
  <c r="M13" i="21"/>
  <c r="M13" i="18"/>
  <c r="M13" i="27"/>
  <c r="M13" i="17"/>
  <c r="AH16" i="22"/>
  <c r="AH16" i="25"/>
  <c r="AH16" i="21"/>
  <c r="AH16" i="24"/>
  <c r="AH16" i="23"/>
  <c r="AH16" i="20"/>
  <c r="AH16" i="19"/>
  <c r="AH16" i="18"/>
  <c r="AH16" i="17"/>
  <c r="AH16" i="27"/>
  <c r="AC16" i="25"/>
  <c r="AC16" i="23"/>
  <c r="AC16" i="24"/>
  <c r="AC16" i="17"/>
  <c r="AC16" i="22"/>
  <c r="AC16" i="18"/>
  <c r="AC16" i="21"/>
  <c r="AC16" i="20"/>
  <c r="AC16" i="27"/>
  <c r="AC16" i="19"/>
  <c r="Y16" i="22"/>
  <c r="Y16" i="25"/>
  <c r="Y16" i="20"/>
  <c r="Y16" i="24"/>
  <c r="Y16" i="21"/>
  <c r="Y16" i="19"/>
  <c r="Y16" i="23"/>
  <c r="Y16" i="18"/>
  <c r="Y16" i="17"/>
  <c r="Y16" i="27"/>
  <c r="P16" i="14"/>
  <c r="P16" i="25"/>
  <c r="P16" i="24"/>
  <c r="P16" i="21"/>
  <c r="P16" i="19"/>
  <c r="P16" i="23"/>
  <c r="P16" i="27"/>
  <c r="P16" i="22"/>
  <c r="P16" i="18"/>
  <c r="P16" i="17"/>
  <c r="P16" i="20"/>
  <c r="K16" i="25"/>
  <c r="K16" i="23"/>
  <c r="K16" i="22"/>
  <c r="K16" i="24"/>
  <c r="K16" i="21"/>
  <c r="K16" i="20"/>
  <c r="K16" i="19"/>
  <c r="K16" i="27"/>
  <c r="K16" i="17"/>
  <c r="K16" i="18"/>
  <c r="AN16" i="24"/>
  <c r="AN16" i="25"/>
  <c r="AN16" i="19"/>
  <c r="AN16" i="22"/>
  <c r="AN16" i="23"/>
  <c r="AN16" i="18"/>
  <c r="AN16" i="21"/>
  <c r="AN16" i="20"/>
  <c r="AN16" i="17"/>
  <c r="AN16" i="27"/>
  <c r="AB16" i="25"/>
  <c r="AB16" i="24"/>
  <c r="AB16" i="23"/>
  <c r="AB16" i="20"/>
  <c r="AB16" i="27"/>
  <c r="AB16" i="17"/>
  <c r="AB16" i="18"/>
  <c r="AB16" i="19"/>
  <c r="AB16" i="21"/>
  <c r="AB16" i="22"/>
  <c r="AP16" i="22"/>
  <c r="AP16" i="25"/>
  <c r="AP16" i="23"/>
  <c r="AP16" i="21"/>
  <c r="AP16" i="24"/>
  <c r="AP16" i="20"/>
  <c r="AP16" i="18"/>
  <c r="AP16" i="27"/>
  <c r="AP16" i="17"/>
  <c r="AP16" i="19"/>
  <c r="N16" i="24"/>
  <c r="N16" i="22"/>
  <c r="N16" i="20"/>
  <c r="N16" i="25"/>
  <c r="N16" i="23"/>
  <c r="N16" i="21"/>
  <c r="N16" i="18"/>
  <c r="N16" i="27"/>
  <c r="N16" i="17"/>
  <c r="N16" i="19"/>
  <c r="AF16" i="24"/>
  <c r="AF16" i="23"/>
  <c r="AF16" i="25"/>
  <c r="AF16" i="22"/>
  <c r="AF16" i="21"/>
  <c r="AF16" i="19"/>
  <c r="AF16" i="18"/>
  <c r="AF16" i="27"/>
  <c r="AF16" i="20"/>
  <c r="AF16" i="17"/>
  <c r="AM16" i="24"/>
  <c r="AM16" i="25"/>
  <c r="AM16" i="21"/>
  <c r="AM16" i="20"/>
  <c r="AM16" i="18"/>
  <c r="AM16" i="23"/>
  <c r="AM16" i="27"/>
  <c r="AM16" i="22"/>
  <c r="AM16" i="19"/>
  <c r="AM16" i="17"/>
  <c r="J16" i="25"/>
  <c r="J16" i="23"/>
  <c r="J16" i="22"/>
  <c r="J16" i="21"/>
  <c r="J16" i="19"/>
  <c r="J16" i="17"/>
  <c r="J16" i="20"/>
  <c r="J16" i="24"/>
  <c r="J16" i="18"/>
  <c r="J16" i="27"/>
  <c r="AQ16" i="24"/>
  <c r="AQ16" i="25"/>
  <c r="AQ16" i="23"/>
  <c r="AQ16" i="22"/>
  <c r="AQ16" i="20"/>
  <c r="AQ16" i="19"/>
  <c r="AQ16" i="21"/>
  <c r="AQ16" i="27"/>
  <c r="AQ16" i="17"/>
  <c r="AQ16" i="18"/>
  <c r="AJ16" i="22"/>
  <c r="AJ16" i="23"/>
  <c r="AJ16" i="25"/>
  <c r="AJ16" i="24"/>
  <c r="AJ16" i="27"/>
  <c r="AJ16" i="17"/>
  <c r="AJ16" i="21"/>
  <c r="AJ16" i="19"/>
  <c r="AJ16" i="18"/>
  <c r="AJ16" i="20"/>
  <c r="S16" i="25"/>
  <c r="S16" i="23"/>
  <c r="S16" i="24"/>
  <c r="S16" i="22"/>
  <c r="S16" i="21"/>
  <c r="S16" i="19"/>
  <c r="S16" i="27"/>
  <c r="S16" i="17"/>
  <c r="S16" i="20"/>
  <c r="S16" i="18"/>
  <c r="AL16" i="25"/>
  <c r="AL16" i="23"/>
  <c r="AL16" i="24"/>
  <c r="AL16" i="22"/>
  <c r="AL16" i="20"/>
  <c r="AL16" i="21"/>
  <c r="AL16" i="19"/>
  <c r="AL16" i="18"/>
  <c r="AL16" i="27"/>
  <c r="AL16" i="17"/>
  <c r="AS16" i="25"/>
  <c r="AS16" i="23"/>
  <c r="AS16" i="22"/>
  <c r="AS16" i="21"/>
  <c r="AS16" i="19"/>
  <c r="AS16" i="17"/>
  <c r="AS16" i="24"/>
  <c r="AS16" i="20"/>
  <c r="AS16" i="18"/>
  <c r="AS16" i="27"/>
  <c r="AR16" i="25"/>
  <c r="AR16" i="22"/>
  <c r="AR16" i="21"/>
  <c r="AR16" i="27"/>
  <c r="AR16" i="24"/>
  <c r="AR16" i="19"/>
  <c r="AR16" i="17"/>
  <c r="AR16" i="23"/>
  <c r="AR16" i="20"/>
  <c r="AR16" i="18"/>
  <c r="AT16" i="25"/>
  <c r="AT16" i="23"/>
  <c r="AT16" i="22"/>
  <c r="AT16" i="24"/>
  <c r="AT16" i="20"/>
  <c r="AT16" i="21"/>
  <c r="AT16" i="19"/>
  <c r="AT16" i="27"/>
  <c r="AT16" i="17"/>
  <c r="AT16" i="18"/>
  <c r="R16" i="25"/>
  <c r="R16" i="23"/>
  <c r="R16" i="21"/>
  <c r="R16" i="17"/>
  <c r="R16" i="22"/>
  <c r="R16" i="19"/>
  <c r="R16" i="27"/>
  <c r="R16" i="24"/>
  <c r="R16" i="20"/>
  <c r="R16" i="18"/>
  <c r="AA16" i="25"/>
  <c r="AA16" i="24"/>
  <c r="AA16" i="23"/>
  <c r="AA16" i="22"/>
  <c r="AA16" i="19"/>
  <c r="AA16" i="20"/>
  <c r="AA16" i="27"/>
  <c r="AA16" i="18"/>
  <c r="AA16" i="21"/>
  <c r="AA16" i="17"/>
  <c r="I16" i="25"/>
  <c r="I16" i="24"/>
  <c r="I16" i="21"/>
  <c r="I16" i="20"/>
  <c r="I16" i="27"/>
  <c r="I16" i="23"/>
  <c r="I16" i="19"/>
  <c r="I16" i="17"/>
  <c r="I16" i="22"/>
  <c r="I16" i="18"/>
  <c r="AD16" i="25"/>
  <c r="AD16" i="23"/>
  <c r="AD16" i="24"/>
  <c r="AD16" i="22"/>
  <c r="AD16" i="21"/>
  <c r="AD16" i="18"/>
  <c r="AD16" i="20"/>
  <c r="AD16" i="17"/>
  <c r="AD16" i="27"/>
  <c r="AD16" i="19"/>
  <c r="V16" i="21"/>
  <c r="V16" i="18"/>
  <c r="V16" i="17"/>
  <c r="V16" i="25"/>
  <c r="V16" i="20"/>
  <c r="V16" i="24"/>
  <c r="V16" i="22"/>
  <c r="V16" i="19"/>
  <c r="V16" i="23"/>
  <c r="V16" i="27"/>
  <c r="U16" i="24"/>
  <c r="U16" i="23"/>
  <c r="U16" i="25"/>
  <c r="U16" i="20"/>
  <c r="U16" i="17"/>
  <c r="U16" i="19"/>
  <c r="U16" i="18"/>
  <c r="U16" i="27"/>
  <c r="U16" i="21"/>
  <c r="U16" i="22"/>
  <c r="T16" i="24"/>
  <c r="T16" i="22"/>
  <c r="T16" i="27"/>
  <c r="T16" i="18"/>
  <c r="T16" i="25"/>
  <c r="T16" i="19"/>
  <c r="T16" i="23"/>
  <c r="T16" i="17"/>
  <c r="T16" i="20"/>
  <c r="T16" i="21"/>
  <c r="AD16" i="14"/>
  <c r="U16" i="14"/>
  <c r="H16" i="14"/>
  <c r="AA16" i="14"/>
  <c r="AK16" i="14"/>
  <c r="AS16" i="14"/>
  <c r="AM16" i="14"/>
  <c r="AH16" i="14"/>
  <c r="K16" i="14"/>
  <c r="AI16" i="14"/>
  <c r="M16" i="14"/>
  <c r="AP16" i="14"/>
  <c r="AF16" i="14"/>
  <c r="W16" i="14"/>
  <c r="V16" i="14"/>
  <c r="AL16" i="14"/>
  <c r="AT16" i="14"/>
  <c r="X16" i="14"/>
  <c r="O16" i="14"/>
  <c r="Q16" i="14"/>
  <c r="AN16" i="14"/>
  <c r="Z16" i="14"/>
  <c r="AB16" i="14"/>
  <c r="Y16" i="14"/>
  <c r="S16" i="14"/>
  <c r="AU16" i="14"/>
  <c r="AC16" i="14"/>
  <c r="J16" i="14"/>
  <c r="L16" i="14"/>
  <c r="R16" i="14"/>
  <c r="AJ16" i="14"/>
  <c r="AG16" i="14"/>
  <c r="AQ16" i="14"/>
  <c r="AE16" i="14"/>
  <c r="I16" i="14"/>
  <c r="T16" i="14"/>
  <c r="AR16" i="14"/>
  <c r="AO16" i="14"/>
  <c r="N16" i="14"/>
  <c r="K19" i="1"/>
  <c r="K22" i="1" s="1"/>
  <c r="K24" i="1" s="1"/>
  <c r="K26" i="1" s="1"/>
  <c r="K28" i="1" s="1"/>
  <c r="K31" i="1" s="1"/>
  <c r="K33" i="1" s="1"/>
  <c r="N5" i="13"/>
  <c r="M13" i="14"/>
  <c r="BD47" i="14"/>
  <c r="BC47" i="14"/>
  <c r="BB47" i="14"/>
  <c r="F47" i="14"/>
  <c r="BD23" i="14"/>
  <c r="BC23" i="14"/>
  <c r="BB23" i="14"/>
  <c r="AZ23" i="14"/>
  <c r="AY23" i="14"/>
  <c r="AX23" i="14"/>
  <c r="AW23" i="14"/>
  <c r="AV23" i="14"/>
  <c r="AU23"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Z22" i="14"/>
  <c r="AY22" i="14"/>
  <c r="AX22" i="14"/>
  <c r="AW22" i="14"/>
  <c r="AV22" i="14"/>
  <c r="AU22" i="14"/>
  <c r="BD21" i="14"/>
  <c r="BC21" i="14"/>
  <c r="BB21" i="14"/>
  <c r="AZ21" i="14"/>
  <c r="AY21" i="14"/>
  <c r="AX21" i="14"/>
  <c r="AW21" i="14"/>
  <c r="AV21" i="14"/>
  <c r="AU21" i="14"/>
  <c r="AT21" i="14"/>
  <c r="AS21" i="14"/>
  <c r="AR21" i="14"/>
  <c r="AQ21"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I20" i="14"/>
  <c r="F19" i="14" s="1"/>
  <c r="H20" i="14"/>
  <c r="J20" i="14" s="1"/>
  <c r="G19" i="14" s="1"/>
  <c r="BE19" i="14"/>
  <c r="BD19" i="14"/>
  <c r="BC19" i="14"/>
  <c r="BB19" i="14"/>
  <c r="J18" i="14"/>
  <c r="L18" i="14" s="1"/>
  <c r="N18" i="14" s="1"/>
  <c r="P18" i="14" s="1"/>
  <c r="R18" i="14" s="1"/>
  <c r="T18" i="14" s="1"/>
  <c r="V18" i="14" s="1"/>
  <c r="X18" i="14" s="1"/>
  <c r="Z18" i="14" s="1"/>
  <c r="AB18" i="14" s="1"/>
  <c r="AD18" i="14" s="1"/>
  <c r="AF18" i="14" s="1"/>
  <c r="AH18" i="14" s="1"/>
  <c r="AJ18" i="14" s="1"/>
  <c r="AL18" i="14" s="1"/>
  <c r="AN18" i="14" s="1"/>
  <c r="AP18" i="14" s="1"/>
  <c r="AR18" i="14" s="1"/>
  <c r="AT18" i="14" s="1"/>
  <c r="AV18" i="14" s="1"/>
  <c r="AX18" i="14" s="1"/>
  <c r="AZ18" i="14" s="1"/>
  <c r="BC18" i="14" s="1"/>
  <c r="I18" i="14"/>
  <c r="K18" i="14" s="1"/>
  <c r="M18" i="14" s="1"/>
  <c r="O18" i="14" s="1"/>
  <c r="Q18" i="14" s="1"/>
  <c r="S18" i="14" s="1"/>
  <c r="U18" i="14" s="1"/>
  <c r="W18" i="14" s="1"/>
  <c r="Y18" i="14" s="1"/>
  <c r="AA18" i="14" s="1"/>
  <c r="AC18" i="14" s="1"/>
  <c r="AE18" i="14" s="1"/>
  <c r="AG18" i="14" s="1"/>
  <c r="AI18" i="14" s="1"/>
  <c r="AK18" i="14" s="1"/>
  <c r="AM18" i="14" s="1"/>
  <c r="AO18" i="14" s="1"/>
  <c r="AQ18" i="14" s="1"/>
  <c r="AS18" i="14" s="1"/>
  <c r="AU18" i="14" s="1"/>
  <c r="AW18" i="14" s="1"/>
  <c r="AY18" i="14" s="1"/>
  <c r="BB18" i="14" s="1"/>
  <c r="BD18" i="14" s="1"/>
  <c r="Q12" i="14"/>
  <c r="S12" i="14" s="1"/>
  <c r="U12" i="14" s="1"/>
  <c r="W12" i="14" s="1"/>
  <c r="Y12" i="14" s="1"/>
  <c r="AA12" i="14" s="1"/>
  <c r="AC12" i="14" s="1"/>
  <c r="AE12" i="14" s="1"/>
  <c r="AG12" i="14" s="1"/>
  <c r="AI12" i="14" s="1"/>
  <c r="AK12" i="14" s="1"/>
  <c r="AM12" i="14" s="1"/>
  <c r="AO12" i="14" s="1"/>
  <c r="AQ12" i="14" s="1"/>
  <c r="AS12" i="14" s="1"/>
  <c r="AU12" i="14" s="1"/>
  <c r="AW12" i="14" s="1"/>
  <c r="AY12" i="14" s="1"/>
  <c r="BA12" i="14" s="1"/>
  <c r="P12" i="14"/>
  <c r="R12" i="14" s="1"/>
  <c r="T12" i="14" s="1"/>
  <c r="V12" i="14" s="1"/>
  <c r="X12" i="14" s="1"/>
  <c r="Z12" i="14" s="1"/>
  <c r="AB12" i="14" s="1"/>
  <c r="AD12" i="14" s="1"/>
  <c r="AF12" i="14" s="1"/>
  <c r="AH12" i="14" s="1"/>
  <c r="AJ12" i="14" s="1"/>
  <c r="AL12" i="14" s="1"/>
  <c r="AN12" i="14" s="1"/>
  <c r="AP12" i="14" s="1"/>
  <c r="AR12" i="14" s="1"/>
  <c r="AT12" i="14" s="1"/>
  <c r="AV12" i="14" s="1"/>
  <c r="AX12" i="14" s="1"/>
  <c r="AZ12" i="14" s="1"/>
  <c r="F12" i="14"/>
  <c r="H12" i="14" s="1"/>
  <c r="E12" i="14"/>
  <c r="G12" i="14" s="1"/>
  <c r="I12" i="14" s="1"/>
  <c r="K12" i="14" s="1"/>
  <c r="Q11" i="14"/>
  <c r="S11" i="14" s="1"/>
  <c r="U11" i="14" s="1"/>
  <c r="W11" i="14" s="1"/>
  <c r="Y11" i="14" s="1"/>
  <c r="AA11" i="14" s="1"/>
  <c r="AC11" i="14" s="1"/>
  <c r="AE11" i="14" s="1"/>
  <c r="AG11" i="14" s="1"/>
  <c r="AI11" i="14" s="1"/>
  <c r="AK11" i="14" s="1"/>
  <c r="AM11" i="14" s="1"/>
  <c r="AO11" i="14" s="1"/>
  <c r="AQ11" i="14" s="1"/>
  <c r="AS11" i="14" s="1"/>
  <c r="AU11" i="14" s="1"/>
  <c r="AW11" i="14" s="1"/>
  <c r="AY11" i="14" s="1"/>
  <c r="BA11" i="14" s="1"/>
  <c r="P11" i="14"/>
  <c r="R11" i="14" s="1"/>
  <c r="T11" i="14" s="1"/>
  <c r="V11" i="14" s="1"/>
  <c r="X11" i="14" s="1"/>
  <c r="Z11" i="14" s="1"/>
  <c r="AB11" i="14" s="1"/>
  <c r="AD11" i="14" s="1"/>
  <c r="AF11" i="14" s="1"/>
  <c r="AH11" i="14" s="1"/>
  <c r="AJ11" i="14" s="1"/>
  <c r="AL11" i="14" s="1"/>
  <c r="AN11" i="14" s="1"/>
  <c r="AP11" i="14" s="1"/>
  <c r="AR11" i="14" s="1"/>
  <c r="AT11" i="14" s="1"/>
  <c r="AV11" i="14" s="1"/>
  <c r="AX11" i="14" s="1"/>
  <c r="AZ11" i="14" s="1"/>
  <c r="F11" i="14"/>
  <c r="H11" i="14" s="1"/>
  <c r="J11" i="14" s="1"/>
  <c r="E11" i="14"/>
  <c r="G11" i="14" s="1"/>
  <c r="I11" i="14" s="1"/>
  <c r="K11" i="14" s="1"/>
  <c r="Q10" i="14"/>
  <c r="S10" i="14" s="1"/>
  <c r="U10" i="14" s="1"/>
  <c r="W10" i="14" s="1"/>
  <c r="Y10" i="14" s="1"/>
  <c r="AA10" i="14" s="1"/>
  <c r="AC10" i="14" s="1"/>
  <c r="AE10" i="14" s="1"/>
  <c r="AG10" i="14" s="1"/>
  <c r="AI10" i="14" s="1"/>
  <c r="AK10" i="14" s="1"/>
  <c r="AM10" i="14" s="1"/>
  <c r="AO10" i="14" s="1"/>
  <c r="AQ10" i="14" s="1"/>
  <c r="AS10" i="14" s="1"/>
  <c r="AU10" i="14" s="1"/>
  <c r="AW10" i="14" s="1"/>
  <c r="AY10" i="14" s="1"/>
  <c r="BA10" i="14" s="1"/>
  <c r="P10" i="14"/>
  <c r="R10" i="14" s="1"/>
  <c r="T10" i="14" s="1"/>
  <c r="V10" i="14" s="1"/>
  <c r="X10" i="14" s="1"/>
  <c r="Z10" i="14" s="1"/>
  <c r="AB10" i="14" s="1"/>
  <c r="AD10" i="14" s="1"/>
  <c r="AF10" i="14" s="1"/>
  <c r="AH10" i="14" s="1"/>
  <c r="AJ10" i="14" s="1"/>
  <c r="AL10" i="14" s="1"/>
  <c r="AN10" i="14" s="1"/>
  <c r="AP10" i="14" s="1"/>
  <c r="AR10" i="14" s="1"/>
  <c r="AT10" i="14" s="1"/>
  <c r="AV10" i="14" s="1"/>
  <c r="AX10" i="14" s="1"/>
  <c r="AZ10" i="14" s="1"/>
  <c r="K20" i="14" l="1"/>
  <c r="L20" i="14"/>
  <c r="BF19" i="14"/>
  <c r="G28" i="14"/>
  <c r="R4" i="13"/>
  <c r="T4" i="13" s="1"/>
  <c r="V4" i="13" s="1"/>
  <c r="X4" i="13" s="1"/>
  <c r="Z4" i="13" s="1"/>
  <c r="AB4" i="13" s="1"/>
  <c r="AD4" i="13" s="1"/>
  <c r="AF4" i="13" s="1"/>
  <c r="AH4" i="13" s="1"/>
  <c r="AJ4" i="13" s="1"/>
  <c r="AL4" i="13" s="1"/>
  <c r="AN4" i="13" s="1"/>
  <c r="AP4" i="13" s="1"/>
  <c r="AR4" i="13" s="1"/>
  <c r="AT4" i="13" s="1"/>
  <c r="AV4" i="13" s="1"/>
  <c r="Q4" i="13"/>
  <c r="S4" i="13" s="1"/>
  <c r="U4" i="13" s="1"/>
  <c r="W4" i="13" s="1"/>
  <c r="Y4" i="13" s="1"/>
  <c r="AA4" i="13" s="1"/>
  <c r="AC4" i="13" s="1"/>
  <c r="AE4" i="13" s="1"/>
  <c r="AG4" i="13" s="1"/>
  <c r="AI4" i="13" s="1"/>
  <c r="AK4" i="13" s="1"/>
  <c r="AM4" i="13" s="1"/>
  <c r="AO4" i="13" s="1"/>
  <c r="AQ4" i="13" s="1"/>
  <c r="AS4" i="13" s="1"/>
  <c r="AU4" i="13" s="1"/>
  <c r="G3" i="13"/>
  <c r="I3" i="13" s="1"/>
  <c r="K3" i="13" s="1"/>
  <c r="M3" i="13" s="1"/>
  <c r="O3" i="13" s="1"/>
  <c r="Q3" i="13" s="1"/>
  <c r="S3" i="13" s="1"/>
  <c r="U3" i="13" s="1"/>
  <c r="W3" i="13" s="1"/>
  <c r="Y3" i="13" s="1"/>
  <c r="AA3" i="13" s="1"/>
  <c r="AC3" i="13" s="1"/>
  <c r="AE3" i="13" s="1"/>
  <c r="AG3" i="13" s="1"/>
  <c r="AI3" i="13" s="1"/>
  <c r="AK3" i="13" s="1"/>
  <c r="AM3" i="13" s="1"/>
  <c r="AO3" i="13" s="1"/>
  <c r="AQ3" i="13" s="1"/>
  <c r="AS3" i="13" s="1"/>
  <c r="AU3" i="13" s="1"/>
  <c r="F3" i="13"/>
  <c r="H3" i="13" s="1"/>
  <c r="J3" i="13" s="1"/>
  <c r="L3" i="13" s="1"/>
  <c r="N3" i="13" s="1"/>
  <c r="P3" i="13" s="1"/>
  <c r="R3" i="13" s="1"/>
  <c r="T3" i="13" s="1"/>
  <c r="V3" i="13" s="1"/>
  <c r="X3" i="13" s="1"/>
  <c r="Z3" i="13" s="1"/>
  <c r="AB3" i="13" s="1"/>
  <c r="AD3" i="13" s="1"/>
  <c r="AF3" i="13" s="1"/>
  <c r="AH3" i="13" s="1"/>
  <c r="AJ3" i="13" s="1"/>
  <c r="AL3" i="13" s="1"/>
  <c r="AN3" i="13" s="1"/>
  <c r="AP3" i="13" s="1"/>
  <c r="AR3" i="13" s="1"/>
  <c r="AT3" i="13" s="1"/>
  <c r="AZ9" i="2"/>
  <c r="AZ15" i="1" s="1"/>
  <c r="AY9" i="2"/>
  <c r="AY15" i="1" s="1"/>
  <c r="AX9" i="2"/>
  <c r="AX15" i="1" s="1"/>
  <c r="AW9" i="2"/>
  <c r="AW15" i="1" s="1"/>
  <c r="AV9" i="2"/>
  <c r="AW17" i="1" s="1"/>
  <c r="AU9" i="2"/>
  <c r="AV17" i="1" s="1"/>
  <c r="AU17" i="1"/>
  <c r="AY10" i="2"/>
  <c r="AY13" i="1" s="1"/>
  <c r="AX10" i="2"/>
  <c r="AX13" i="1" s="1"/>
  <c r="AW10" i="2"/>
  <c r="AW13" i="1" s="1"/>
  <c r="AV10" i="2"/>
  <c r="AV13" i="1" s="1"/>
  <c r="AU10" i="2"/>
  <c r="AU13" i="1" s="1"/>
  <c r="B13" i="1"/>
  <c r="B15" i="1"/>
  <c r="AU9" i="1"/>
  <c r="AV9" i="1"/>
  <c r="AW9" i="1"/>
  <c r="AX9" i="1"/>
  <c r="AY9" i="1"/>
  <c r="AZ9" i="1"/>
  <c r="D17" i="1"/>
  <c r="E17" i="1"/>
  <c r="F17" i="1"/>
  <c r="G17" i="1"/>
  <c r="H17" i="1"/>
  <c r="I17" i="1"/>
  <c r="J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C17" i="1"/>
  <c r="D15" i="1"/>
  <c r="E15" i="1"/>
  <c r="F15" i="1"/>
  <c r="G15" i="1"/>
  <c r="H15" i="1"/>
  <c r="I15" i="1"/>
  <c r="J15" i="1"/>
  <c r="L15" i="1"/>
  <c r="M15" i="1"/>
  <c r="N15" i="1"/>
  <c r="O15" i="1"/>
  <c r="P15" i="1"/>
  <c r="Q15" i="1"/>
  <c r="R15" i="1"/>
  <c r="S15" i="1"/>
  <c r="T15" i="1"/>
  <c r="U15" i="1"/>
  <c r="V15" i="1"/>
  <c r="W15" i="1"/>
  <c r="X15" i="1"/>
  <c r="Y15" i="1"/>
  <c r="Z15" i="1"/>
  <c r="AA15" i="1"/>
  <c r="AB15" i="1"/>
  <c r="AC15" i="1"/>
  <c r="AD15" i="1"/>
  <c r="AE15" i="1"/>
  <c r="AF15" i="1"/>
  <c r="AG15" i="1"/>
  <c r="AH15" i="1"/>
  <c r="AI15" i="1"/>
  <c r="AJ15" i="1"/>
  <c r="AK15" i="1"/>
  <c r="AL15" i="1"/>
  <c r="AM15" i="1"/>
  <c r="AN15" i="1"/>
  <c r="AO15" i="1"/>
  <c r="AP15" i="1"/>
  <c r="AQ15" i="1"/>
  <c r="AR15" i="1"/>
  <c r="AS15" i="1"/>
  <c r="C15" i="1"/>
  <c r="D13" i="1"/>
  <c r="E13" i="1"/>
  <c r="F13" i="1"/>
  <c r="G13" i="1"/>
  <c r="H13" i="1"/>
  <c r="I13" i="1"/>
  <c r="J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Z13" i="1"/>
  <c r="C13" i="1"/>
  <c r="E6" i="2"/>
  <c r="G6" i="2" s="1"/>
  <c r="I6" i="2" s="1"/>
  <c r="K6" i="2" s="1"/>
  <c r="M6" i="2" s="1"/>
  <c r="O6" i="2" s="1"/>
  <c r="Q6" i="2" s="1"/>
  <c r="S6" i="2" s="1"/>
  <c r="U6" i="2" s="1"/>
  <c r="W6" i="2" s="1"/>
  <c r="Y6" i="2" s="1"/>
  <c r="AA6" i="2" s="1"/>
  <c r="AC6" i="2" s="1"/>
  <c r="AE6" i="2" s="1"/>
  <c r="AG6" i="2" s="1"/>
  <c r="AI6" i="2" s="1"/>
  <c r="AK6" i="2" s="1"/>
  <c r="AM6" i="2" s="1"/>
  <c r="AO6" i="2" s="1"/>
  <c r="AQ6" i="2" s="1"/>
  <c r="AS6" i="2" s="1"/>
  <c r="AV6" i="2" s="1"/>
  <c r="AX6" i="2" s="1"/>
  <c r="AZ6" i="2" s="1"/>
  <c r="D6"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K12" i="2"/>
  <c r="J12" i="2"/>
  <c r="I12" i="2"/>
  <c r="H12" i="2"/>
  <c r="G12" i="2"/>
  <c r="F12" i="2"/>
  <c r="E12" i="2"/>
  <c r="D12" i="2"/>
  <c r="C12" i="2"/>
  <c r="B12"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K11" i="2"/>
  <c r="L13" i="2" s="1"/>
  <c r="J11" i="2"/>
  <c r="I11" i="2"/>
  <c r="H11" i="2"/>
  <c r="G11" i="2"/>
  <c r="F11" i="2"/>
  <c r="E11" i="2"/>
  <c r="D11" i="2"/>
  <c r="C11" i="2"/>
  <c r="B11" i="2"/>
  <c r="P7" i="2"/>
  <c r="R7" i="2" s="1"/>
  <c r="T7" i="2" s="1"/>
  <c r="V7" i="2" s="1"/>
  <c r="X7" i="2" s="1"/>
  <c r="Z7" i="2" s="1"/>
  <c r="AB7" i="2" s="1"/>
  <c r="AD7" i="2" s="1"/>
  <c r="AF7" i="2" s="1"/>
  <c r="AH7" i="2" s="1"/>
  <c r="AJ7" i="2" s="1"/>
  <c r="AL7" i="2" s="1"/>
  <c r="AN7" i="2" s="1"/>
  <c r="AP7" i="2" s="1"/>
  <c r="AR7" i="2" s="1"/>
  <c r="AT7" i="2" s="1"/>
  <c r="O7" i="2"/>
  <c r="Q7" i="2" s="1"/>
  <c r="S7" i="2" s="1"/>
  <c r="U7" i="2" s="1"/>
  <c r="W7" i="2" s="1"/>
  <c r="Y7" i="2" s="1"/>
  <c r="AA7" i="2" s="1"/>
  <c r="AC7" i="2" s="1"/>
  <c r="AE7" i="2" s="1"/>
  <c r="AG7" i="2" s="1"/>
  <c r="AI7" i="2" s="1"/>
  <c r="AK7" i="2" s="1"/>
  <c r="AM7" i="2" s="1"/>
  <c r="AO7" i="2" s="1"/>
  <c r="AQ7" i="2" s="1"/>
  <c r="AS7" i="2" s="1"/>
  <c r="P8" i="1"/>
  <c r="R8" i="1" s="1"/>
  <c r="T8" i="1" s="1"/>
  <c r="V8" i="1" s="1"/>
  <c r="X8" i="1" s="1"/>
  <c r="Z8" i="1" s="1"/>
  <c r="AB8" i="1" s="1"/>
  <c r="AD8" i="1" s="1"/>
  <c r="AF8" i="1" s="1"/>
  <c r="AH8" i="1" s="1"/>
  <c r="AJ8" i="1" s="1"/>
  <c r="AL8" i="1" s="1"/>
  <c r="AN8" i="1" s="1"/>
  <c r="AP8" i="1" s="1"/>
  <c r="AR8" i="1" s="1"/>
  <c r="AT8" i="1" s="1"/>
  <c r="AV8" i="1" s="1"/>
  <c r="AX8" i="1" s="1"/>
  <c r="AZ8" i="1" s="1"/>
  <c r="O8" i="1"/>
  <c r="Q8" i="1" s="1"/>
  <c r="S8" i="1" s="1"/>
  <c r="U8" i="1" s="1"/>
  <c r="W8" i="1" s="1"/>
  <c r="Y8" i="1" s="1"/>
  <c r="AA8" i="1" s="1"/>
  <c r="AC8" i="1" s="1"/>
  <c r="AE8" i="1" s="1"/>
  <c r="AG8" i="1" s="1"/>
  <c r="AI8" i="1" s="1"/>
  <c r="AK8" i="1" s="1"/>
  <c r="AM8" i="1" s="1"/>
  <c r="AO8" i="1" s="1"/>
  <c r="AQ8" i="1" s="1"/>
  <c r="AS8" i="1" s="1"/>
  <c r="AU8" i="1" s="1"/>
  <c r="AW8" i="1" s="1"/>
  <c r="AY8" i="1" s="1"/>
  <c r="E8" i="1"/>
  <c r="G8" i="1" s="1"/>
  <c r="D8" i="1"/>
  <c r="F8" i="1" s="1"/>
  <c r="H8" i="1" s="1"/>
  <c r="J8" i="1" s="1"/>
  <c r="L8" i="1" s="1"/>
  <c r="Q7" i="1"/>
  <c r="S7" i="1" s="1"/>
  <c r="U7" i="1" s="1"/>
  <c r="W7" i="1" s="1"/>
  <c r="Y7" i="1" s="1"/>
  <c r="AA7" i="1" s="1"/>
  <c r="AC7" i="1" s="1"/>
  <c r="AE7" i="1" s="1"/>
  <c r="AG7" i="1" s="1"/>
  <c r="AI7" i="1" s="1"/>
  <c r="AK7" i="1" s="1"/>
  <c r="AM7" i="1" s="1"/>
  <c r="AO7" i="1" s="1"/>
  <c r="AQ7" i="1" s="1"/>
  <c r="AS7" i="1" s="1"/>
  <c r="AU7" i="1" s="1"/>
  <c r="AW7" i="1" s="1"/>
  <c r="AY7" i="1" s="1"/>
  <c r="P7" i="1"/>
  <c r="R7" i="1" s="1"/>
  <c r="T7" i="1" s="1"/>
  <c r="V7" i="1" s="1"/>
  <c r="X7" i="1" s="1"/>
  <c r="Z7" i="1" s="1"/>
  <c r="AB7" i="1" s="1"/>
  <c r="AD7" i="1" s="1"/>
  <c r="AF7" i="1" s="1"/>
  <c r="AH7" i="1" s="1"/>
  <c r="AJ7" i="1" s="1"/>
  <c r="AL7" i="1" s="1"/>
  <c r="AN7" i="1" s="1"/>
  <c r="AP7" i="1" s="1"/>
  <c r="AR7" i="1" s="1"/>
  <c r="AT7" i="1" s="1"/>
  <c r="AV7" i="1" s="1"/>
  <c r="AX7" i="1" s="1"/>
  <c r="AZ7" i="1" s="1"/>
  <c r="O7" i="1"/>
  <c r="E7" i="1"/>
  <c r="G7" i="1" s="1"/>
  <c r="I7" i="1" s="1"/>
  <c r="K7" i="1" s="1"/>
  <c r="D7" i="1"/>
  <c r="F7" i="1" s="1"/>
  <c r="H7" i="1" s="1"/>
  <c r="J7" i="1" s="1"/>
  <c r="L7" i="1" s="1"/>
  <c r="P6" i="1"/>
  <c r="R6" i="1" s="1"/>
  <c r="T6" i="1" s="1"/>
  <c r="V6" i="1" s="1"/>
  <c r="X6" i="1" s="1"/>
  <c r="Z6" i="1" s="1"/>
  <c r="AB6" i="1" s="1"/>
  <c r="AD6" i="1" s="1"/>
  <c r="AF6" i="1" s="1"/>
  <c r="AH6" i="1" s="1"/>
  <c r="AJ6" i="1" s="1"/>
  <c r="AL6" i="1" s="1"/>
  <c r="AN6" i="1" s="1"/>
  <c r="AP6" i="1" s="1"/>
  <c r="AR6" i="1" s="1"/>
  <c r="AT6" i="1" s="1"/>
  <c r="AV6" i="1" s="1"/>
  <c r="AX6" i="1" s="1"/>
  <c r="AZ6" i="1" s="1"/>
  <c r="O6" i="1"/>
  <c r="Q6" i="1" s="1"/>
  <c r="S6" i="1" s="1"/>
  <c r="U6" i="1" s="1"/>
  <c r="W6" i="1" s="1"/>
  <c r="Y6" i="1" s="1"/>
  <c r="AA6" i="1" s="1"/>
  <c r="AC6" i="1" s="1"/>
  <c r="AE6" i="1" s="1"/>
  <c r="AG6" i="1" s="1"/>
  <c r="AI6" i="1" s="1"/>
  <c r="AK6" i="1" s="1"/>
  <c r="AM6" i="1" s="1"/>
  <c r="AO6" i="1" s="1"/>
  <c r="AQ6" i="1" s="1"/>
  <c r="AS6" i="1" s="1"/>
  <c r="AU6" i="1" s="1"/>
  <c r="AW6" i="1" s="1"/>
  <c r="AY6" i="1" s="1"/>
  <c r="H32" i="18" l="1"/>
  <c r="H32" i="20"/>
  <c r="H32" i="22"/>
  <c r="I32" i="17"/>
  <c r="I32" i="19"/>
  <c r="I32" i="21"/>
  <c r="I32" i="23"/>
  <c r="I32" i="20"/>
  <c r="H32" i="23"/>
  <c r="H32" i="24"/>
  <c r="H32" i="17"/>
  <c r="H32" i="21"/>
  <c r="K32" i="22"/>
  <c r="H32" i="19"/>
  <c r="F30" i="17"/>
  <c r="F34" i="17" s="1"/>
  <c r="F36" i="17" s="1"/>
  <c r="F38" i="17" s="1"/>
  <c r="F40" i="17" s="1"/>
  <c r="F43" i="17" s="1"/>
  <c r="F45" i="17" s="1"/>
  <c r="F30" i="21"/>
  <c r="F34" i="21" s="1"/>
  <c r="F36" i="21" s="1"/>
  <c r="F38" i="21" s="1"/>
  <c r="F40" i="21" s="1"/>
  <c r="F43" i="21" s="1"/>
  <c r="F45" i="21" s="1"/>
  <c r="F30" i="25"/>
  <c r="I32" i="18"/>
  <c r="H32" i="25"/>
  <c r="I32" i="14"/>
  <c r="H32" i="14"/>
  <c r="F30" i="19"/>
  <c r="F30" i="23"/>
  <c r="F34" i="23" s="1"/>
  <c r="F36" i="23" s="1"/>
  <c r="F38" i="23" s="1"/>
  <c r="F40" i="23" s="1"/>
  <c r="F43" i="23" s="1"/>
  <c r="F45" i="23" s="1"/>
  <c r="I32" i="22"/>
  <c r="I32" i="27"/>
  <c r="I32" i="24"/>
  <c r="F30" i="20"/>
  <c r="H32" i="27"/>
  <c r="F30" i="24"/>
  <c r="F34" i="24" s="1"/>
  <c r="F36" i="24" s="1"/>
  <c r="F38" i="24" s="1"/>
  <c r="F40" i="24" s="1"/>
  <c r="F43" i="24" s="1"/>
  <c r="F45" i="24" s="1"/>
  <c r="H30" i="14"/>
  <c r="F30" i="14"/>
  <c r="F34" i="14" s="1"/>
  <c r="F30" i="27"/>
  <c r="F34" i="27" s="1"/>
  <c r="F36" i="27" s="1"/>
  <c r="F38" i="27" s="1"/>
  <c r="F40" i="27" s="1"/>
  <c r="F43" i="27" s="1"/>
  <c r="F45" i="27" s="1"/>
  <c r="I32" i="25"/>
  <c r="F30" i="22"/>
  <c r="F30" i="18"/>
  <c r="D22" i="24"/>
  <c r="D22" i="22"/>
  <c r="D22" i="23"/>
  <c r="D22" i="25"/>
  <c r="D13" i="22"/>
  <c r="D22" i="21"/>
  <c r="D22" i="20"/>
  <c r="D13" i="20"/>
  <c r="D13" i="21"/>
  <c r="D22" i="18"/>
  <c r="D13" i="25"/>
  <c r="D13" i="19"/>
  <c r="D22" i="27"/>
  <c r="D13" i="23"/>
  <c r="D22" i="17"/>
  <c r="D22" i="19"/>
  <c r="D13" i="24"/>
  <c r="D13" i="18"/>
  <c r="D13" i="27"/>
  <c r="D13" i="17"/>
  <c r="AB22" i="25"/>
  <c r="AB22" i="24"/>
  <c r="AC13" i="24"/>
  <c r="AC13" i="22"/>
  <c r="AC13" i="25"/>
  <c r="AB22" i="22"/>
  <c r="AB22" i="21"/>
  <c r="AB22" i="20"/>
  <c r="AC13" i="20"/>
  <c r="AC13" i="23"/>
  <c r="AC13" i="18"/>
  <c r="AB22" i="19"/>
  <c r="AB22" i="23"/>
  <c r="AC13" i="21"/>
  <c r="AC13" i="19"/>
  <c r="AB22" i="27"/>
  <c r="AC13" i="17"/>
  <c r="AC13" i="27"/>
  <c r="AB22" i="17"/>
  <c r="AB22" i="18"/>
  <c r="N13" i="25"/>
  <c r="M22" i="25"/>
  <c r="M22" i="22"/>
  <c r="N13" i="24"/>
  <c r="N13" i="22"/>
  <c r="N13" i="21"/>
  <c r="M22" i="19"/>
  <c r="M22" i="20"/>
  <c r="M22" i="24"/>
  <c r="M22" i="23"/>
  <c r="N13" i="19"/>
  <c r="M22" i="27"/>
  <c r="N13" i="27"/>
  <c r="N13" i="20"/>
  <c r="M22" i="21"/>
  <c r="M22" i="17"/>
  <c r="N13" i="23"/>
  <c r="M22" i="18"/>
  <c r="N13" i="17"/>
  <c r="N13" i="18"/>
  <c r="AT13" i="24"/>
  <c r="AT13" i="23"/>
  <c r="AS22" i="21"/>
  <c r="AS22" i="24"/>
  <c r="AT13" i="22"/>
  <c r="AT13" i="18"/>
  <c r="AS22" i="23"/>
  <c r="AS22" i="22"/>
  <c r="AS22" i="20"/>
  <c r="AS22" i="17"/>
  <c r="AT13" i="19"/>
  <c r="AT13" i="27"/>
  <c r="AT13" i="17"/>
  <c r="AT13" i="21"/>
  <c r="AS22" i="19"/>
  <c r="AT13" i="20"/>
  <c r="AS22" i="27"/>
  <c r="AT13" i="25"/>
  <c r="AS22" i="18"/>
  <c r="AS22" i="25"/>
  <c r="F22" i="25"/>
  <c r="F13" i="25"/>
  <c r="F22" i="23"/>
  <c r="F13" i="24"/>
  <c r="F13" i="23"/>
  <c r="F13" i="22"/>
  <c r="F22" i="22"/>
  <c r="F13" i="21"/>
  <c r="F22" i="24"/>
  <c r="F13" i="19"/>
  <c r="F22" i="21"/>
  <c r="F22" i="20"/>
  <c r="F13" i="27"/>
  <c r="F22" i="27"/>
  <c r="F22" i="19"/>
  <c r="F13" i="18"/>
  <c r="F22" i="18"/>
  <c r="F13" i="20"/>
  <c r="F13" i="17"/>
  <c r="F22" i="17"/>
  <c r="F26" i="14"/>
  <c r="G26" i="14" s="1"/>
  <c r="H26" i="14" s="1"/>
  <c r="I26" i="14" s="1"/>
  <c r="F26" i="19"/>
  <c r="G26" i="19" s="1"/>
  <c r="H26" i="19" s="1"/>
  <c r="I26" i="19" s="1"/>
  <c r="F26" i="22"/>
  <c r="G26" i="22" s="1"/>
  <c r="H26" i="22" s="1"/>
  <c r="I26" i="22" s="1"/>
  <c r="F26" i="24"/>
  <c r="G26" i="24" s="1"/>
  <c r="H26" i="24" s="1"/>
  <c r="I26" i="24" s="1"/>
  <c r="F26" i="25"/>
  <c r="G26" i="25" s="1"/>
  <c r="H26" i="25" s="1"/>
  <c r="I26" i="25" s="1"/>
  <c r="F26" i="27"/>
  <c r="G26" i="27" s="1"/>
  <c r="H26" i="27" s="1"/>
  <c r="I26" i="27" s="1"/>
  <c r="F26" i="20"/>
  <c r="G26" i="20" s="1"/>
  <c r="H26" i="20" s="1"/>
  <c r="I26" i="20" s="1"/>
  <c r="F26" i="21"/>
  <c r="G26" i="21" s="1"/>
  <c r="H26" i="21" s="1"/>
  <c r="I26" i="21" s="1"/>
  <c r="F26" i="23"/>
  <c r="G26" i="23" s="1"/>
  <c r="H26" i="23" s="1"/>
  <c r="I26" i="23" s="1"/>
  <c r="F26" i="17"/>
  <c r="G26" i="17" s="1"/>
  <c r="H26" i="17" s="1"/>
  <c r="I26" i="17" s="1"/>
  <c r="F26" i="18"/>
  <c r="G26" i="18" s="1"/>
  <c r="H26" i="18" s="1"/>
  <c r="I26" i="18" s="1"/>
  <c r="F34" i="25"/>
  <c r="F36" i="25" s="1"/>
  <c r="F38" i="25" s="1"/>
  <c r="F40" i="25" s="1"/>
  <c r="F43" i="25" s="1"/>
  <c r="F45" i="25" s="1"/>
  <c r="F34" i="22"/>
  <c r="F36" i="22" s="1"/>
  <c r="F38" i="22" s="1"/>
  <c r="F40" i="22" s="1"/>
  <c r="F43" i="22" s="1"/>
  <c r="F45" i="22" s="1"/>
  <c r="F34" i="18"/>
  <c r="F36" i="18" s="1"/>
  <c r="F38" i="18" s="1"/>
  <c r="F40" i="18" s="1"/>
  <c r="F43" i="18" s="1"/>
  <c r="F45" i="18" s="1"/>
  <c r="F34" i="20"/>
  <c r="F36" i="20" s="1"/>
  <c r="F38" i="20" s="1"/>
  <c r="F40" i="20" s="1"/>
  <c r="F43" i="20" s="1"/>
  <c r="F45" i="20" s="1"/>
  <c r="F34" i="19"/>
  <c r="F36" i="19" s="1"/>
  <c r="F38" i="19" s="1"/>
  <c r="F40" i="19" s="1"/>
  <c r="F43" i="19" s="1"/>
  <c r="F45" i="19" s="1"/>
  <c r="Y13" i="25"/>
  <c r="X22" i="25"/>
  <c r="Y13" i="23"/>
  <c r="X22" i="23"/>
  <c r="X22" i="21"/>
  <c r="Y13" i="21"/>
  <c r="X22" i="19"/>
  <c r="Y13" i="19"/>
  <c r="X22" i="27"/>
  <c r="Y13" i="27"/>
  <c r="Y13" i="22"/>
  <c r="X22" i="20"/>
  <c r="X22" i="18"/>
  <c r="Y13" i="17"/>
  <c r="Y13" i="24"/>
  <c r="Y13" i="20"/>
  <c r="X22" i="17"/>
  <c r="X22" i="22"/>
  <c r="Y13" i="18"/>
  <c r="X22" i="24"/>
  <c r="AG13" i="25"/>
  <c r="AF22" i="25"/>
  <c r="AF22" i="24"/>
  <c r="AG13" i="23"/>
  <c r="AF22" i="23"/>
  <c r="AF22" i="22"/>
  <c r="AF22" i="21"/>
  <c r="AG13" i="21"/>
  <c r="AG13" i="24"/>
  <c r="AG13" i="22"/>
  <c r="AF22" i="19"/>
  <c r="AF22" i="20"/>
  <c r="AG13" i="19"/>
  <c r="AF22" i="27"/>
  <c r="AG13" i="27"/>
  <c r="AG13" i="18"/>
  <c r="AF22" i="18"/>
  <c r="AG13" i="20"/>
  <c r="AF22" i="17"/>
  <c r="AG13" i="17"/>
  <c r="D24" i="25"/>
  <c r="D24" i="22"/>
  <c r="E13" i="13" s="1"/>
  <c r="D24" i="24"/>
  <c r="D24" i="23"/>
  <c r="D24" i="19"/>
  <c r="D24" i="18"/>
  <c r="E9" i="13" s="1"/>
  <c r="D24" i="17"/>
  <c r="D24" i="20"/>
  <c r="D24" i="21"/>
  <c r="E12" i="13" s="1"/>
  <c r="D24" i="27"/>
  <c r="I22" i="25"/>
  <c r="I13" i="25"/>
  <c r="I22" i="24"/>
  <c r="I13" i="23"/>
  <c r="I13" i="22"/>
  <c r="I22" i="21"/>
  <c r="I13" i="24"/>
  <c r="I22" i="20"/>
  <c r="I22" i="23"/>
  <c r="I22" i="22"/>
  <c r="I13" i="21"/>
  <c r="I22" i="19"/>
  <c r="I22" i="18"/>
  <c r="I13" i="20"/>
  <c r="I22" i="17"/>
  <c r="I13" i="17"/>
  <c r="I13" i="18"/>
  <c r="I13" i="19"/>
  <c r="I22" i="27"/>
  <c r="I13" i="27"/>
  <c r="Y22" i="25"/>
  <c r="Y22" i="23"/>
  <c r="Y22" i="24"/>
  <c r="Y22" i="22"/>
  <c r="Z13" i="23"/>
  <c r="Z13" i="24"/>
  <c r="Z13" i="21"/>
  <c r="Z13" i="20"/>
  <c r="Z13" i="27"/>
  <c r="Z13" i="22"/>
  <c r="Y22" i="20"/>
  <c r="Y22" i="19"/>
  <c r="Z13" i="19"/>
  <c r="Z13" i="17"/>
  <c r="Z13" i="25"/>
  <c r="Y22" i="17"/>
  <c r="Z13" i="18"/>
  <c r="Y22" i="27"/>
  <c r="Y22" i="18"/>
  <c r="Y22" i="21"/>
  <c r="AG22" i="25"/>
  <c r="AG22" i="23"/>
  <c r="AG22" i="24"/>
  <c r="AH13" i="23"/>
  <c r="AH13" i="25"/>
  <c r="AG22" i="22"/>
  <c r="AG22" i="21"/>
  <c r="AH13" i="20"/>
  <c r="AH13" i="27"/>
  <c r="AH13" i="17"/>
  <c r="AH13" i="21"/>
  <c r="AG22" i="18"/>
  <c r="AH13" i="24"/>
  <c r="AH13" i="22"/>
  <c r="AG22" i="20"/>
  <c r="AG22" i="17"/>
  <c r="AG22" i="19"/>
  <c r="AH13" i="19"/>
  <c r="AH13" i="18"/>
  <c r="AG22" i="27"/>
  <c r="AO22" i="25"/>
  <c r="AO22" i="23"/>
  <c r="AP13" i="24"/>
  <c r="AP13" i="25"/>
  <c r="AO22" i="22"/>
  <c r="AP13" i="23"/>
  <c r="AP13" i="21"/>
  <c r="AP13" i="20"/>
  <c r="AP13" i="27"/>
  <c r="AO22" i="20"/>
  <c r="AO22" i="24"/>
  <c r="AP13" i="17"/>
  <c r="AO22" i="19"/>
  <c r="AP13" i="18"/>
  <c r="AO22" i="27"/>
  <c r="AP13" i="19"/>
  <c r="AO22" i="21"/>
  <c r="AO22" i="18"/>
  <c r="AP13" i="22"/>
  <c r="AO22" i="17"/>
  <c r="T22" i="25"/>
  <c r="T22" i="24"/>
  <c r="U13" i="24"/>
  <c r="U13" i="22"/>
  <c r="T22" i="23"/>
  <c r="T22" i="21"/>
  <c r="T22" i="22"/>
  <c r="T22" i="20"/>
  <c r="U13" i="25"/>
  <c r="U13" i="21"/>
  <c r="U13" i="18"/>
  <c r="U13" i="23"/>
  <c r="U13" i="19"/>
  <c r="T22" i="27"/>
  <c r="T22" i="18"/>
  <c r="U13" i="27"/>
  <c r="U13" i="17"/>
  <c r="U13" i="20"/>
  <c r="T22" i="19"/>
  <c r="T22" i="17"/>
  <c r="AR22" i="25"/>
  <c r="AR22" i="24"/>
  <c r="AS13" i="24"/>
  <c r="AS13" i="25"/>
  <c r="AS13" i="22"/>
  <c r="AS13" i="23"/>
  <c r="AR22" i="21"/>
  <c r="AR22" i="23"/>
  <c r="AR22" i="20"/>
  <c r="AR22" i="22"/>
  <c r="AS13" i="19"/>
  <c r="AS13" i="18"/>
  <c r="AS13" i="20"/>
  <c r="AR22" i="18"/>
  <c r="AS13" i="27"/>
  <c r="AR22" i="17"/>
  <c r="AS13" i="21"/>
  <c r="AR22" i="19"/>
  <c r="AR22" i="27"/>
  <c r="AS13" i="17"/>
  <c r="V13" i="24"/>
  <c r="U22" i="24"/>
  <c r="U22" i="23"/>
  <c r="U22" i="21"/>
  <c r="V13" i="21"/>
  <c r="V13" i="23"/>
  <c r="U22" i="25"/>
  <c r="U22" i="22"/>
  <c r="V13" i="18"/>
  <c r="U22" i="17"/>
  <c r="U22" i="18"/>
  <c r="V13" i="25"/>
  <c r="U22" i="19"/>
  <c r="V13" i="17"/>
  <c r="V13" i="20"/>
  <c r="V13" i="22"/>
  <c r="U22" i="20"/>
  <c r="U22" i="27"/>
  <c r="V13" i="27"/>
  <c r="V13" i="19"/>
  <c r="AD13" i="24"/>
  <c r="AD13" i="25"/>
  <c r="AC22" i="22"/>
  <c r="AC22" i="21"/>
  <c r="AC22" i="23"/>
  <c r="AD13" i="23"/>
  <c r="AC22" i="20"/>
  <c r="AC22" i="25"/>
  <c r="AD13" i="22"/>
  <c r="AD13" i="18"/>
  <c r="AC22" i="24"/>
  <c r="AC22" i="17"/>
  <c r="AD13" i="21"/>
  <c r="AD13" i="20"/>
  <c r="AC22" i="27"/>
  <c r="AD13" i="19"/>
  <c r="AC22" i="18"/>
  <c r="AD13" i="27"/>
  <c r="AD13" i="17"/>
  <c r="AC22" i="19"/>
  <c r="W13" i="23"/>
  <c r="W13" i="25"/>
  <c r="V22" i="24"/>
  <c r="V22" i="23"/>
  <c r="V22" i="21"/>
  <c r="W13" i="20"/>
  <c r="V22" i="20"/>
  <c r="W13" i="24"/>
  <c r="V22" i="17"/>
  <c r="V22" i="25"/>
  <c r="W13" i="21"/>
  <c r="V22" i="18"/>
  <c r="W13" i="18"/>
  <c r="W13" i="27"/>
  <c r="V22" i="19"/>
  <c r="W13" i="22"/>
  <c r="V22" i="22"/>
  <c r="W13" i="19"/>
  <c r="W13" i="17"/>
  <c r="V22" i="27"/>
  <c r="AL22" i="22"/>
  <c r="AM13" i="25"/>
  <c r="AM13" i="23"/>
  <c r="AM13" i="24"/>
  <c r="AM13" i="22"/>
  <c r="AL22" i="24"/>
  <c r="AM13" i="20"/>
  <c r="AL22" i="25"/>
  <c r="AL22" i="20"/>
  <c r="AL22" i="17"/>
  <c r="AL22" i="23"/>
  <c r="AM13" i="21"/>
  <c r="AL22" i="18"/>
  <c r="AL22" i="19"/>
  <c r="AL22" i="21"/>
  <c r="AM13" i="18"/>
  <c r="AM13" i="17"/>
  <c r="AM13" i="19"/>
  <c r="AL22" i="27"/>
  <c r="AM13" i="27"/>
  <c r="G22" i="23"/>
  <c r="G22" i="22"/>
  <c r="G13" i="24"/>
  <c r="G22" i="21"/>
  <c r="G22" i="20"/>
  <c r="G13" i="21"/>
  <c r="G13" i="23"/>
  <c r="G13" i="22"/>
  <c r="G13" i="20"/>
  <c r="G13" i="25"/>
  <c r="G13" i="27"/>
  <c r="G13" i="17"/>
  <c r="G22" i="25"/>
  <c r="G13" i="19"/>
  <c r="G22" i="27"/>
  <c r="G22" i="19"/>
  <c r="G13" i="18"/>
  <c r="G22" i="18"/>
  <c r="G22" i="24"/>
  <c r="G22" i="17"/>
  <c r="W22" i="24"/>
  <c r="X13" i="25"/>
  <c r="X13" i="23"/>
  <c r="W22" i="25"/>
  <c r="X13" i="24"/>
  <c r="W22" i="22"/>
  <c r="X13" i="22"/>
  <c r="X13" i="21"/>
  <c r="W22" i="18"/>
  <c r="W22" i="27"/>
  <c r="X13" i="27"/>
  <c r="W22" i="19"/>
  <c r="X13" i="17"/>
  <c r="W22" i="20"/>
  <c r="X13" i="19"/>
  <c r="W22" i="21"/>
  <c r="X13" i="18"/>
  <c r="X13" i="20"/>
  <c r="W22" i="17"/>
  <c r="W22" i="23"/>
  <c r="AM22" i="24"/>
  <c r="AN13" i="25"/>
  <c r="AM22" i="22"/>
  <c r="AN13" i="24"/>
  <c r="AM22" i="23"/>
  <c r="AM22" i="25"/>
  <c r="AM22" i="20"/>
  <c r="AN13" i="21"/>
  <c r="AN13" i="20"/>
  <c r="AM22" i="18"/>
  <c r="AM22" i="27"/>
  <c r="AN13" i="22"/>
  <c r="AM22" i="17"/>
  <c r="AM22" i="19"/>
  <c r="AN13" i="23"/>
  <c r="AN13" i="19"/>
  <c r="AN13" i="18"/>
  <c r="AM22" i="21"/>
  <c r="AN13" i="27"/>
  <c r="AN13" i="17"/>
  <c r="C24" i="23"/>
  <c r="C24" i="22"/>
  <c r="C24" i="24"/>
  <c r="C24" i="25"/>
  <c r="D25" i="25" s="1"/>
  <c r="C24" i="20"/>
  <c r="C24" i="21"/>
  <c r="C24" i="27"/>
  <c r="C24" i="19"/>
  <c r="C24" i="18"/>
  <c r="D25" i="18" s="1"/>
  <c r="C24" i="17"/>
  <c r="D25" i="17" s="1"/>
  <c r="H22" i="25"/>
  <c r="H22" i="22"/>
  <c r="H22" i="24"/>
  <c r="H13" i="23"/>
  <c r="H22" i="23"/>
  <c r="H13" i="25"/>
  <c r="H13" i="21"/>
  <c r="H22" i="21"/>
  <c r="H22" i="20"/>
  <c r="H22" i="19"/>
  <c r="H13" i="17"/>
  <c r="H13" i="24"/>
  <c r="H13" i="18"/>
  <c r="H22" i="18"/>
  <c r="H13" i="27"/>
  <c r="H13" i="22"/>
  <c r="H13" i="19"/>
  <c r="H22" i="17"/>
  <c r="H22" i="27"/>
  <c r="H13" i="20"/>
  <c r="AO13" i="25"/>
  <c r="AN22" i="25"/>
  <c r="AO13" i="24"/>
  <c r="AN22" i="23"/>
  <c r="AO13" i="22"/>
  <c r="AN22" i="24"/>
  <c r="AO13" i="21"/>
  <c r="AN22" i="19"/>
  <c r="AN22" i="21"/>
  <c r="AO13" i="19"/>
  <c r="AN22" i="27"/>
  <c r="AN22" i="22"/>
  <c r="AO13" i="27"/>
  <c r="AN22" i="20"/>
  <c r="AO13" i="23"/>
  <c r="AO13" i="18"/>
  <c r="AO13" i="20"/>
  <c r="AN22" i="17"/>
  <c r="AN22" i="18"/>
  <c r="AO13" i="17"/>
  <c r="E24" i="25"/>
  <c r="E24" i="24"/>
  <c r="F15" i="13" s="1"/>
  <c r="E24" i="23"/>
  <c r="E24" i="21"/>
  <c r="E24" i="20"/>
  <c r="E24" i="22"/>
  <c r="F13" i="13" s="1"/>
  <c r="E24" i="19"/>
  <c r="E24" i="18"/>
  <c r="E24" i="17"/>
  <c r="F8" i="13" s="1"/>
  <c r="E24" i="27"/>
  <c r="J13" i="24"/>
  <c r="J13" i="22"/>
  <c r="J22" i="21"/>
  <c r="J13" i="23"/>
  <c r="J22" i="24"/>
  <c r="J22" i="25"/>
  <c r="J22" i="22"/>
  <c r="J13" i="25"/>
  <c r="J22" i="20"/>
  <c r="J13" i="18"/>
  <c r="J22" i="17"/>
  <c r="J13" i="27"/>
  <c r="J13" i="20"/>
  <c r="J13" i="19"/>
  <c r="J22" i="23"/>
  <c r="J22" i="19"/>
  <c r="J13" i="17"/>
  <c r="J22" i="27"/>
  <c r="J22" i="18"/>
  <c r="J13" i="21"/>
  <c r="AH22" i="23"/>
  <c r="AI13" i="23"/>
  <c r="AH22" i="22"/>
  <c r="AH22" i="25"/>
  <c r="AH22" i="24"/>
  <c r="AH22" i="21"/>
  <c r="AI13" i="21"/>
  <c r="AI13" i="24"/>
  <c r="AH22" i="20"/>
  <c r="AI13" i="25"/>
  <c r="AI13" i="17"/>
  <c r="AI13" i="19"/>
  <c r="AH22" i="18"/>
  <c r="AI13" i="22"/>
  <c r="AI13" i="27"/>
  <c r="AH22" i="19"/>
  <c r="AH22" i="17"/>
  <c r="AI13" i="18"/>
  <c r="AH22" i="27"/>
  <c r="AI13" i="20"/>
  <c r="L22" i="24"/>
  <c r="L22" i="25"/>
  <c r="L13" i="25"/>
  <c r="L13" i="20"/>
  <c r="L13" i="24"/>
  <c r="L13" i="21"/>
  <c r="L22" i="19"/>
  <c r="L22" i="18"/>
  <c r="L22" i="27"/>
  <c r="L22" i="20"/>
  <c r="L13" i="17"/>
  <c r="L22" i="21"/>
  <c r="L13" i="19"/>
  <c r="L22" i="23"/>
  <c r="L13" i="22"/>
  <c r="L13" i="23"/>
  <c r="L22" i="17"/>
  <c r="L13" i="27"/>
  <c r="L22" i="22"/>
  <c r="L13" i="18"/>
  <c r="AJ22" i="25"/>
  <c r="AJ22" i="24"/>
  <c r="AK13" i="24"/>
  <c r="AK13" i="22"/>
  <c r="AJ22" i="21"/>
  <c r="AJ22" i="20"/>
  <c r="AJ22" i="23"/>
  <c r="AK13" i="23"/>
  <c r="AK13" i="21"/>
  <c r="AJ22" i="19"/>
  <c r="AK13" i="18"/>
  <c r="AK13" i="25"/>
  <c r="AK13" i="17"/>
  <c r="AJ22" i="17"/>
  <c r="AJ22" i="22"/>
  <c r="AK13" i="27"/>
  <c r="AJ22" i="18"/>
  <c r="AK13" i="20"/>
  <c r="AK13" i="19"/>
  <c r="AJ22" i="27"/>
  <c r="E22" i="25"/>
  <c r="E13" i="25"/>
  <c r="E22" i="24"/>
  <c r="E22" i="23"/>
  <c r="E13" i="24"/>
  <c r="E22" i="19"/>
  <c r="E22" i="22"/>
  <c r="E13" i="22"/>
  <c r="E13" i="20"/>
  <c r="E13" i="19"/>
  <c r="E22" i="27"/>
  <c r="E22" i="20"/>
  <c r="E22" i="21"/>
  <c r="E13" i="21"/>
  <c r="E13" i="18"/>
  <c r="E13" i="27"/>
  <c r="E22" i="18"/>
  <c r="E13" i="23"/>
  <c r="E22" i="17"/>
  <c r="E13" i="17"/>
  <c r="AL13" i="24"/>
  <c r="AK22" i="21"/>
  <c r="AK22" i="25"/>
  <c r="AL13" i="25"/>
  <c r="AK22" i="23"/>
  <c r="AK22" i="22"/>
  <c r="AK22" i="24"/>
  <c r="AL13" i="22"/>
  <c r="AK22" i="19"/>
  <c r="AL13" i="18"/>
  <c r="AL13" i="21"/>
  <c r="AL13" i="20"/>
  <c r="AK22" i="17"/>
  <c r="AK22" i="20"/>
  <c r="AK22" i="27"/>
  <c r="AL13" i="19"/>
  <c r="AK22" i="18"/>
  <c r="AL13" i="23"/>
  <c r="AL13" i="17"/>
  <c r="AL13" i="27"/>
  <c r="N22" i="25"/>
  <c r="N22" i="23"/>
  <c r="O13" i="25"/>
  <c r="N22" i="22"/>
  <c r="N22" i="24"/>
  <c r="O13" i="24"/>
  <c r="O13" i="23"/>
  <c r="O13" i="22"/>
  <c r="N22" i="20"/>
  <c r="O13" i="20"/>
  <c r="O13" i="19"/>
  <c r="O13" i="27"/>
  <c r="O13" i="17"/>
  <c r="N22" i="21"/>
  <c r="N22" i="17"/>
  <c r="O13" i="18"/>
  <c r="N22" i="27"/>
  <c r="N22" i="18"/>
  <c r="N22" i="19"/>
  <c r="O13" i="21"/>
  <c r="AE13" i="24"/>
  <c r="AD22" i="23"/>
  <c r="AD22" i="25"/>
  <c r="AD22" i="24"/>
  <c r="AE13" i="22"/>
  <c r="AE13" i="20"/>
  <c r="AE13" i="25"/>
  <c r="AE13" i="21"/>
  <c r="AE13" i="23"/>
  <c r="AD22" i="20"/>
  <c r="AD22" i="17"/>
  <c r="AD22" i="21"/>
  <c r="AD22" i="18"/>
  <c r="AD22" i="27"/>
  <c r="AE13" i="19"/>
  <c r="AE13" i="18"/>
  <c r="AE13" i="27"/>
  <c r="AE13" i="17"/>
  <c r="AD22" i="22"/>
  <c r="AD22" i="19"/>
  <c r="AE22" i="24"/>
  <c r="AF13" i="25"/>
  <c r="AF13" i="24"/>
  <c r="AE22" i="23"/>
  <c r="AE22" i="25"/>
  <c r="AF13" i="23"/>
  <c r="AF13" i="21"/>
  <c r="AE22" i="22"/>
  <c r="AF13" i="22"/>
  <c r="AE22" i="21"/>
  <c r="AE22" i="18"/>
  <c r="AE22" i="27"/>
  <c r="AF13" i="20"/>
  <c r="AF13" i="19"/>
  <c r="AF13" i="18"/>
  <c r="AF13" i="17"/>
  <c r="AE22" i="19"/>
  <c r="AF13" i="27"/>
  <c r="AE22" i="17"/>
  <c r="AE22" i="20"/>
  <c r="R22" i="23"/>
  <c r="S13" i="23"/>
  <c r="R22" i="22"/>
  <c r="R22" i="25"/>
  <c r="R22" i="24"/>
  <c r="S13" i="24"/>
  <c r="S13" i="22"/>
  <c r="S13" i="21"/>
  <c r="R22" i="20"/>
  <c r="R22" i="21"/>
  <c r="S13" i="20"/>
  <c r="S13" i="17"/>
  <c r="S13" i="19"/>
  <c r="S13" i="18"/>
  <c r="S13" i="25"/>
  <c r="R22" i="19"/>
  <c r="R22" i="17"/>
  <c r="R22" i="27"/>
  <c r="S13" i="27"/>
  <c r="R22" i="18"/>
  <c r="Z22" i="23"/>
  <c r="AA13" i="23"/>
  <c r="Z22" i="22"/>
  <c r="AA13" i="25"/>
  <c r="AA13" i="24"/>
  <c r="AA13" i="21"/>
  <c r="AA13" i="22"/>
  <c r="Z22" i="20"/>
  <c r="Z22" i="21"/>
  <c r="Z22" i="19"/>
  <c r="AA13" i="19"/>
  <c r="AA13" i="17"/>
  <c r="Z22" i="25"/>
  <c r="Z22" i="17"/>
  <c r="AA13" i="20"/>
  <c r="Z22" i="24"/>
  <c r="Z22" i="18"/>
  <c r="Z22" i="27"/>
  <c r="AA13" i="18"/>
  <c r="AA13" i="27"/>
  <c r="AQ13" i="25"/>
  <c r="AP22" i="23"/>
  <c r="AQ13" i="23"/>
  <c r="AP22" i="22"/>
  <c r="AP22" i="24"/>
  <c r="AQ13" i="21"/>
  <c r="AP22" i="21"/>
  <c r="AP22" i="20"/>
  <c r="AP22" i="25"/>
  <c r="AQ13" i="24"/>
  <c r="AQ13" i="17"/>
  <c r="AQ13" i="18"/>
  <c r="AP22" i="27"/>
  <c r="AQ13" i="19"/>
  <c r="AQ13" i="20"/>
  <c r="AP22" i="18"/>
  <c r="AQ13" i="27"/>
  <c r="AQ13" i="22"/>
  <c r="AP22" i="19"/>
  <c r="AP22" i="17"/>
  <c r="F24" i="21"/>
  <c r="F24" i="22"/>
  <c r="G13" i="13" s="1"/>
  <c r="F24" i="23"/>
  <c r="F24" i="17"/>
  <c r="F24" i="18"/>
  <c r="G9" i="13" s="1"/>
  <c r="F24" i="25"/>
  <c r="F24" i="20"/>
  <c r="G11" i="13" s="1"/>
  <c r="F24" i="27"/>
  <c r="F24" i="24"/>
  <c r="F24" i="19"/>
  <c r="C22" i="24"/>
  <c r="C22" i="22"/>
  <c r="C22" i="23"/>
  <c r="C22" i="21"/>
  <c r="C22" i="20"/>
  <c r="C22" i="17"/>
  <c r="C22" i="18"/>
  <c r="C22" i="25"/>
  <c r="C22" i="19"/>
  <c r="C22" i="27"/>
  <c r="K13" i="24"/>
  <c r="K13" i="23"/>
  <c r="K22" i="25"/>
  <c r="K13" i="25"/>
  <c r="K22" i="23"/>
  <c r="K22" i="21"/>
  <c r="K22" i="22"/>
  <c r="K13" i="18"/>
  <c r="K22" i="17"/>
  <c r="K22" i="19"/>
  <c r="K22" i="18"/>
  <c r="K13" i="27"/>
  <c r="K22" i="20"/>
  <c r="K13" i="20"/>
  <c r="K13" i="17"/>
  <c r="K22" i="24"/>
  <c r="K13" i="19"/>
  <c r="K22" i="27"/>
  <c r="K13" i="21"/>
  <c r="K13" i="22"/>
  <c r="T13" i="25"/>
  <c r="S22" i="25"/>
  <c r="T13" i="23"/>
  <c r="S22" i="22"/>
  <c r="S22" i="24"/>
  <c r="T13" i="24"/>
  <c r="T13" i="22"/>
  <c r="S22" i="23"/>
  <c r="S22" i="21"/>
  <c r="S22" i="19"/>
  <c r="T13" i="21"/>
  <c r="T13" i="19"/>
  <c r="T13" i="18"/>
  <c r="S22" i="27"/>
  <c r="S22" i="18"/>
  <c r="T13" i="17"/>
  <c r="T13" i="27"/>
  <c r="S22" i="17"/>
  <c r="S22" i="20"/>
  <c r="T13" i="20"/>
  <c r="AB13" i="25"/>
  <c r="AA22" i="25"/>
  <c r="AB13" i="23"/>
  <c r="AA22" i="22"/>
  <c r="AA22" i="24"/>
  <c r="AB13" i="22"/>
  <c r="AB13" i="24"/>
  <c r="AA22" i="20"/>
  <c r="AA22" i="19"/>
  <c r="AA22" i="21"/>
  <c r="AB13" i="20"/>
  <c r="AA22" i="17"/>
  <c r="AA22" i="23"/>
  <c r="AB13" i="21"/>
  <c r="AB13" i="18"/>
  <c r="AA22" i="27"/>
  <c r="AA22" i="18"/>
  <c r="AB13" i="27"/>
  <c r="AB13" i="19"/>
  <c r="AB13" i="17"/>
  <c r="AJ13" i="25"/>
  <c r="AI22" i="25"/>
  <c r="AJ13" i="23"/>
  <c r="AI22" i="22"/>
  <c r="AI22" i="24"/>
  <c r="AJ13" i="22"/>
  <c r="AI22" i="21"/>
  <c r="AI22" i="23"/>
  <c r="AI22" i="19"/>
  <c r="AJ13" i="19"/>
  <c r="AJ13" i="27"/>
  <c r="AJ13" i="24"/>
  <c r="AJ13" i="17"/>
  <c r="AI22" i="20"/>
  <c r="AI22" i="17"/>
  <c r="AJ13" i="20"/>
  <c r="AJ13" i="18"/>
  <c r="AI22" i="27"/>
  <c r="AJ13" i="21"/>
  <c r="AI22" i="18"/>
  <c r="AR13" i="25"/>
  <c r="AQ22" i="25"/>
  <c r="AR13" i="23"/>
  <c r="AQ22" i="22"/>
  <c r="AQ22" i="24"/>
  <c r="AQ22" i="23"/>
  <c r="AR13" i="22"/>
  <c r="AR13" i="21"/>
  <c r="AQ22" i="20"/>
  <c r="AQ22" i="19"/>
  <c r="AR13" i="19"/>
  <c r="AR13" i="24"/>
  <c r="AR13" i="20"/>
  <c r="AQ22" i="18"/>
  <c r="AQ22" i="21"/>
  <c r="AR13" i="17"/>
  <c r="AQ22" i="17"/>
  <c r="AR13" i="27"/>
  <c r="AQ22" i="27"/>
  <c r="AR13" i="18"/>
  <c r="R13" i="24"/>
  <c r="Q22" i="20"/>
  <c r="R13" i="19"/>
  <c r="Q22" i="25"/>
  <c r="R13" i="23"/>
  <c r="Q22" i="18"/>
  <c r="Q22" i="27"/>
  <c r="Q22" i="17"/>
  <c r="R13" i="17"/>
  <c r="Q22" i="19"/>
  <c r="Q22" i="24"/>
  <c r="R13" i="27"/>
  <c r="Q22" i="22"/>
  <c r="R13" i="22"/>
  <c r="R13" i="21"/>
  <c r="R13" i="18"/>
  <c r="R13" i="25"/>
  <c r="Q22" i="23"/>
  <c r="Q22" i="21"/>
  <c r="R13" i="20"/>
  <c r="P22" i="24"/>
  <c r="P22" i="23"/>
  <c r="Q13" i="24"/>
  <c r="Q13" i="23"/>
  <c r="P22" i="20"/>
  <c r="Q13" i="25"/>
  <c r="P22" i="21"/>
  <c r="P22" i="25"/>
  <c r="P22" i="22"/>
  <c r="Q13" i="20"/>
  <c r="Q13" i="17"/>
  <c r="P22" i="27"/>
  <c r="P22" i="18"/>
  <c r="Q13" i="22"/>
  <c r="P22" i="19"/>
  <c r="Q13" i="19"/>
  <c r="Q13" i="18"/>
  <c r="Q13" i="27"/>
  <c r="Q13" i="21"/>
  <c r="P22" i="17"/>
  <c r="P13" i="25"/>
  <c r="O22" i="21"/>
  <c r="P13" i="19"/>
  <c r="P13" i="23"/>
  <c r="O22" i="17"/>
  <c r="P13" i="17"/>
  <c r="O22" i="18"/>
  <c r="O22" i="23"/>
  <c r="P13" i="22"/>
  <c r="P13" i="20"/>
  <c r="O22" i="27"/>
  <c r="O22" i="25"/>
  <c r="P13" i="18"/>
  <c r="O22" i="24"/>
  <c r="P13" i="21"/>
  <c r="O22" i="19"/>
  <c r="P13" i="27"/>
  <c r="P13" i="24"/>
  <c r="O22" i="22"/>
  <c r="O22" i="20"/>
  <c r="D13" i="2"/>
  <c r="V5" i="13"/>
  <c r="U13" i="2"/>
  <c r="AD5" i="13"/>
  <c r="AC13" i="2"/>
  <c r="AL5" i="13"/>
  <c r="AK13" i="2"/>
  <c r="AT5" i="13"/>
  <c r="AS13" i="2"/>
  <c r="AA5" i="13"/>
  <c r="Z13" i="2"/>
  <c r="AB5" i="13"/>
  <c r="AA13" i="2"/>
  <c r="L5" i="13"/>
  <c r="K13" i="2"/>
  <c r="AK5" i="13"/>
  <c r="AJ13" i="2"/>
  <c r="S5" i="13"/>
  <c r="R13" i="2"/>
  <c r="AQ5" i="13"/>
  <c r="AP13" i="2"/>
  <c r="U5" i="13"/>
  <c r="T13" i="2"/>
  <c r="E13" i="2"/>
  <c r="O5" i="13"/>
  <c r="N13" i="2"/>
  <c r="M13" i="2"/>
  <c r="W5" i="13"/>
  <c r="V13" i="2"/>
  <c r="AE5" i="13"/>
  <c r="AD13" i="2"/>
  <c r="AM5" i="13"/>
  <c r="AL13" i="2"/>
  <c r="AU5" i="13"/>
  <c r="F13" i="2"/>
  <c r="P5" i="13"/>
  <c r="O13" i="2"/>
  <c r="X5" i="13"/>
  <c r="W13" i="2"/>
  <c r="AF5" i="13"/>
  <c r="AE13" i="2"/>
  <c r="AN5" i="13"/>
  <c r="AM13" i="2"/>
  <c r="AI5" i="13"/>
  <c r="AH13" i="2"/>
  <c r="T5" i="13"/>
  <c r="S13" i="2"/>
  <c r="H5" i="13"/>
  <c r="G13" i="2"/>
  <c r="Q5" i="13"/>
  <c r="P13" i="2"/>
  <c r="Y5" i="13"/>
  <c r="X13" i="2"/>
  <c r="AG5" i="13"/>
  <c r="AF13" i="2"/>
  <c r="AO5" i="13"/>
  <c r="AN13" i="2"/>
  <c r="J5" i="13"/>
  <c r="I13" i="2"/>
  <c r="K5" i="13"/>
  <c r="J13" i="2"/>
  <c r="AJ5" i="13"/>
  <c r="AI13" i="2"/>
  <c r="AR5" i="13"/>
  <c r="AQ13" i="2"/>
  <c r="C13" i="2"/>
  <c r="AC5" i="13"/>
  <c r="AB13" i="2"/>
  <c r="AS5" i="13"/>
  <c r="AR13" i="2"/>
  <c r="I5" i="13"/>
  <c r="H13" i="2"/>
  <c r="R5" i="13"/>
  <c r="Q13" i="2"/>
  <c r="Z5" i="13"/>
  <c r="Y13" i="2"/>
  <c r="AH5" i="13"/>
  <c r="AG13" i="2"/>
  <c r="AP5" i="13"/>
  <c r="AO13" i="2"/>
  <c r="M5" i="13"/>
  <c r="K9" i="1"/>
  <c r="K35" i="1" s="1"/>
  <c r="L13" i="14"/>
  <c r="AT13" i="14"/>
  <c r="AS13" i="14"/>
  <c r="AR13" i="14"/>
  <c r="AQ13" i="14"/>
  <c r="AP13" i="14"/>
  <c r="AO13" i="14"/>
  <c r="AN13" i="14"/>
  <c r="AM13" i="14"/>
  <c r="AL13" i="14"/>
  <c r="AK13" i="14"/>
  <c r="AJ13" i="14"/>
  <c r="AI13" i="14"/>
  <c r="AH13" i="14"/>
  <c r="AG13" i="14"/>
  <c r="AE9" i="1"/>
  <c r="AF13" i="14"/>
  <c r="AD9" i="1"/>
  <c r="AE13" i="14"/>
  <c r="AC9" i="1"/>
  <c r="AD13" i="14"/>
  <c r="AC13" i="14"/>
  <c r="AB13" i="14"/>
  <c r="AA13" i="14"/>
  <c r="Z13" i="14"/>
  <c r="Y13" i="14"/>
  <c r="X13" i="14"/>
  <c r="W13" i="14"/>
  <c r="V13" i="14"/>
  <c r="U13" i="14"/>
  <c r="T13" i="14"/>
  <c r="S13" i="14"/>
  <c r="R13" i="14"/>
  <c r="Q13" i="14"/>
  <c r="P13" i="14"/>
  <c r="O13" i="14"/>
  <c r="N13" i="14"/>
  <c r="F6" i="2"/>
  <c r="Y19" i="1"/>
  <c r="Y22" i="1" s="1"/>
  <c r="Y24" i="1" s="1"/>
  <c r="Y26" i="1" s="1"/>
  <c r="Y28" i="1" s="1"/>
  <c r="Y31" i="1" s="1"/>
  <c r="Y33" i="1" s="1"/>
  <c r="AZ17" i="1"/>
  <c r="AZ19" i="1" s="1"/>
  <c r="AZ22" i="1" s="1"/>
  <c r="AZ24" i="1" s="1"/>
  <c r="AZ26" i="1" s="1"/>
  <c r="AZ28" i="1" s="1"/>
  <c r="AZ31" i="1" s="1"/>
  <c r="AZ33" i="1" s="1"/>
  <c r="AZ35" i="1" s="1"/>
  <c r="AV15" i="1"/>
  <c r="AV19" i="1" s="1"/>
  <c r="AV22" i="1" s="1"/>
  <c r="AV24" i="1" s="1"/>
  <c r="AV26" i="1" s="1"/>
  <c r="AV28" i="1" s="1"/>
  <c r="AV31" i="1" s="1"/>
  <c r="AV33" i="1" s="1"/>
  <c r="AV35" i="1" s="1"/>
  <c r="AN19" i="1"/>
  <c r="AN22" i="1" s="1"/>
  <c r="AN24" i="1" s="1"/>
  <c r="AN26" i="1" s="1"/>
  <c r="AN28" i="1" s="1"/>
  <c r="AN31" i="1" s="1"/>
  <c r="AN33" i="1" s="1"/>
  <c r="F5" i="13"/>
  <c r="E24" i="14"/>
  <c r="J13" i="14"/>
  <c r="J22" i="14"/>
  <c r="Z22" i="14"/>
  <c r="AP22" i="14"/>
  <c r="U22" i="14"/>
  <c r="AS22" i="14"/>
  <c r="F22" i="14"/>
  <c r="F13" i="14"/>
  <c r="N22" i="14"/>
  <c r="V22" i="14"/>
  <c r="AD22" i="14"/>
  <c r="AL22" i="14"/>
  <c r="R22" i="14"/>
  <c r="AH22" i="14"/>
  <c r="K22" i="14"/>
  <c r="K13" i="14"/>
  <c r="D22" i="14"/>
  <c r="D13" i="14"/>
  <c r="L22" i="14"/>
  <c r="AB22" i="14"/>
  <c r="AR22" i="14"/>
  <c r="E22" i="14"/>
  <c r="E13" i="14"/>
  <c r="M22" i="14"/>
  <c r="AC22" i="14"/>
  <c r="AK22" i="14"/>
  <c r="G13" i="14"/>
  <c r="G22" i="14"/>
  <c r="O22" i="14"/>
  <c r="W22" i="14"/>
  <c r="AE22" i="14"/>
  <c r="AM22" i="14"/>
  <c r="D5" i="13"/>
  <c r="D15" i="13"/>
  <c r="C24" i="14"/>
  <c r="H22" i="14"/>
  <c r="H13" i="14"/>
  <c r="P22" i="14"/>
  <c r="X22" i="14"/>
  <c r="AF22" i="14"/>
  <c r="AN9" i="1"/>
  <c r="AN22" i="14"/>
  <c r="G5" i="13"/>
  <c r="F24" i="14"/>
  <c r="G7" i="13" s="1"/>
  <c r="C22" i="14"/>
  <c r="S22" i="14"/>
  <c r="AA22" i="14"/>
  <c r="AI22" i="14"/>
  <c r="AQ22" i="14"/>
  <c r="B9" i="1"/>
  <c r="T22" i="14"/>
  <c r="AJ22" i="14"/>
  <c r="E14" i="13"/>
  <c r="E16" i="13"/>
  <c r="E5" i="13"/>
  <c r="D24" i="14"/>
  <c r="I13" i="14"/>
  <c r="I22" i="14"/>
  <c r="Q22" i="14"/>
  <c r="Y22" i="14"/>
  <c r="AG22" i="14"/>
  <c r="AO22" i="14"/>
  <c r="AK19" i="1"/>
  <c r="AK22" i="1" s="1"/>
  <c r="AK24" i="1" s="1"/>
  <c r="AK26" i="1" s="1"/>
  <c r="AK28" i="1" s="1"/>
  <c r="AK31" i="1" s="1"/>
  <c r="AK33" i="1" s="1"/>
  <c r="D19" i="1"/>
  <c r="D22" i="1" s="1"/>
  <c r="D24" i="1" s="1"/>
  <c r="D26" i="1" s="1"/>
  <c r="D28" i="1" s="1"/>
  <c r="D31" i="1" s="1"/>
  <c r="D33" i="1" s="1"/>
  <c r="D35" i="1" s="1"/>
  <c r="U19" i="1"/>
  <c r="U22" i="1" s="1"/>
  <c r="U24" i="1" s="1"/>
  <c r="U26" i="1" s="1"/>
  <c r="U28" i="1" s="1"/>
  <c r="U31" i="1" s="1"/>
  <c r="U33" i="1" s="1"/>
  <c r="AS19" i="1"/>
  <c r="AS22" i="1" s="1"/>
  <c r="AS24" i="1" s="1"/>
  <c r="AS26" i="1" s="1"/>
  <c r="AS28" i="1" s="1"/>
  <c r="AS31" i="1" s="1"/>
  <c r="AS33" i="1" s="1"/>
  <c r="AC19" i="1"/>
  <c r="AC22" i="1" s="1"/>
  <c r="AC24" i="1" s="1"/>
  <c r="AC26" i="1" s="1"/>
  <c r="AC28" i="1" s="1"/>
  <c r="AC31" i="1" s="1"/>
  <c r="AC33" i="1" s="1"/>
  <c r="M19" i="1"/>
  <c r="M22" i="1" s="1"/>
  <c r="M24" i="1" s="1"/>
  <c r="M26" i="1" s="1"/>
  <c r="M28" i="1" s="1"/>
  <c r="M31" i="1" s="1"/>
  <c r="M33" i="1" s="1"/>
  <c r="AQ19" i="1"/>
  <c r="AQ22" i="1" s="1"/>
  <c r="AQ24" i="1" s="1"/>
  <c r="AQ26" i="1" s="1"/>
  <c r="AQ28" i="1" s="1"/>
  <c r="AQ31" i="1" s="1"/>
  <c r="AQ33" i="1" s="1"/>
  <c r="AI19" i="1"/>
  <c r="AI22" i="1" s="1"/>
  <c r="AI24" i="1" s="1"/>
  <c r="AI26" i="1" s="1"/>
  <c r="AI28" i="1" s="1"/>
  <c r="AI31" i="1" s="1"/>
  <c r="AI33" i="1" s="1"/>
  <c r="AA19" i="1"/>
  <c r="AA22" i="1" s="1"/>
  <c r="AA24" i="1" s="1"/>
  <c r="AA26" i="1" s="1"/>
  <c r="AA28" i="1" s="1"/>
  <c r="AA31" i="1" s="1"/>
  <c r="AA33" i="1" s="1"/>
  <c r="S19" i="1"/>
  <c r="S22" i="1" s="1"/>
  <c r="S24" i="1" s="1"/>
  <c r="S26" i="1" s="1"/>
  <c r="S28" i="1" s="1"/>
  <c r="S31" i="1" s="1"/>
  <c r="S33" i="1" s="1"/>
  <c r="J19" i="1"/>
  <c r="J22" i="1" s="1"/>
  <c r="J24" i="1" s="1"/>
  <c r="J26" i="1" s="1"/>
  <c r="J28" i="1" s="1"/>
  <c r="J31" i="1" s="1"/>
  <c r="J33" i="1" s="1"/>
  <c r="X19" i="1"/>
  <c r="X22" i="1" s="1"/>
  <c r="X24" i="1" s="1"/>
  <c r="X26" i="1" s="1"/>
  <c r="X28" i="1" s="1"/>
  <c r="X31" i="1" s="1"/>
  <c r="X33" i="1" s="1"/>
  <c r="G19" i="1"/>
  <c r="G22" i="1" s="1"/>
  <c r="G24" i="1" s="1"/>
  <c r="G26" i="1" s="1"/>
  <c r="G28" i="1" s="1"/>
  <c r="G31" i="1" s="1"/>
  <c r="G33" i="1" s="1"/>
  <c r="AW19" i="1"/>
  <c r="AW22" i="1" s="1"/>
  <c r="AW24" i="1" s="1"/>
  <c r="AW26" i="1" s="1"/>
  <c r="AW28" i="1" s="1"/>
  <c r="AW31" i="1" s="1"/>
  <c r="AW33" i="1" s="1"/>
  <c r="AW35" i="1" s="1"/>
  <c r="I19" i="1"/>
  <c r="I22" i="1" s="1"/>
  <c r="I24" i="1" s="1"/>
  <c r="I26" i="1" s="1"/>
  <c r="I28" i="1" s="1"/>
  <c r="I31" i="1" s="1"/>
  <c r="I33" i="1" s="1"/>
  <c r="AO19" i="1"/>
  <c r="AO22" i="1" s="1"/>
  <c r="AO24" i="1" s="1"/>
  <c r="AO26" i="1" s="1"/>
  <c r="AO28" i="1" s="1"/>
  <c r="AO31" i="1" s="1"/>
  <c r="AO33" i="1" s="1"/>
  <c r="AF19" i="1"/>
  <c r="AF22" i="1" s="1"/>
  <c r="AF24" i="1" s="1"/>
  <c r="AF26" i="1" s="1"/>
  <c r="AF28" i="1" s="1"/>
  <c r="AF31" i="1" s="1"/>
  <c r="AF33" i="1" s="1"/>
  <c r="AL19" i="1"/>
  <c r="AL22" i="1" s="1"/>
  <c r="AL24" i="1" s="1"/>
  <c r="AL26" i="1" s="1"/>
  <c r="AL28" i="1" s="1"/>
  <c r="AL31" i="1" s="1"/>
  <c r="AL33" i="1" s="1"/>
  <c r="AD19" i="1"/>
  <c r="AD22" i="1" s="1"/>
  <c r="AD24" i="1" s="1"/>
  <c r="AD26" i="1" s="1"/>
  <c r="AD28" i="1" s="1"/>
  <c r="AD31" i="1" s="1"/>
  <c r="AD33" i="1" s="1"/>
  <c r="V19" i="1"/>
  <c r="V22" i="1" s="1"/>
  <c r="V24" i="1" s="1"/>
  <c r="V26" i="1" s="1"/>
  <c r="V28" i="1" s="1"/>
  <c r="V31" i="1" s="1"/>
  <c r="V33" i="1" s="1"/>
  <c r="N19" i="1"/>
  <c r="N22" i="1" s="1"/>
  <c r="N24" i="1" s="1"/>
  <c r="N26" i="1" s="1"/>
  <c r="N28" i="1" s="1"/>
  <c r="N31" i="1" s="1"/>
  <c r="N33" i="1" s="1"/>
  <c r="E19" i="1"/>
  <c r="E22" i="1" s="1"/>
  <c r="E24" i="1" s="1"/>
  <c r="E26" i="1" s="1"/>
  <c r="E28" i="1" s="1"/>
  <c r="E31" i="1" s="1"/>
  <c r="E33" i="1" s="1"/>
  <c r="AP19" i="1"/>
  <c r="AP22" i="1" s="1"/>
  <c r="AP24" i="1" s="1"/>
  <c r="AP26" i="1" s="1"/>
  <c r="AP28" i="1" s="1"/>
  <c r="AP31" i="1" s="1"/>
  <c r="AP33" i="1" s="1"/>
  <c r="AH19" i="1"/>
  <c r="AH22" i="1" s="1"/>
  <c r="AH24" i="1" s="1"/>
  <c r="AH26" i="1" s="1"/>
  <c r="AH28" i="1" s="1"/>
  <c r="AH31" i="1" s="1"/>
  <c r="AH33" i="1" s="1"/>
  <c r="Z19" i="1"/>
  <c r="Z22" i="1" s="1"/>
  <c r="Z24" i="1" s="1"/>
  <c r="Z26" i="1" s="1"/>
  <c r="Z28" i="1" s="1"/>
  <c r="Z31" i="1" s="1"/>
  <c r="Z33" i="1" s="1"/>
  <c r="R19" i="1"/>
  <c r="R22" i="1" s="1"/>
  <c r="R24" i="1" s="1"/>
  <c r="R26" i="1" s="1"/>
  <c r="R28" i="1" s="1"/>
  <c r="R31" i="1" s="1"/>
  <c r="R33" i="1" s="1"/>
  <c r="C19" i="1"/>
  <c r="C22" i="1" s="1"/>
  <c r="C24" i="1" s="1"/>
  <c r="C26" i="1" s="1"/>
  <c r="C28" i="1" s="1"/>
  <c r="C31" i="1" s="1"/>
  <c r="C33" i="1" s="1"/>
  <c r="C35" i="1" s="1"/>
  <c r="P19" i="1"/>
  <c r="P22" i="1" s="1"/>
  <c r="P24" i="1" s="1"/>
  <c r="P26" i="1" s="1"/>
  <c r="P28" i="1" s="1"/>
  <c r="P31" i="1" s="1"/>
  <c r="P33" i="1" s="1"/>
  <c r="H19" i="14"/>
  <c r="M20" i="14"/>
  <c r="I19" i="14"/>
  <c r="N20" i="14"/>
  <c r="AX17" i="1"/>
  <c r="AX19" i="1" s="1"/>
  <c r="AX22" i="1" s="1"/>
  <c r="AX24" i="1" s="1"/>
  <c r="AX26" i="1" s="1"/>
  <c r="AX28" i="1" s="1"/>
  <c r="AX31" i="1" s="1"/>
  <c r="AX33" i="1" s="1"/>
  <c r="AX35" i="1" s="1"/>
  <c r="AY17" i="1"/>
  <c r="AY19" i="1" s="1"/>
  <c r="AY22" i="1" s="1"/>
  <c r="AY24" i="1" s="1"/>
  <c r="AY26" i="1" s="1"/>
  <c r="AY28" i="1" s="1"/>
  <c r="AY31" i="1" s="1"/>
  <c r="AY33" i="1" s="1"/>
  <c r="AY35" i="1" s="1"/>
  <c r="C9" i="1"/>
  <c r="AG19" i="1"/>
  <c r="AG22" i="1" s="1"/>
  <c r="AG24" i="1" s="1"/>
  <c r="AG26" i="1" s="1"/>
  <c r="AG28" i="1" s="1"/>
  <c r="AG31" i="1" s="1"/>
  <c r="AG33" i="1" s="1"/>
  <c r="Q19" i="1"/>
  <c r="Q22" i="1" s="1"/>
  <c r="Q24" i="1" s="1"/>
  <c r="Q26" i="1" s="1"/>
  <c r="Q28" i="1" s="1"/>
  <c r="Q31" i="1" s="1"/>
  <c r="Q33" i="1" s="1"/>
  <c r="M9" i="1"/>
  <c r="U9" i="1"/>
  <c r="AK9" i="1"/>
  <c r="AS9" i="1"/>
  <c r="D9" i="1"/>
  <c r="H19" i="1"/>
  <c r="H22" i="1" s="1"/>
  <c r="H24" i="1" s="1"/>
  <c r="H26" i="1" s="1"/>
  <c r="H28" i="1" s="1"/>
  <c r="H31" i="1" s="1"/>
  <c r="H33" i="1" s="1"/>
  <c r="N9" i="1"/>
  <c r="AU15" i="1"/>
  <c r="AU19" i="1" s="1"/>
  <c r="AU22" i="1" s="1"/>
  <c r="AU24" i="1" s="1"/>
  <c r="AU26" i="1" s="1"/>
  <c r="AU28" i="1" s="1"/>
  <c r="AU31" i="1" s="1"/>
  <c r="AU33" i="1" s="1"/>
  <c r="AU35" i="1" s="1"/>
  <c r="O9" i="1"/>
  <c r="AT15" i="1"/>
  <c r="AT19" i="1" s="1"/>
  <c r="AT22" i="1" s="1"/>
  <c r="AT24" i="1" s="1"/>
  <c r="AT26" i="1" s="1"/>
  <c r="AT28" i="1" s="1"/>
  <c r="AT31" i="1" s="1"/>
  <c r="P9" i="1"/>
  <c r="AF9" i="1"/>
  <c r="AF35" i="1" s="1"/>
  <c r="S9" i="1"/>
  <c r="S35" i="1" s="1"/>
  <c r="AQ9" i="1"/>
  <c r="AT11" i="2"/>
  <c r="AV5" i="13" s="1"/>
  <c r="AT12" i="2"/>
  <c r="X9" i="1"/>
  <c r="G9" i="1"/>
  <c r="AA9" i="1"/>
  <c r="AA35" i="1" s="1"/>
  <c r="AM9" i="1"/>
  <c r="W9" i="1"/>
  <c r="F9" i="1"/>
  <c r="AT13" i="1"/>
  <c r="AL9" i="1"/>
  <c r="V9" i="1"/>
  <c r="E9" i="1"/>
  <c r="J9" i="1"/>
  <c r="AI9" i="1"/>
  <c r="H9" i="1"/>
  <c r="Q9" i="1"/>
  <c r="Q35" i="1" s="1"/>
  <c r="Y9" i="1"/>
  <c r="Y35" i="1" s="1"/>
  <c r="AG9" i="1"/>
  <c r="AG35" i="1" s="1"/>
  <c r="AO9" i="1"/>
  <c r="AR9" i="1"/>
  <c r="AJ9" i="1"/>
  <c r="AB9" i="1"/>
  <c r="T9" i="1"/>
  <c r="L9" i="1"/>
  <c r="AP9" i="1"/>
  <c r="AH9" i="1"/>
  <c r="AH35" i="1" s="1"/>
  <c r="Z9" i="1"/>
  <c r="R9" i="1"/>
  <c r="R35" i="1" s="1"/>
  <c r="I9" i="1"/>
  <c r="AM19" i="1"/>
  <c r="AM22" i="1" s="1"/>
  <c r="AM24" i="1" s="1"/>
  <c r="AM26" i="1" s="1"/>
  <c r="AM28" i="1" s="1"/>
  <c r="AM31" i="1" s="1"/>
  <c r="AM33" i="1" s="1"/>
  <c r="AE19" i="1"/>
  <c r="AE22" i="1" s="1"/>
  <c r="AE24" i="1" s="1"/>
  <c r="AE26" i="1" s="1"/>
  <c r="AE28" i="1" s="1"/>
  <c r="AE31" i="1" s="1"/>
  <c r="AE33" i="1" s="1"/>
  <c r="W19" i="1"/>
  <c r="W22" i="1" s="1"/>
  <c r="W24" i="1" s="1"/>
  <c r="W26" i="1" s="1"/>
  <c r="W28" i="1" s="1"/>
  <c r="W31" i="1" s="1"/>
  <c r="W33" i="1" s="1"/>
  <c r="O19" i="1"/>
  <c r="O22" i="1" s="1"/>
  <c r="O24" i="1" s="1"/>
  <c r="O26" i="1" s="1"/>
  <c r="O28" i="1" s="1"/>
  <c r="O31" i="1" s="1"/>
  <c r="O33" i="1" s="1"/>
  <c r="F19" i="1"/>
  <c r="F22" i="1" s="1"/>
  <c r="F24" i="1" s="1"/>
  <c r="F26" i="1" s="1"/>
  <c r="F28" i="1" s="1"/>
  <c r="F31" i="1" s="1"/>
  <c r="F33" i="1" s="1"/>
  <c r="AR19" i="1"/>
  <c r="AR22" i="1" s="1"/>
  <c r="AR24" i="1" s="1"/>
  <c r="AR26" i="1" s="1"/>
  <c r="AR28" i="1" s="1"/>
  <c r="AR31" i="1" s="1"/>
  <c r="AR33" i="1" s="1"/>
  <c r="AJ19" i="1"/>
  <c r="AJ22" i="1" s="1"/>
  <c r="AJ24" i="1" s="1"/>
  <c r="AJ26" i="1" s="1"/>
  <c r="AJ28" i="1" s="1"/>
  <c r="AJ31" i="1" s="1"/>
  <c r="AJ33" i="1" s="1"/>
  <c r="AB19" i="1"/>
  <c r="AB22" i="1" s="1"/>
  <c r="AB24" i="1" s="1"/>
  <c r="AB26" i="1" s="1"/>
  <c r="AB28" i="1" s="1"/>
  <c r="AB31" i="1" s="1"/>
  <c r="AB33" i="1" s="1"/>
  <c r="T19" i="1"/>
  <c r="T22" i="1" s="1"/>
  <c r="T24" i="1" s="1"/>
  <c r="T26" i="1" s="1"/>
  <c r="T28" i="1" s="1"/>
  <c r="T31" i="1" s="1"/>
  <c r="T33" i="1" s="1"/>
  <c r="L19" i="1"/>
  <c r="L22" i="1" s="1"/>
  <c r="L24" i="1" s="1"/>
  <c r="L26" i="1" s="1"/>
  <c r="O35" i="1" l="1"/>
  <c r="E25" i="24"/>
  <c r="D25" i="22"/>
  <c r="E25" i="20"/>
  <c r="E25" i="17"/>
  <c r="N35" i="1"/>
  <c r="K32" i="18"/>
  <c r="H24" i="18" s="1"/>
  <c r="J30" i="23"/>
  <c r="K32" i="19"/>
  <c r="H24" i="19" s="1"/>
  <c r="J32" i="17"/>
  <c r="G24" i="17" s="1"/>
  <c r="G25" i="17" s="1"/>
  <c r="G30" i="21"/>
  <c r="G34" i="21" s="1"/>
  <c r="G36" i="21" s="1"/>
  <c r="G38" i="21" s="1"/>
  <c r="G40" i="21" s="1"/>
  <c r="G43" i="21" s="1"/>
  <c r="G45" i="21" s="1"/>
  <c r="J32" i="21"/>
  <c r="G24" i="21" s="1"/>
  <c r="G25" i="21" s="1"/>
  <c r="K32" i="14"/>
  <c r="H24" i="14" s="1"/>
  <c r="J32" i="23"/>
  <c r="G24" i="23" s="1"/>
  <c r="J32" i="18"/>
  <c r="G24" i="18" s="1"/>
  <c r="L32" i="21"/>
  <c r="K32" i="17"/>
  <c r="H24" i="17" s="1"/>
  <c r="G30" i="18"/>
  <c r="H30" i="25"/>
  <c r="H34" i="25" s="1"/>
  <c r="H36" i="25" s="1"/>
  <c r="H38" i="25" s="1"/>
  <c r="H40" i="25" s="1"/>
  <c r="H43" i="25" s="1"/>
  <c r="H45" i="25" s="1"/>
  <c r="H47" i="25" s="1"/>
  <c r="H30" i="19"/>
  <c r="H34" i="19" s="1"/>
  <c r="H36" i="19" s="1"/>
  <c r="H38" i="19" s="1"/>
  <c r="H40" i="19" s="1"/>
  <c r="H43" i="19" s="1"/>
  <c r="H45" i="19" s="1"/>
  <c r="H47" i="19" s="1"/>
  <c r="H30" i="21"/>
  <c r="H34" i="21" s="1"/>
  <c r="H36" i="21" s="1"/>
  <c r="H38" i="21" s="1"/>
  <c r="H40" i="21" s="1"/>
  <c r="H43" i="21" s="1"/>
  <c r="H45" i="21" s="1"/>
  <c r="H47" i="21" s="1"/>
  <c r="G30" i="23"/>
  <c r="G34" i="23" s="1"/>
  <c r="G36" i="23" s="1"/>
  <c r="G38" i="23" s="1"/>
  <c r="G40" i="23" s="1"/>
  <c r="G43" i="23" s="1"/>
  <c r="G45" i="23" s="1"/>
  <c r="G47" i="23" s="1"/>
  <c r="G30" i="22"/>
  <c r="G34" i="22" s="1"/>
  <c r="G36" i="22" s="1"/>
  <c r="G38" i="22" s="1"/>
  <c r="G40" i="22" s="1"/>
  <c r="G43" i="22" s="1"/>
  <c r="G45" i="22" s="1"/>
  <c r="G47" i="22" s="1"/>
  <c r="K32" i="25"/>
  <c r="H24" i="25" s="1"/>
  <c r="H30" i="17"/>
  <c r="H34" i="17" s="1"/>
  <c r="H36" i="17" s="1"/>
  <c r="H38" i="17" s="1"/>
  <c r="H40" i="17" s="1"/>
  <c r="H43" i="17" s="1"/>
  <c r="H45" i="17" s="1"/>
  <c r="H47" i="17" s="1"/>
  <c r="G30" i="14"/>
  <c r="G34" i="14" s="1"/>
  <c r="L32" i="14"/>
  <c r="G30" i="20"/>
  <c r="G34" i="20" s="1"/>
  <c r="G36" i="20" s="1"/>
  <c r="G38" i="20" s="1"/>
  <c r="G40" i="20" s="1"/>
  <c r="G43" i="20" s="1"/>
  <c r="G45" i="20" s="1"/>
  <c r="G47" i="20" s="1"/>
  <c r="K32" i="27"/>
  <c r="H24" i="27" s="1"/>
  <c r="J32" i="14"/>
  <c r="G24" i="14" s="1"/>
  <c r="J32" i="24"/>
  <c r="G24" i="24" s="1"/>
  <c r="G30" i="17"/>
  <c r="G34" i="17" s="1"/>
  <c r="G36" i="17" s="1"/>
  <c r="G38" i="17" s="1"/>
  <c r="G40" i="17" s="1"/>
  <c r="G43" i="17" s="1"/>
  <c r="G45" i="17" s="1"/>
  <c r="G47" i="17" s="1"/>
  <c r="H30" i="18"/>
  <c r="H34" i="18" s="1"/>
  <c r="H36" i="18" s="1"/>
  <c r="H38" i="18" s="1"/>
  <c r="H40" i="18" s="1"/>
  <c r="H43" i="18" s="1"/>
  <c r="H45" i="18" s="1"/>
  <c r="H47" i="18" s="1"/>
  <c r="H30" i="24"/>
  <c r="H34" i="24" s="1"/>
  <c r="H36" i="24" s="1"/>
  <c r="H38" i="24" s="1"/>
  <c r="H40" i="24" s="1"/>
  <c r="H43" i="24" s="1"/>
  <c r="H45" i="24" s="1"/>
  <c r="H47" i="24" s="1"/>
  <c r="J32" i="22"/>
  <c r="G24" i="22" s="1"/>
  <c r="K32" i="24"/>
  <c r="H24" i="24" s="1"/>
  <c r="G30" i="25"/>
  <c r="G34" i="25" s="1"/>
  <c r="G36" i="25" s="1"/>
  <c r="G38" i="25" s="1"/>
  <c r="G40" i="25" s="1"/>
  <c r="G43" i="25" s="1"/>
  <c r="G45" i="25" s="1"/>
  <c r="G47" i="25" s="1"/>
  <c r="J32" i="27"/>
  <c r="G24" i="27" s="1"/>
  <c r="G25" i="27" s="1"/>
  <c r="J32" i="20"/>
  <c r="G24" i="20" s="1"/>
  <c r="H30" i="23"/>
  <c r="H34" i="23" s="1"/>
  <c r="H36" i="23" s="1"/>
  <c r="H38" i="23" s="1"/>
  <c r="H40" i="23" s="1"/>
  <c r="H43" i="23" s="1"/>
  <c r="H45" i="23" s="1"/>
  <c r="H47" i="23" s="1"/>
  <c r="G30" i="19"/>
  <c r="G34" i="19" s="1"/>
  <c r="G36" i="19" s="1"/>
  <c r="G38" i="19" s="1"/>
  <c r="G40" i="19" s="1"/>
  <c r="G43" i="19" s="1"/>
  <c r="G45" i="19" s="1"/>
  <c r="G47" i="19" s="1"/>
  <c r="H30" i="20"/>
  <c r="H34" i="20" s="1"/>
  <c r="H36" i="20" s="1"/>
  <c r="H38" i="20" s="1"/>
  <c r="H40" i="20" s="1"/>
  <c r="H43" i="20" s="1"/>
  <c r="H45" i="20" s="1"/>
  <c r="H47" i="20" s="1"/>
  <c r="L32" i="25"/>
  <c r="G30" i="27"/>
  <c r="G34" i="27" s="1"/>
  <c r="G36" i="27" s="1"/>
  <c r="G38" i="27" s="1"/>
  <c r="G40" i="27" s="1"/>
  <c r="G43" i="27" s="1"/>
  <c r="G45" i="27" s="1"/>
  <c r="G47" i="27" s="1"/>
  <c r="K32" i="20"/>
  <c r="H24" i="20" s="1"/>
  <c r="J32" i="19"/>
  <c r="G24" i="19" s="1"/>
  <c r="G25" i="19" s="1"/>
  <c r="K32" i="23"/>
  <c r="H24" i="23" s="1"/>
  <c r="G30" i="24"/>
  <c r="G34" i="24" s="1"/>
  <c r="G36" i="24" s="1"/>
  <c r="G38" i="24" s="1"/>
  <c r="G40" i="24" s="1"/>
  <c r="G43" i="24" s="1"/>
  <c r="G45" i="24" s="1"/>
  <c r="G47" i="24" s="1"/>
  <c r="H30" i="22"/>
  <c r="H30" i="27"/>
  <c r="H34" i="27" s="1"/>
  <c r="H36" i="27" s="1"/>
  <c r="H38" i="27" s="1"/>
  <c r="H40" i="27" s="1"/>
  <c r="H43" i="27" s="1"/>
  <c r="H45" i="27" s="1"/>
  <c r="H47" i="27" s="1"/>
  <c r="J30" i="14"/>
  <c r="M32" i="14"/>
  <c r="J32" i="25"/>
  <c r="K32" i="21"/>
  <c r="H24" i="21" s="1"/>
  <c r="E8" i="13"/>
  <c r="E15" i="13"/>
  <c r="D9" i="13"/>
  <c r="E25" i="19"/>
  <c r="G47" i="21"/>
  <c r="F25" i="23"/>
  <c r="F25" i="20"/>
  <c r="F11" i="13"/>
  <c r="D25" i="27"/>
  <c r="D6" i="13"/>
  <c r="F25" i="21"/>
  <c r="F12" i="13"/>
  <c r="D25" i="21"/>
  <c r="D12" i="13"/>
  <c r="E25" i="23"/>
  <c r="D25" i="20"/>
  <c r="H24" i="22"/>
  <c r="G34" i="18"/>
  <c r="G36" i="18" s="1"/>
  <c r="G38" i="18" s="1"/>
  <c r="G40" i="18" s="1"/>
  <c r="G43" i="18" s="1"/>
  <c r="G45" i="18" s="1"/>
  <c r="G47" i="18" s="1"/>
  <c r="G24" i="25"/>
  <c r="G25" i="25" s="1"/>
  <c r="E25" i="18"/>
  <c r="F25" i="18"/>
  <c r="G12" i="13"/>
  <c r="AT22" i="24"/>
  <c r="AT22" i="25"/>
  <c r="AU13" i="24"/>
  <c r="AT22" i="22"/>
  <c r="AU13" i="25"/>
  <c r="AT22" i="21"/>
  <c r="AU13" i="22"/>
  <c r="AU13" i="20"/>
  <c r="AU13" i="23"/>
  <c r="AT22" i="23"/>
  <c r="AU13" i="21"/>
  <c r="AT22" i="20"/>
  <c r="AT22" i="17"/>
  <c r="AT22" i="19"/>
  <c r="AT22" i="18"/>
  <c r="AU13" i="17"/>
  <c r="AU13" i="27"/>
  <c r="AU13" i="19"/>
  <c r="AT22" i="27"/>
  <c r="AU13" i="18"/>
  <c r="G6" i="13"/>
  <c r="F25" i="27"/>
  <c r="F6" i="13"/>
  <c r="F25" i="24"/>
  <c r="E6" i="13"/>
  <c r="E25" i="27"/>
  <c r="E25" i="22"/>
  <c r="F25" i="17"/>
  <c r="F25" i="25"/>
  <c r="D25" i="24"/>
  <c r="E25" i="21"/>
  <c r="E25" i="25"/>
  <c r="F25" i="19"/>
  <c r="D25" i="23"/>
  <c r="AT13" i="2"/>
  <c r="F25" i="22"/>
  <c r="D25" i="19"/>
  <c r="F9" i="13"/>
  <c r="D7" i="13"/>
  <c r="D25" i="14"/>
  <c r="D10" i="13"/>
  <c r="G8" i="13"/>
  <c r="G16" i="13"/>
  <c r="F10" i="13"/>
  <c r="D11" i="13"/>
  <c r="G14" i="13"/>
  <c r="E7" i="13"/>
  <c r="E25" i="14"/>
  <c r="E11" i="13"/>
  <c r="D8" i="13"/>
  <c r="AY5" i="13"/>
  <c r="AX5" i="13"/>
  <c r="AW5" i="13"/>
  <c r="D14" i="13"/>
  <c r="F36" i="14"/>
  <c r="F38" i="14" s="1"/>
  <c r="F40" i="14" s="1"/>
  <c r="F43" i="14" s="1"/>
  <c r="F45" i="14" s="1"/>
  <c r="H34" i="14"/>
  <c r="D13" i="13"/>
  <c r="F14" i="13"/>
  <c r="F7" i="13"/>
  <c r="F25" i="14"/>
  <c r="E10" i="13"/>
  <c r="D16" i="13"/>
  <c r="G15" i="13"/>
  <c r="AI35" i="1"/>
  <c r="G10" i="13"/>
  <c r="F16" i="13"/>
  <c r="T35" i="1"/>
  <c r="AE35" i="1"/>
  <c r="AU13" i="14"/>
  <c r="W35" i="1"/>
  <c r="X35" i="1"/>
  <c r="AS35" i="1"/>
  <c r="AR35" i="1"/>
  <c r="AQ35" i="1"/>
  <c r="AP35" i="1"/>
  <c r="AN35" i="1"/>
  <c r="AD35" i="1"/>
  <c r="AC35" i="1"/>
  <c r="AB35" i="1"/>
  <c r="V35" i="1"/>
  <c r="E35" i="1"/>
  <c r="Z35" i="1"/>
  <c r="U35" i="1"/>
  <c r="P35" i="1"/>
  <c r="H35" i="1"/>
  <c r="H6" i="2"/>
  <c r="L28" i="1"/>
  <c r="L31" i="1" s="1"/>
  <c r="L33" i="1" s="1"/>
  <c r="L35" i="1" s="1"/>
  <c r="G35" i="1"/>
  <c r="M35" i="1"/>
  <c r="AK35" i="1"/>
  <c r="I35" i="1"/>
  <c r="J35" i="1"/>
  <c r="AT22" i="14"/>
  <c r="AJ35" i="1"/>
  <c r="AL35" i="1"/>
  <c r="AO35" i="1"/>
  <c r="F35" i="1"/>
  <c r="AT33" i="1"/>
  <c r="AT35" i="1" s="1"/>
  <c r="AM35" i="1"/>
  <c r="P20" i="14"/>
  <c r="K19" i="14"/>
  <c r="O20" i="14"/>
  <c r="J19" i="14"/>
  <c r="AT9" i="1"/>
  <c r="G49" i="20" l="1"/>
  <c r="H28" i="20" s="1"/>
  <c r="J26" i="20" s="1"/>
  <c r="L32" i="17"/>
  <c r="I24" i="17" s="1"/>
  <c r="M32" i="22"/>
  <c r="M32" i="20"/>
  <c r="J24" i="20" s="1"/>
  <c r="M32" i="24"/>
  <c r="I30" i="17"/>
  <c r="I34" i="17" s="1"/>
  <c r="I36" i="17" s="1"/>
  <c r="I38" i="17" s="1"/>
  <c r="I40" i="17" s="1"/>
  <c r="I43" i="17" s="1"/>
  <c r="I45" i="17" s="1"/>
  <c r="I47" i="17" s="1"/>
  <c r="I30" i="21"/>
  <c r="I34" i="21" s="1"/>
  <c r="I36" i="21" s="1"/>
  <c r="I38" i="21" s="1"/>
  <c r="I40" i="21" s="1"/>
  <c r="I43" i="21" s="1"/>
  <c r="I45" i="21" s="1"/>
  <c r="I47" i="21" s="1"/>
  <c r="I30" i="27"/>
  <c r="I34" i="27" s="1"/>
  <c r="I36" i="27" s="1"/>
  <c r="I38" i="27" s="1"/>
  <c r="I40" i="27" s="1"/>
  <c r="I43" i="27" s="1"/>
  <c r="I45" i="27" s="1"/>
  <c r="I47" i="27" s="1"/>
  <c r="M32" i="17"/>
  <c r="J30" i="20"/>
  <c r="J34" i="20" s="1"/>
  <c r="J36" i="20" s="1"/>
  <c r="J38" i="20" s="1"/>
  <c r="J40" i="20" s="1"/>
  <c r="J43" i="20" s="1"/>
  <c r="J45" i="20" s="1"/>
  <c r="L32" i="23"/>
  <c r="J30" i="19"/>
  <c r="J34" i="19" s="1"/>
  <c r="J36" i="19" s="1"/>
  <c r="J38" i="19" s="1"/>
  <c r="J40" i="19" s="1"/>
  <c r="J43" i="19" s="1"/>
  <c r="J45" i="19" s="1"/>
  <c r="M32" i="25"/>
  <c r="J30" i="25"/>
  <c r="J34" i="25" s="1"/>
  <c r="J36" i="25" s="1"/>
  <c r="J38" i="25" s="1"/>
  <c r="J40" i="25" s="1"/>
  <c r="J43" i="25" s="1"/>
  <c r="J45" i="25" s="1"/>
  <c r="O32" i="17"/>
  <c r="I30" i="23"/>
  <c r="I34" i="23" s="1"/>
  <c r="I36" i="23" s="1"/>
  <c r="I38" i="23" s="1"/>
  <c r="I40" i="23" s="1"/>
  <c r="I43" i="23" s="1"/>
  <c r="I45" i="23" s="1"/>
  <c r="I47" i="23" s="1"/>
  <c r="M32" i="21"/>
  <c r="M32" i="19"/>
  <c r="M32" i="18"/>
  <c r="J30" i="18"/>
  <c r="J34" i="18" s="1"/>
  <c r="J36" i="18" s="1"/>
  <c r="J38" i="18" s="1"/>
  <c r="J40" i="18" s="1"/>
  <c r="J43" i="18" s="1"/>
  <c r="J45" i="18" s="1"/>
  <c r="N32" i="18"/>
  <c r="J30" i="22"/>
  <c r="J34" i="22" s="1"/>
  <c r="J36" i="22" s="1"/>
  <c r="J38" i="22" s="1"/>
  <c r="J40" i="22" s="1"/>
  <c r="J43" i="22" s="1"/>
  <c r="J45" i="22" s="1"/>
  <c r="L32" i="18"/>
  <c r="I24" i="18" s="1"/>
  <c r="I25" i="18" s="1"/>
  <c r="J30" i="21"/>
  <c r="J34" i="21" s="1"/>
  <c r="J36" i="21" s="1"/>
  <c r="J38" i="21" s="1"/>
  <c r="J40" i="21" s="1"/>
  <c r="J43" i="21" s="1"/>
  <c r="J45" i="21" s="1"/>
  <c r="L32" i="19"/>
  <c r="I24" i="19" s="1"/>
  <c r="I25" i="19" s="1"/>
  <c r="L30" i="23"/>
  <c r="L32" i="24"/>
  <c r="I24" i="24" s="1"/>
  <c r="I25" i="24" s="1"/>
  <c r="I30" i="18"/>
  <c r="I34" i="18" s="1"/>
  <c r="I36" i="18" s="1"/>
  <c r="I38" i="18" s="1"/>
  <c r="I40" i="18" s="1"/>
  <c r="I43" i="18" s="1"/>
  <c r="I45" i="18" s="1"/>
  <c r="I47" i="18" s="1"/>
  <c r="K30" i="21"/>
  <c r="I30" i="19"/>
  <c r="I34" i="19" s="1"/>
  <c r="I36" i="19" s="1"/>
  <c r="I38" i="19" s="1"/>
  <c r="I40" i="19" s="1"/>
  <c r="I43" i="19" s="1"/>
  <c r="I45" i="19" s="1"/>
  <c r="I47" i="19" s="1"/>
  <c r="I30" i="24"/>
  <c r="I34" i="24" s="1"/>
  <c r="I36" i="24" s="1"/>
  <c r="I38" i="24" s="1"/>
  <c r="I40" i="24" s="1"/>
  <c r="I43" i="24" s="1"/>
  <c r="I45" i="24" s="1"/>
  <c r="I47" i="24" s="1"/>
  <c r="J30" i="27"/>
  <c r="J34" i="27" s="1"/>
  <c r="J36" i="27" s="1"/>
  <c r="J38" i="27" s="1"/>
  <c r="J40" i="27" s="1"/>
  <c r="J43" i="27" s="1"/>
  <c r="J45" i="27" s="1"/>
  <c r="K30" i="18"/>
  <c r="K34" i="18" s="1"/>
  <c r="K36" i="18" s="1"/>
  <c r="K38" i="18" s="1"/>
  <c r="K40" i="18" s="1"/>
  <c r="K43" i="18" s="1"/>
  <c r="K45" i="18" s="1"/>
  <c r="L32" i="20"/>
  <c r="I24" i="20" s="1"/>
  <c r="I25" i="20" s="1"/>
  <c r="J30" i="24"/>
  <c r="O32" i="23"/>
  <c r="M32" i="23"/>
  <c r="L32" i="27"/>
  <c r="I24" i="27" s="1"/>
  <c r="I25" i="27" s="1"/>
  <c r="I30" i="20"/>
  <c r="I34" i="20" s="1"/>
  <c r="I36" i="20" s="1"/>
  <c r="I38" i="20" s="1"/>
  <c r="I40" i="20" s="1"/>
  <c r="I43" i="20" s="1"/>
  <c r="I45" i="20" s="1"/>
  <c r="I47" i="20" s="1"/>
  <c r="I30" i="25"/>
  <c r="I34" i="25" s="1"/>
  <c r="I36" i="25" s="1"/>
  <c r="I38" i="25" s="1"/>
  <c r="I40" i="25" s="1"/>
  <c r="I43" i="25" s="1"/>
  <c r="I45" i="25" s="1"/>
  <c r="I47" i="25" s="1"/>
  <c r="L32" i="22"/>
  <c r="I24" i="22" s="1"/>
  <c r="I25" i="22" s="1"/>
  <c r="O32" i="18"/>
  <c r="M32" i="27"/>
  <c r="K30" i="14"/>
  <c r="N32" i="14"/>
  <c r="I30" i="22"/>
  <c r="I34" i="22" s="1"/>
  <c r="I36" i="22" s="1"/>
  <c r="I38" i="22" s="1"/>
  <c r="I40" i="22" s="1"/>
  <c r="I43" i="22" s="1"/>
  <c r="I45" i="22" s="1"/>
  <c r="I47" i="22" s="1"/>
  <c r="J30" i="17"/>
  <c r="J34" i="17" s="1"/>
  <c r="J36" i="17" s="1"/>
  <c r="J38" i="17" s="1"/>
  <c r="J40" i="17" s="1"/>
  <c r="J43" i="17" s="1"/>
  <c r="J45" i="17" s="1"/>
  <c r="I30" i="14"/>
  <c r="H25" i="20"/>
  <c r="G25" i="20"/>
  <c r="H49" i="19"/>
  <c r="I28" i="19" s="1"/>
  <c r="H49" i="23"/>
  <c r="I28" i="23" s="1"/>
  <c r="G49" i="18"/>
  <c r="H28" i="18" s="1"/>
  <c r="H25" i="18"/>
  <c r="H34" i="22"/>
  <c r="H36" i="22" s="1"/>
  <c r="H38" i="22" s="1"/>
  <c r="H40" i="22" s="1"/>
  <c r="H43" i="22" s="1"/>
  <c r="H45" i="22" s="1"/>
  <c r="J34" i="24"/>
  <c r="J36" i="24" s="1"/>
  <c r="J38" i="24" s="1"/>
  <c r="J40" i="24" s="1"/>
  <c r="J43" i="24" s="1"/>
  <c r="J45" i="24" s="1"/>
  <c r="G49" i="24"/>
  <c r="H28" i="24" s="1"/>
  <c r="J26" i="24" s="1"/>
  <c r="J24" i="24" s="1"/>
  <c r="G25" i="24"/>
  <c r="H49" i="25"/>
  <c r="I28" i="25" s="1"/>
  <c r="G25" i="18"/>
  <c r="H49" i="17"/>
  <c r="I28" i="17" s="1"/>
  <c r="I25" i="17"/>
  <c r="G49" i="25"/>
  <c r="H28" i="25" s="1"/>
  <c r="J26" i="25" s="1"/>
  <c r="H25" i="25"/>
  <c r="I24" i="23"/>
  <c r="I25" i="23" s="1"/>
  <c r="I24" i="21"/>
  <c r="I25" i="21" s="1"/>
  <c r="I24" i="25"/>
  <c r="I25" i="25" s="1"/>
  <c r="J34" i="23"/>
  <c r="J36" i="23" s="1"/>
  <c r="J38" i="23" s="1"/>
  <c r="J40" i="23" s="1"/>
  <c r="J43" i="23" s="1"/>
  <c r="J45" i="23" s="1"/>
  <c r="G25" i="22"/>
  <c r="G49" i="22"/>
  <c r="H28" i="22" s="1"/>
  <c r="H25" i="22"/>
  <c r="H49" i="21"/>
  <c r="I28" i="21" s="1"/>
  <c r="G49" i="17"/>
  <c r="H28" i="17" s="1"/>
  <c r="J26" i="17" s="1"/>
  <c r="H25" i="17"/>
  <c r="G49" i="21"/>
  <c r="H28" i="21" s="1"/>
  <c r="H25" i="21"/>
  <c r="H25" i="24"/>
  <c r="H49" i="24"/>
  <c r="I28" i="24" s="1"/>
  <c r="H25" i="23"/>
  <c r="G49" i="23"/>
  <c r="H28" i="23" s="1"/>
  <c r="J26" i="23" s="1"/>
  <c r="G25" i="23"/>
  <c r="I6" i="13"/>
  <c r="H49" i="27"/>
  <c r="I28" i="27" s="1"/>
  <c r="H49" i="18"/>
  <c r="I28" i="18" s="1"/>
  <c r="H6" i="13"/>
  <c r="G49" i="27"/>
  <c r="H28" i="27" s="1"/>
  <c r="J26" i="27" s="1"/>
  <c r="H25" i="27"/>
  <c r="H49" i="20"/>
  <c r="I28" i="20" s="1"/>
  <c r="K26" i="20" s="1"/>
  <c r="G49" i="19"/>
  <c r="H28" i="19" s="1"/>
  <c r="J26" i="19" s="1"/>
  <c r="H25" i="19"/>
  <c r="G36" i="14"/>
  <c r="G38" i="14" s="1"/>
  <c r="G40" i="14" s="1"/>
  <c r="G43" i="14" s="1"/>
  <c r="G45" i="14" s="1"/>
  <c r="G47" i="14" s="1"/>
  <c r="H36" i="14"/>
  <c r="H38" i="14" s="1"/>
  <c r="H40" i="14" s="1"/>
  <c r="H43" i="14" s="1"/>
  <c r="H45" i="14" s="1"/>
  <c r="I16" i="13"/>
  <c r="H25" i="14"/>
  <c r="G25" i="14"/>
  <c r="I7" i="13"/>
  <c r="J6" i="2"/>
  <c r="I24" i="14"/>
  <c r="I10" i="13"/>
  <c r="H16" i="13"/>
  <c r="I14" i="13"/>
  <c r="H15" i="13"/>
  <c r="Q20" i="14"/>
  <c r="L19" i="14"/>
  <c r="M19" i="14"/>
  <c r="R20" i="14"/>
  <c r="J47" i="20" l="1"/>
  <c r="K26" i="23"/>
  <c r="L30" i="21"/>
  <c r="L34" i="21" s="1"/>
  <c r="L36" i="21" s="1"/>
  <c r="L38" i="21" s="1"/>
  <c r="L40" i="21" s="1"/>
  <c r="L43" i="21" s="1"/>
  <c r="L45" i="21" s="1"/>
  <c r="K30" i="20"/>
  <c r="K34" i="20" s="1"/>
  <c r="K36" i="20" s="1"/>
  <c r="K38" i="20" s="1"/>
  <c r="K40" i="20" s="1"/>
  <c r="K43" i="20" s="1"/>
  <c r="K45" i="20" s="1"/>
  <c r="K30" i="25"/>
  <c r="K30" i="23"/>
  <c r="K34" i="23" s="1"/>
  <c r="K36" i="23" s="1"/>
  <c r="K38" i="23" s="1"/>
  <c r="K40" i="23" s="1"/>
  <c r="K43" i="23" s="1"/>
  <c r="K45" i="23" s="1"/>
  <c r="K47" i="23" s="1"/>
  <c r="N32" i="24"/>
  <c r="Q32" i="14"/>
  <c r="N32" i="20"/>
  <c r="K24" i="20" s="1"/>
  <c r="K25" i="20" s="1"/>
  <c r="L30" i="24"/>
  <c r="L34" i="24" s="1"/>
  <c r="L36" i="24" s="1"/>
  <c r="L38" i="24" s="1"/>
  <c r="L40" i="24" s="1"/>
  <c r="L43" i="24" s="1"/>
  <c r="L45" i="24" s="1"/>
  <c r="O32" i="14"/>
  <c r="P32" i="20"/>
  <c r="M30" i="27"/>
  <c r="K30" i="24"/>
  <c r="K34" i="24" s="1"/>
  <c r="K36" i="24" s="1"/>
  <c r="K38" i="24" s="1"/>
  <c r="K40" i="24" s="1"/>
  <c r="K43" i="24" s="1"/>
  <c r="K45" i="24" s="1"/>
  <c r="Q32" i="27"/>
  <c r="P32" i="22"/>
  <c r="Q32" i="22"/>
  <c r="P32" i="27"/>
  <c r="N32" i="25"/>
  <c r="N30" i="17"/>
  <c r="N34" i="17" s="1"/>
  <c r="N36" i="17" s="1"/>
  <c r="N38" i="17" s="1"/>
  <c r="N40" i="17" s="1"/>
  <c r="N43" i="17" s="1"/>
  <c r="N45" i="17" s="1"/>
  <c r="P32" i="18"/>
  <c r="N30" i="22"/>
  <c r="Q32" i="17"/>
  <c r="O32" i="21"/>
  <c r="P32" i="25"/>
  <c r="L30" i="20"/>
  <c r="L34" i="20" s="1"/>
  <c r="L36" i="20" s="1"/>
  <c r="L38" i="20" s="1"/>
  <c r="L40" i="20" s="1"/>
  <c r="L43" i="20" s="1"/>
  <c r="L45" i="20" s="1"/>
  <c r="M30" i="21"/>
  <c r="Q32" i="21"/>
  <c r="M30" i="25"/>
  <c r="O32" i="20"/>
  <c r="Q32" i="18"/>
  <c r="O32" i="24"/>
  <c r="N32" i="19"/>
  <c r="L30" i="25"/>
  <c r="L34" i="25" s="1"/>
  <c r="L36" i="25" s="1"/>
  <c r="L38" i="25" s="1"/>
  <c r="L40" i="25" s="1"/>
  <c r="L43" i="25" s="1"/>
  <c r="L45" i="25" s="1"/>
  <c r="O32" i="19"/>
  <c r="Q32" i="19"/>
  <c r="N32" i="23"/>
  <c r="K24" i="23" s="1"/>
  <c r="K30" i="27"/>
  <c r="K34" i="27" s="1"/>
  <c r="K36" i="27" s="1"/>
  <c r="K38" i="27" s="1"/>
  <c r="K40" i="27" s="1"/>
  <c r="K43" i="27" s="1"/>
  <c r="K45" i="27" s="1"/>
  <c r="L30" i="27"/>
  <c r="L34" i="27" s="1"/>
  <c r="L36" i="27" s="1"/>
  <c r="L38" i="27" s="1"/>
  <c r="L40" i="27" s="1"/>
  <c r="L43" i="27" s="1"/>
  <c r="L45" i="27" s="1"/>
  <c r="N30" i="21"/>
  <c r="N34" i="21" s="1"/>
  <c r="N36" i="21" s="1"/>
  <c r="N38" i="21" s="1"/>
  <c r="N40" i="21" s="1"/>
  <c r="N43" i="21" s="1"/>
  <c r="N45" i="21" s="1"/>
  <c r="K30" i="22"/>
  <c r="K34" i="22" s="1"/>
  <c r="K36" i="22" s="1"/>
  <c r="K38" i="22" s="1"/>
  <c r="K40" i="22" s="1"/>
  <c r="K43" i="22" s="1"/>
  <c r="K45" i="22" s="1"/>
  <c r="N32" i="22"/>
  <c r="N32" i="17"/>
  <c r="L30" i="14"/>
  <c r="K30" i="17"/>
  <c r="K34" i="17" s="1"/>
  <c r="K36" i="17" s="1"/>
  <c r="K38" i="17" s="1"/>
  <c r="K40" i="17" s="1"/>
  <c r="K43" i="17" s="1"/>
  <c r="K45" i="17" s="1"/>
  <c r="N32" i="27"/>
  <c r="M30" i="19"/>
  <c r="L30" i="19"/>
  <c r="L34" i="19" s="1"/>
  <c r="L36" i="19" s="1"/>
  <c r="L38" i="19" s="1"/>
  <c r="L40" i="19" s="1"/>
  <c r="L43" i="19" s="1"/>
  <c r="L45" i="19" s="1"/>
  <c r="M30" i="14"/>
  <c r="L30" i="18"/>
  <c r="L34" i="18" s="1"/>
  <c r="L36" i="18" s="1"/>
  <c r="L38" i="18" s="1"/>
  <c r="L40" i="18" s="1"/>
  <c r="L43" i="18" s="1"/>
  <c r="L45" i="18" s="1"/>
  <c r="L30" i="17"/>
  <c r="L34" i="17" s="1"/>
  <c r="L36" i="17" s="1"/>
  <c r="L38" i="17" s="1"/>
  <c r="L40" i="17" s="1"/>
  <c r="L43" i="17" s="1"/>
  <c r="L45" i="17" s="1"/>
  <c r="L30" i="22"/>
  <c r="L34" i="22" s="1"/>
  <c r="L36" i="22" s="1"/>
  <c r="L38" i="22" s="1"/>
  <c r="L40" i="22" s="1"/>
  <c r="L43" i="22" s="1"/>
  <c r="L45" i="22" s="1"/>
  <c r="N30" i="24"/>
  <c r="M30" i="18"/>
  <c r="M34" i="18" s="1"/>
  <c r="M36" i="18" s="1"/>
  <c r="M38" i="18" s="1"/>
  <c r="M40" i="18" s="1"/>
  <c r="M43" i="18" s="1"/>
  <c r="M45" i="18" s="1"/>
  <c r="N30" i="23"/>
  <c r="Q32" i="20"/>
  <c r="O32" i="22"/>
  <c r="P32" i="17"/>
  <c r="N32" i="21"/>
  <c r="O32" i="27"/>
  <c r="K30" i="19"/>
  <c r="K34" i="19" s="1"/>
  <c r="K36" i="19" s="1"/>
  <c r="K38" i="19" s="1"/>
  <c r="K40" i="19" s="1"/>
  <c r="K43" i="19" s="1"/>
  <c r="K45" i="19" s="1"/>
  <c r="K26" i="19"/>
  <c r="O32" i="25"/>
  <c r="N30" i="19"/>
  <c r="J49" i="24"/>
  <c r="K28" i="24" s="1"/>
  <c r="K26" i="17"/>
  <c r="J26" i="22"/>
  <c r="J47" i="22" s="1"/>
  <c r="K26" i="25"/>
  <c r="J26" i="18"/>
  <c r="K26" i="18" s="1"/>
  <c r="K47" i="18" s="1"/>
  <c r="J24" i="25"/>
  <c r="J49" i="25" s="1"/>
  <c r="K28" i="25" s="1"/>
  <c r="K26" i="24"/>
  <c r="J26" i="21"/>
  <c r="K26" i="21" s="1"/>
  <c r="J47" i="25"/>
  <c r="I49" i="22"/>
  <c r="J28" i="22" s="1"/>
  <c r="I49" i="17"/>
  <c r="J28" i="17" s="1"/>
  <c r="K26" i="27"/>
  <c r="I49" i="21"/>
  <c r="J28" i="21" s="1"/>
  <c r="H47" i="22"/>
  <c r="H49" i="22"/>
  <c r="I28" i="22" s="1"/>
  <c r="J24" i="17"/>
  <c r="I49" i="25"/>
  <c r="J28" i="25" s="1"/>
  <c r="J6" i="13"/>
  <c r="I49" i="27"/>
  <c r="J28" i="27" s="1"/>
  <c r="J24" i="27"/>
  <c r="J25" i="27" s="1"/>
  <c r="K47" i="20"/>
  <c r="I49" i="19"/>
  <c r="J28" i="19" s="1"/>
  <c r="J24" i="23"/>
  <c r="J25" i="23" s="1"/>
  <c r="J47" i="24"/>
  <c r="I49" i="20"/>
  <c r="J28" i="20" s="1"/>
  <c r="L26" i="20" s="1"/>
  <c r="J25" i="20"/>
  <c r="I49" i="18"/>
  <c r="J28" i="18" s="1"/>
  <c r="K34" i="25"/>
  <c r="K36" i="25" s="1"/>
  <c r="K38" i="25" s="1"/>
  <c r="K40" i="25" s="1"/>
  <c r="K43" i="25" s="1"/>
  <c r="K45" i="25" s="1"/>
  <c r="J49" i="20"/>
  <c r="K28" i="20" s="1"/>
  <c r="L34" i="23"/>
  <c r="L36" i="23" s="1"/>
  <c r="L38" i="23" s="1"/>
  <c r="L40" i="23" s="1"/>
  <c r="L43" i="23" s="1"/>
  <c r="L45" i="23" s="1"/>
  <c r="I49" i="23"/>
  <c r="J28" i="23" s="1"/>
  <c r="L26" i="23" s="1"/>
  <c r="J47" i="27"/>
  <c r="K34" i="21"/>
  <c r="K36" i="21" s="1"/>
  <c r="K38" i="21" s="1"/>
  <c r="K40" i="21" s="1"/>
  <c r="K43" i="21" s="1"/>
  <c r="K45" i="21" s="1"/>
  <c r="J47" i="23"/>
  <c r="I49" i="24"/>
  <c r="J28" i="24" s="1"/>
  <c r="J25" i="24"/>
  <c r="J24" i="19"/>
  <c r="J25" i="19" s="1"/>
  <c r="J47" i="19"/>
  <c r="J47" i="17"/>
  <c r="G49" i="14"/>
  <c r="H28" i="14" s="1"/>
  <c r="J26" i="14" s="1"/>
  <c r="H47" i="14"/>
  <c r="H49" i="14"/>
  <c r="H9" i="13"/>
  <c r="K34" i="14"/>
  <c r="I8" i="13"/>
  <c r="L34" i="14"/>
  <c r="I12" i="13"/>
  <c r="I9" i="13"/>
  <c r="I15" i="13"/>
  <c r="I25" i="14"/>
  <c r="H7" i="13"/>
  <c r="J34" i="14"/>
  <c r="H11" i="13"/>
  <c r="H13" i="13"/>
  <c r="H10" i="13"/>
  <c r="I34" i="14"/>
  <c r="I11" i="13"/>
  <c r="L6" i="2"/>
  <c r="H14" i="13"/>
  <c r="J8" i="13"/>
  <c r="H8" i="13"/>
  <c r="H12" i="13"/>
  <c r="N19" i="14"/>
  <c r="S20" i="14"/>
  <c r="O19" i="14"/>
  <c r="T20" i="14"/>
  <c r="K47" i="19" l="1"/>
  <c r="K24" i="19"/>
  <c r="K24" i="17"/>
  <c r="K49" i="17" s="1"/>
  <c r="L28" i="17" s="1"/>
  <c r="L26" i="25"/>
  <c r="M26" i="25" s="1"/>
  <c r="M24" i="25" s="1"/>
  <c r="L26" i="24"/>
  <c r="M26" i="24" s="1"/>
  <c r="S32" i="14"/>
  <c r="P30" i="27"/>
  <c r="Q32" i="23"/>
  <c r="Q32" i="24"/>
  <c r="N30" i="27"/>
  <c r="N34" i="27" s="1"/>
  <c r="N36" i="27" s="1"/>
  <c r="N38" i="27" s="1"/>
  <c r="N40" i="27" s="1"/>
  <c r="N43" i="27" s="1"/>
  <c r="N45" i="27" s="1"/>
  <c r="M30" i="23"/>
  <c r="M34" i="23" s="1"/>
  <c r="M36" i="23" s="1"/>
  <c r="M38" i="23" s="1"/>
  <c r="M40" i="23" s="1"/>
  <c r="M43" i="23" s="1"/>
  <c r="M45" i="23" s="1"/>
  <c r="S32" i="17"/>
  <c r="N30" i="18"/>
  <c r="N34" i="18" s="1"/>
  <c r="N36" i="18" s="1"/>
  <c r="N38" i="18" s="1"/>
  <c r="N40" i="18" s="1"/>
  <c r="N43" i="18" s="1"/>
  <c r="N45" i="18" s="1"/>
  <c r="P32" i="19"/>
  <c r="P32" i="23"/>
  <c r="P32" i="14"/>
  <c r="N30" i="25"/>
  <c r="N30" i="14"/>
  <c r="N34" i="14" s="1"/>
  <c r="J24" i="22"/>
  <c r="J25" i="22" s="1"/>
  <c r="M30" i="17"/>
  <c r="M34" i="17" s="1"/>
  <c r="M36" i="17" s="1"/>
  <c r="M38" i="17" s="1"/>
  <c r="M40" i="17" s="1"/>
  <c r="M43" i="17" s="1"/>
  <c r="M45" i="17" s="1"/>
  <c r="Q32" i="25"/>
  <c r="P30" i="25"/>
  <c r="M30" i="24"/>
  <c r="P32" i="21"/>
  <c r="R32" i="24"/>
  <c r="M30" i="20"/>
  <c r="M34" i="20" s="1"/>
  <c r="M36" i="20" s="1"/>
  <c r="M38" i="20" s="1"/>
  <c r="M40" i="20" s="1"/>
  <c r="M43" i="20" s="1"/>
  <c r="M45" i="20" s="1"/>
  <c r="P32" i="24"/>
  <c r="P30" i="14"/>
  <c r="S32" i="23"/>
  <c r="N30" i="20"/>
  <c r="N34" i="20" s="1"/>
  <c r="N36" i="20" s="1"/>
  <c r="N38" i="20" s="1"/>
  <c r="N40" i="20" s="1"/>
  <c r="N43" i="20" s="1"/>
  <c r="N45" i="20" s="1"/>
  <c r="M30" i="22"/>
  <c r="M34" i="22" s="1"/>
  <c r="M36" i="22" s="1"/>
  <c r="M38" i="22" s="1"/>
  <c r="M40" i="22" s="1"/>
  <c r="M43" i="22" s="1"/>
  <c r="M45" i="22" s="1"/>
  <c r="L26" i="17"/>
  <c r="L24" i="17" s="1"/>
  <c r="K47" i="24"/>
  <c r="K47" i="27"/>
  <c r="J24" i="21"/>
  <c r="J49" i="21" s="1"/>
  <c r="K28" i="21" s="1"/>
  <c r="L26" i="27"/>
  <c r="M26" i="20"/>
  <c r="M24" i="20" s="1"/>
  <c r="L47" i="20"/>
  <c r="J24" i="18"/>
  <c r="L26" i="19"/>
  <c r="L24" i="19" s="1"/>
  <c r="L49" i="19" s="1"/>
  <c r="M28" i="19" s="1"/>
  <c r="J25" i="25"/>
  <c r="K26" i="22"/>
  <c r="L26" i="22" s="1"/>
  <c r="K24" i="24"/>
  <c r="K25" i="24" s="1"/>
  <c r="L24" i="23"/>
  <c r="L49" i="23" s="1"/>
  <c r="M28" i="23" s="1"/>
  <c r="L26" i="21"/>
  <c r="L47" i="21" s="1"/>
  <c r="L26" i="18"/>
  <c r="L24" i="18" s="1"/>
  <c r="K24" i="18"/>
  <c r="J47" i="18"/>
  <c r="J49" i="17"/>
  <c r="K28" i="17" s="1"/>
  <c r="J25" i="17"/>
  <c r="J47" i="21"/>
  <c r="K47" i="21"/>
  <c r="L47" i="23"/>
  <c r="K49" i="23"/>
  <c r="L28" i="23" s="1"/>
  <c r="K24" i="25"/>
  <c r="K6" i="13"/>
  <c r="J49" i="27"/>
  <c r="K28" i="27" s="1"/>
  <c r="K24" i="27"/>
  <c r="K25" i="27" s="1"/>
  <c r="M34" i="19"/>
  <c r="M36" i="19" s="1"/>
  <c r="M38" i="19" s="1"/>
  <c r="M40" i="19" s="1"/>
  <c r="M43" i="19" s="1"/>
  <c r="M45" i="19" s="1"/>
  <c r="N34" i="19"/>
  <c r="N36" i="19" s="1"/>
  <c r="N38" i="19" s="1"/>
  <c r="N40" i="19" s="1"/>
  <c r="N43" i="19" s="1"/>
  <c r="N45" i="19" s="1"/>
  <c r="M34" i="21"/>
  <c r="M36" i="21" s="1"/>
  <c r="M38" i="21" s="1"/>
  <c r="M40" i="21" s="1"/>
  <c r="M43" i="21" s="1"/>
  <c r="M45" i="21" s="1"/>
  <c r="N34" i="22"/>
  <c r="N36" i="22" s="1"/>
  <c r="N38" i="22" s="1"/>
  <c r="N40" i="22" s="1"/>
  <c r="N43" i="22" s="1"/>
  <c r="N45" i="22" s="1"/>
  <c r="M34" i="27"/>
  <c r="M36" i="27" s="1"/>
  <c r="M38" i="27" s="1"/>
  <c r="M40" i="27" s="1"/>
  <c r="M43" i="27" s="1"/>
  <c r="M45" i="27" s="1"/>
  <c r="K25" i="17"/>
  <c r="K47" i="25"/>
  <c r="K47" i="17"/>
  <c r="M34" i="25"/>
  <c r="M36" i="25" s="1"/>
  <c r="M38" i="25" s="1"/>
  <c r="M40" i="25" s="1"/>
  <c r="M43" i="25" s="1"/>
  <c r="M45" i="25" s="1"/>
  <c r="N34" i="23"/>
  <c r="N36" i="23" s="1"/>
  <c r="N38" i="23" s="1"/>
  <c r="N40" i="23" s="1"/>
  <c r="N43" i="23" s="1"/>
  <c r="N45" i="23" s="1"/>
  <c r="J49" i="19"/>
  <c r="K28" i="19" s="1"/>
  <c r="K25" i="19"/>
  <c r="L24" i="24"/>
  <c r="K49" i="19"/>
  <c r="L28" i="19" s="1"/>
  <c r="J49" i="23"/>
  <c r="K28" i="23" s="1"/>
  <c r="M26" i="23" s="1"/>
  <c r="K25" i="23"/>
  <c r="L24" i="20"/>
  <c r="L25" i="20" s="1"/>
  <c r="K49" i="20"/>
  <c r="L28" i="20" s="1"/>
  <c r="K24" i="21"/>
  <c r="J24" i="14"/>
  <c r="J25" i="14" s="1"/>
  <c r="L36" i="14"/>
  <c r="L38" i="14" s="1"/>
  <c r="L40" i="14" s="1"/>
  <c r="L43" i="14" s="1"/>
  <c r="L45" i="14" s="1"/>
  <c r="J36" i="14"/>
  <c r="J38" i="14" s="1"/>
  <c r="J40" i="14" s="1"/>
  <c r="J43" i="14" s="1"/>
  <c r="J45" i="14" s="1"/>
  <c r="J47" i="14" s="1"/>
  <c r="J12" i="13"/>
  <c r="I36" i="14"/>
  <c r="I38" i="14" s="1"/>
  <c r="I40" i="14" s="1"/>
  <c r="I43" i="14" s="1"/>
  <c r="I45" i="14" s="1"/>
  <c r="J14" i="13"/>
  <c r="K36" i="14"/>
  <c r="K38" i="14" s="1"/>
  <c r="K40" i="14" s="1"/>
  <c r="K43" i="14" s="1"/>
  <c r="K45" i="14" s="1"/>
  <c r="M34" i="14"/>
  <c r="J15" i="13"/>
  <c r="J10" i="13"/>
  <c r="J13" i="13"/>
  <c r="J9" i="13"/>
  <c r="J7" i="13"/>
  <c r="J11" i="13"/>
  <c r="J16" i="13"/>
  <c r="I13" i="13"/>
  <c r="N6" i="2"/>
  <c r="P19" i="14"/>
  <c r="U20" i="14"/>
  <c r="Q19" i="14"/>
  <c r="V20" i="14"/>
  <c r="L47" i="25" l="1"/>
  <c r="L24" i="25"/>
  <c r="M24" i="24"/>
  <c r="L47" i="24"/>
  <c r="K25" i="21"/>
  <c r="J49" i="22"/>
  <c r="K28" i="22" s="1"/>
  <c r="L49" i="17"/>
  <c r="M28" i="17" s="1"/>
  <c r="L25" i="17"/>
  <c r="L47" i="19"/>
  <c r="L47" i="17"/>
  <c r="O30" i="19"/>
  <c r="S32" i="20"/>
  <c r="P30" i="18"/>
  <c r="S32" i="22"/>
  <c r="P30" i="20"/>
  <c r="P34" i="20" s="1"/>
  <c r="P36" i="20" s="1"/>
  <c r="P38" i="20" s="1"/>
  <c r="P40" i="20" s="1"/>
  <c r="P43" i="20" s="1"/>
  <c r="P45" i="20" s="1"/>
  <c r="P30" i="17"/>
  <c r="P30" i="22"/>
  <c r="P30" i="19"/>
  <c r="O30" i="20"/>
  <c r="O34" i="20" s="1"/>
  <c r="O36" i="20" s="1"/>
  <c r="O38" i="20" s="1"/>
  <c r="O40" i="20" s="1"/>
  <c r="O43" i="20" s="1"/>
  <c r="O45" i="20" s="1"/>
  <c r="R32" i="25"/>
  <c r="O30" i="17"/>
  <c r="O30" i="25"/>
  <c r="S32" i="18"/>
  <c r="S32" i="19"/>
  <c r="R32" i="23"/>
  <c r="O30" i="14"/>
  <c r="O34" i="14" s="1"/>
  <c r="P30" i="24"/>
  <c r="R32" i="14"/>
  <c r="R32" i="17"/>
  <c r="R32" i="21"/>
  <c r="S32" i="24"/>
  <c r="S32" i="25"/>
  <c r="O30" i="24"/>
  <c r="O30" i="21"/>
  <c r="O30" i="18"/>
  <c r="O34" i="18" s="1"/>
  <c r="O36" i="18" s="1"/>
  <c r="O38" i="18" s="1"/>
  <c r="O40" i="18" s="1"/>
  <c r="O43" i="18" s="1"/>
  <c r="O45" i="18" s="1"/>
  <c r="S32" i="27"/>
  <c r="R32" i="22"/>
  <c r="O30" i="22"/>
  <c r="O34" i="22" s="1"/>
  <c r="O36" i="22" s="1"/>
  <c r="O38" i="22" s="1"/>
  <c r="O40" i="22" s="1"/>
  <c r="O43" i="22" s="1"/>
  <c r="O45" i="22" s="1"/>
  <c r="O30" i="27"/>
  <c r="P30" i="21"/>
  <c r="R32" i="20"/>
  <c r="M26" i="17"/>
  <c r="M24" i="17" s="1"/>
  <c r="M25" i="17" s="1"/>
  <c r="R32" i="18"/>
  <c r="J25" i="21"/>
  <c r="L25" i="23"/>
  <c r="M26" i="27"/>
  <c r="M24" i="27" s="1"/>
  <c r="K49" i="24"/>
  <c r="L28" i="24" s="1"/>
  <c r="N26" i="24" s="1"/>
  <c r="N24" i="24" s="1"/>
  <c r="M47" i="25"/>
  <c r="L25" i="24"/>
  <c r="J25" i="18"/>
  <c r="J49" i="18"/>
  <c r="K28" i="18" s="1"/>
  <c r="M26" i="18" s="1"/>
  <c r="K25" i="18"/>
  <c r="N26" i="23"/>
  <c r="O26" i="23" s="1"/>
  <c r="M26" i="22"/>
  <c r="M47" i="22" s="1"/>
  <c r="K49" i="18"/>
  <c r="L28" i="18" s="1"/>
  <c r="L25" i="18"/>
  <c r="K47" i="22"/>
  <c r="L24" i="22"/>
  <c r="L49" i="22" s="1"/>
  <c r="M28" i="22" s="1"/>
  <c r="L25" i="19"/>
  <c r="N26" i="20"/>
  <c r="M24" i="23"/>
  <c r="K24" i="22"/>
  <c r="L47" i="18"/>
  <c r="M26" i="21"/>
  <c r="L24" i="21"/>
  <c r="M26" i="19"/>
  <c r="N26" i="19" s="1"/>
  <c r="O26" i="19" s="1"/>
  <c r="M47" i="20"/>
  <c r="L47" i="22"/>
  <c r="L24" i="27"/>
  <c r="L25" i="27" s="1"/>
  <c r="L6" i="13"/>
  <c r="K49" i="27"/>
  <c r="L28" i="27" s="1"/>
  <c r="N26" i="27" s="1"/>
  <c r="P34" i="27"/>
  <c r="P36" i="27" s="1"/>
  <c r="P38" i="27" s="1"/>
  <c r="P40" i="27" s="1"/>
  <c r="P43" i="27" s="1"/>
  <c r="P45" i="27" s="1"/>
  <c r="L25" i="25"/>
  <c r="L49" i="25"/>
  <c r="M28" i="25" s="1"/>
  <c r="M25" i="25"/>
  <c r="L49" i="20"/>
  <c r="M28" i="20" s="1"/>
  <c r="M25" i="20"/>
  <c r="L49" i="18"/>
  <c r="M28" i="18" s="1"/>
  <c r="M47" i="23"/>
  <c r="M49" i="25"/>
  <c r="N28" i="25" s="1"/>
  <c r="O34" i="24"/>
  <c r="O36" i="24" s="1"/>
  <c r="O38" i="24" s="1"/>
  <c r="O40" i="24" s="1"/>
  <c r="O43" i="24" s="1"/>
  <c r="O45" i="24" s="1"/>
  <c r="K49" i="21"/>
  <c r="L28" i="21" s="1"/>
  <c r="L49" i="24"/>
  <c r="M28" i="24" s="1"/>
  <c r="M25" i="24"/>
  <c r="L47" i="27"/>
  <c r="M49" i="20"/>
  <c r="N28" i="20" s="1"/>
  <c r="K25" i="25"/>
  <c r="K49" i="25"/>
  <c r="L28" i="25" s="1"/>
  <c r="N26" i="25" s="1"/>
  <c r="K7" i="13"/>
  <c r="I47" i="14"/>
  <c r="I49" i="14"/>
  <c r="J49" i="14"/>
  <c r="K28" i="14" s="1"/>
  <c r="M36" i="14"/>
  <c r="M38" i="14" s="1"/>
  <c r="M40" i="14" s="1"/>
  <c r="M43" i="14" s="1"/>
  <c r="M45" i="14" s="1"/>
  <c r="N36" i="14"/>
  <c r="N38" i="14" s="1"/>
  <c r="N40" i="14" s="1"/>
  <c r="N43" i="14" s="1"/>
  <c r="N45" i="14" s="1"/>
  <c r="P34" i="14"/>
  <c r="I28" i="14"/>
  <c r="K26" i="14" s="1"/>
  <c r="P6" i="2"/>
  <c r="K12" i="13"/>
  <c r="K8" i="13"/>
  <c r="W20" i="14"/>
  <c r="R19" i="14"/>
  <c r="X20" i="14"/>
  <c r="S19" i="14"/>
  <c r="O26" i="24" l="1"/>
  <c r="L25" i="22"/>
  <c r="M47" i="17"/>
  <c r="O26" i="25"/>
  <c r="P26" i="25" s="1"/>
  <c r="P24" i="25" s="1"/>
  <c r="N26" i="17"/>
  <c r="N24" i="17" s="1"/>
  <c r="N49" i="17" s="1"/>
  <c r="O28" i="17" s="1"/>
  <c r="V32" i="19"/>
  <c r="U32" i="14"/>
  <c r="W32" i="25"/>
  <c r="V32" i="21"/>
  <c r="V32" i="27"/>
  <c r="R30" i="25"/>
  <c r="R30" i="14"/>
  <c r="R34" i="14" s="1"/>
  <c r="T32" i="19"/>
  <c r="T30" i="19"/>
  <c r="Q30" i="19"/>
  <c r="Q34" i="19" s="1"/>
  <c r="Q36" i="19" s="1"/>
  <c r="Q38" i="19" s="1"/>
  <c r="Q40" i="19" s="1"/>
  <c r="Q43" i="19" s="1"/>
  <c r="Q45" i="19" s="1"/>
  <c r="Q30" i="25"/>
  <c r="N26" i="21"/>
  <c r="N24" i="21" s="1"/>
  <c r="N49" i="21" s="1"/>
  <c r="O28" i="21" s="1"/>
  <c r="M24" i="22"/>
  <c r="M49" i="22" s="1"/>
  <c r="N28" i="22" s="1"/>
  <c r="N24" i="19"/>
  <c r="N49" i="19" s="1"/>
  <c r="O28" i="19" s="1"/>
  <c r="N47" i="19"/>
  <c r="M24" i="19"/>
  <c r="M25" i="19" s="1"/>
  <c r="M47" i="19"/>
  <c r="N26" i="18"/>
  <c r="M47" i="18"/>
  <c r="M24" i="18"/>
  <c r="M25" i="18" s="1"/>
  <c r="L49" i="21"/>
  <c r="M28" i="21" s="1"/>
  <c r="L25" i="21"/>
  <c r="K49" i="22"/>
  <c r="L28" i="22" s="1"/>
  <c r="N26" i="22" s="1"/>
  <c r="N47" i="22" s="1"/>
  <c r="K25" i="22"/>
  <c r="M49" i="17"/>
  <c r="N28" i="17" s="1"/>
  <c r="M24" i="21"/>
  <c r="M49" i="21" s="1"/>
  <c r="N28" i="21" s="1"/>
  <c r="M49" i="23"/>
  <c r="N28" i="23" s="1"/>
  <c r="P26" i="23" s="1"/>
  <c r="M25" i="23"/>
  <c r="N24" i="25"/>
  <c r="N25" i="25" s="1"/>
  <c r="M47" i="21"/>
  <c r="O26" i="20"/>
  <c r="P26" i="20" s="1"/>
  <c r="N47" i="17"/>
  <c r="N47" i="20"/>
  <c r="M47" i="27"/>
  <c r="N24" i="23"/>
  <c r="O47" i="24"/>
  <c r="N47" i="23"/>
  <c r="N6" i="13"/>
  <c r="M49" i="27"/>
  <c r="N28" i="27" s="1"/>
  <c r="O24" i="24"/>
  <c r="N24" i="20"/>
  <c r="M6" i="13"/>
  <c r="L49" i="27"/>
  <c r="M28" i="27" s="1"/>
  <c r="O26" i="27" s="1"/>
  <c r="M25" i="27"/>
  <c r="N25" i="24"/>
  <c r="P36" i="14"/>
  <c r="P38" i="14" s="1"/>
  <c r="P40" i="14" s="1"/>
  <c r="P43" i="14" s="1"/>
  <c r="P45" i="14" s="1"/>
  <c r="K15" i="13"/>
  <c r="K14" i="13"/>
  <c r="O36" i="14"/>
  <c r="O38" i="14" s="1"/>
  <c r="O40" i="14" s="1"/>
  <c r="O43" i="14" s="1"/>
  <c r="O45" i="14" s="1"/>
  <c r="K9" i="13"/>
  <c r="K16" i="13"/>
  <c r="J28" i="14"/>
  <c r="L26" i="14" s="1"/>
  <c r="M26" i="14" s="1"/>
  <c r="R6" i="2"/>
  <c r="K11" i="13"/>
  <c r="K10" i="13"/>
  <c r="K13" i="13"/>
  <c r="L14" i="13"/>
  <c r="Z20" i="14"/>
  <c r="U19" i="14"/>
  <c r="Y20" i="14"/>
  <c r="T19" i="14"/>
  <c r="N47" i="21" l="1"/>
  <c r="O26" i="17"/>
  <c r="O24" i="17" s="1"/>
  <c r="P26" i="27"/>
  <c r="N25" i="17"/>
  <c r="O26" i="21"/>
  <c r="O24" i="21" s="1"/>
  <c r="O25" i="21" s="1"/>
  <c r="N25" i="21"/>
  <c r="M25" i="22"/>
  <c r="M49" i="18"/>
  <c r="N28" i="18" s="1"/>
  <c r="N25" i="19"/>
  <c r="M49" i="19"/>
  <c r="N28" i="19" s="1"/>
  <c r="P26" i="19" s="1"/>
  <c r="Q26" i="19" s="1"/>
  <c r="Q24" i="19" s="1"/>
  <c r="Q49" i="19" s="1"/>
  <c r="R28" i="19" s="1"/>
  <c r="P24" i="23"/>
  <c r="O24" i="20"/>
  <c r="O26" i="18"/>
  <c r="N24" i="18"/>
  <c r="N49" i="18" s="1"/>
  <c r="O28" i="18" s="1"/>
  <c r="N47" i="18"/>
  <c r="O26" i="22"/>
  <c r="N24" i="22"/>
  <c r="P24" i="20"/>
  <c r="P49" i="20" s="1"/>
  <c r="Q28" i="20" s="1"/>
  <c r="M25" i="21"/>
  <c r="O47" i="20"/>
  <c r="N49" i="20"/>
  <c r="O28" i="20" s="1"/>
  <c r="Q26" i="20" s="1"/>
  <c r="N25" i="20"/>
  <c r="P47" i="20"/>
  <c r="N25" i="23"/>
  <c r="N49" i="23"/>
  <c r="O28" i="23" s="1"/>
  <c r="Q26" i="23" s="1"/>
  <c r="N47" i="27"/>
  <c r="N24" i="27"/>
  <c r="N25" i="27" s="1"/>
  <c r="O25" i="24"/>
  <c r="O49" i="24"/>
  <c r="P28" i="24" s="1"/>
  <c r="M24" i="14"/>
  <c r="K24" i="14"/>
  <c r="K49" i="14" s="1"/>
  <c r="L15" i="13"/>
  <c r="L9" i="13"/>
  <c r="R36" i="14"/>
  <c r="R38" i="14" s="1"/>
  <c r="R40" i="14" s="1"/>
  <c r="R43" i="14" s="1"/>
  <c r="R45" i="14" s="1"/>
  <c r="L16" i="13"/>
  <c r="L12" i="13"/>
  <c r="L8" i="13"/>
  <c r="K47" i="14"/>
  <c r="M8" i="13"/>
  <c r="L13" i="13"/>
  <c r="M11" i="13"/>
  <c r="L11" i="13"/>
  <c r="L10" i="13"/>
  <c r="T6" i="2"/>
  <c r="M13" i="13"/>
  <c r="AA20" i="14"/>
  <c r="V19" i="14"/>
  <c r="W19" i="14"/>
  <c r="AB20" i="14"/>
  <c r="P26" i="17" l="1"/>
  <c r="Q26" i="17" s="1"/>
  <c r="P26" i="21"/>
  <c r="Q26" i="21" s="1"/>
  <c r="Q47" i="19"/>
  <c r="N25" i="18"/>
  <c r="P24" i="19"/>
  <c r="Q25" i="19" s="1"/>
  <c r="O49" i="20"/>
  <c r="P28" i="20" s="1"/>
  <c r="R26" i="20" s="1"/>
  <c r="S26" i="20" s="1"/>
  <c r="P25" i="20"/>
  <c r="N25" i="22"/>
  <c r="N49" i="22"/>
  <c r="O28" i="22" s="1"/>
  <c r="P26" i="22"/>
  <c r="O47" i="22"/>
  <c r="O24" i="22"/>
  <c r="O25" i="17"/>
  <c r="P26" i="18"/>
  <c r="O24" i="18"/>
  <c r="O47" i="18"/>
  <c r="P24" i="17"/>
  <c r="P25" i="17" s="1"/>
  <c r="O25" i="20"/>
  <c r="O6" i="13"/>
  <c r="N49" i="27"/>
  <c r="O28" i="27" s="1"/>
  <c r="Q26" i="27" s="1"/>
  <c r="L24" i="14"/>
  <c r="M14" i="13"/>
  <c r="M12" i="13"/>
  <c r="M15" i="13"/>
  <c r="M16" i="13"/>
  <c r="M9" i="13"/>
  <c r="K25" i="14"/>
  <c r="L28" i="14" s="1"/>
  <c r="N26" i="14" s="1"/>
  <c r="L7" i="13"/>
  <c r="L47" i="14"/>
  <c r="M10" i="13"/>
  <c r="N13" i="13"/>
  <c r="V6" i="2"/>
  <c r="Y19" i="14"/>
  <c r="AD20" i="14"/>
  <c r="X19" i="14"/>
  <c r="AC20" i="14"/>
  <c r="Q26" i="22" l="1"/>
  <c r="P24" i="22"/>
  <c r="P25" i="22" s="1"/>
  <c r="O25" i="18"/>
  <c r="O49" i="18"/>
  <c r="P28" i="18" s="1"/>
  <c r="O49" i="22"/>
  <c r="P28" i="22" s="1"/>
  <c r="O25" i="22"/>
  <c r="Q26" i="18"/>
  <c r="P24" i="18"/>
  <c r="P24" i="27"/>
  <c r="P47" i="27"/>
  <c r="N24" i="14"/>
  <c r="L25" i="14"/>
  <c r="L49" i="14"/>
  <c r="M28" i="14" s="1"/>
  <c r="O26" i="14" s="1"/>
  <c r="N8" i="13"/>
  <c r="N15" i="13"/>
  <c r="N9" i="13"/>
  <c r="M7" i="13"/>
  <c r="M47" i="14"/>
  <c r="O14" i="13"/>
  <c r="O9" i="13"/>
  <c r="N10" i="13"/>
  <c r="O13" i="13"/>
  <c r="X6" i="2"/>
  <c r="AE20" i="14"/>
  <c r="Z19" i="14"/>
  <c r="AF20" i="14"/>
  <c r="AA19" i="14"/>
  <c r="R26" i="18" l="1"/>
  <c r="P25" i="18"/>
  <c r="R26" i="22"/>
  <c r="Q6" i="13"/>
  <c r="P49" i="27"/>
  <c r="Q28" i="27" s="1"/>
  <c r="O24" i="14"/>
  <c r="M25" i="14"/>
  <c r="M49" i="14"/>
  <c r="O8" i="13"/>
  <c r="N47" i="14"/>
  <c r="N49" i="14"/>
  <c r="N7" i="13"/>
  <c r="P15" i="13"/>
  <c r="O12" i="13"/>
  <c r="Z6" i="2"/>
  <c r="Q9" i="13"/>
  <c r="AH20" i="14"/>
  <c r="AC19" i="14"/>
  <c r="AG20" i="14"/>
  <c r="AB19" i="14"/>
  <c r="N25" i="14" l="1"/>
  <c r="O28" i="14" s="1"/>
  <c r="O47" i="14"/>
  <c r="O7" i="13"/>
  <c r="N28" i="14"/>
  <c r="P26" i="14" s="1"/>
  <c r="P8" i="13"/>
  <c r="AB6" i="2"/>
  <c r="AI20" i="14"/>
  <c r="AD19" i="14"/>
  <c r="AE19" i="14"/>
  <c r="AJ20" i="14"/>
  <c r="Q26" i="14" l="1"/>
  <c r="P24" i="14"/>
  <c r="P49" i="14" s="1"/>
  <c r="O25" i="14"/>
  <c r="O49" i="14"/>
  <c r="P7" i="13"/>
  <c r="P47" i="14"/>
  <c r="AD6" i="2"/>
  <c r="AF6" i="2" s="1"/>
  <c r="AH6" i="2" s="1"/>
  <c r="AJ6" i="2" s="1"/>
  <c r="AL6" i="2" s="1"/>
  <c r="AN6" i="2" s="1"/>
  <c r="AP6" i="2" s="1"/>
  <c r="AR6" i="2" s="1"/>
  <c r="AF19" i="14"/>
  <c r="AK20" i="14"/>
  <c r="AG19" i="14"/>
  <c r="AL20" i="14"/>
  <c r="AR32" i="17" l="1"/>
  <c r="AF32" i="20"/>
  <c r="AX30" i="22"/>
  <c r="R32" i="27"/>
  <c r="O24" i="27" s="1"/>
  <c r="U30" i="19"/>
  <c r="AV32" i="19"/>
  <c r="AV34" i="19" s="1"/>
  <c r="AV36" i="19" s="1"/>
  <c r="AV38" i="19" s="1"/>
  <c r="AV40" i="19" s="1"/>
  <c r="AV43" i="19" s="1"/>
  <c r="AV45" i="19" s="1"/>
  <c r="Y30" i="27"/>
  <c r="AD32" i="17"/>
  <c r="AD34" i="17" s="1"/>
  <c r="AD36" i="17" s="1"/>
  <c r="AD38" i="17" s="1"/>
  <c r="AD40" i="17" s="1"/>
  <c r="AD43" i="17" s="1"/>
  <c r="AD45" i="17" s="1"/>
  <c r="AW30" i="27"/>
  <c r="S32" i="21"/>
  <c r="P24" i="21" s="1"/>
  <c r="AE30" i="21"/>
  <c r="AJ32" i="24"/>
  <c r="AK30" i="27"/>
  <c r="Y32" i="19"/>
  <c r="AL32" i="20"/>
  <c r="AE32" i="18"/>
  <c r="AA30" i="14"/>
  <c r="T30" i="14"/>
  <c r="AT32" i="21"/>
  <c r="AS32" i="24"/>
  <c r="AU32" i="25"/>
  <c r="AA32" i="17"/>
  <c r="AZ30" i="19"/>
  <c r="AZ34" i="19" s="1"/>
  <c r="AZ36" i="19" s="1"/>
  <c r="AZ38" i="19" s="1"/>
  <c r="AZ40" i="19" s="1"/>
  <c r="AZ43" i="19" s="1"/>
  <c r="AZ45" i="19" s="1"/>
  <c r="AG30" i="23"/>
  <c r="AG34" i="23" s="1"/>
  <c r="AG36" i="23" s="1"/>
  <c r="AG38" i="23" s="1"/>
  <c r="AG40" i="23" s="1"/>
  <c r="AG43" i="23" s="1"/>
  <c r="AG45" i="23" s="1"/>
  <c r="AM32" i="25"/>
  <c r="AV32" i="18"/>
  <c r="AX32" i="24"/>
  <c r="AH32" i="27"/>
  <c r="AU30" i="27"/>
  <c r="AL30" i="24"/>
  <c r="AZ32" i="21"/>
  <c r="AZ34" i="21" s="1"/>
  <c r="AZ36" i="21" s="1"/>
  <c r="AZ38" i="21" s="1"/>
  <c r="AZ40" i="21" s="1"/>
  <c r="AZ43" i="21" s="1"/>
  <c r="AZ45" i="21" s="1"/>
  <c r="AE30" i="14"/>
  <c r="AE30" i="22"/>
  <c r="AJ32" i="14"/>
  <c r="AJ30" i="23"/>
  <c r="Y30" i="20"/>
  <c r="AM30" i="17"/>
  <c r="AF30" i="21"/>
  <c r="AP30" i="21"/>
  <c r="S30" i="24"/>
  <c r="S34" i="24" s="1"/>
  <c r="S36" i="24" s="1"/>
  <c r="S38" i="24" s="1"/>
  <c r="S40" i="24" s="1"/>
  <c r="S43" i="24" s="1"/>
  <c r="S45" i="24" s="1"/>
  <c r="Y32" i="25"/>
  <c r="AJ30" i="22"/>
  <c r="AT32" i="22"/>
  <c r="AU32" i="17"/>
  <c r="AU34" i="17" s="1"/>
  <c r="AU36" i="17" s="1"/>
  <c r="AU38" i="17" s="1"/>
  <c r="AU40" i="17" s="1"/>
  <c r="AU43" i="17" s="1"/>
  <c r="AU45" i="17" s="1"/>
  <c r="AG32" i="17"/>
  <c r="AW30" i="22"/>
  <c r="V30" i="22"/>
  <c r="V34" i="22" s="1"/>
  <c r="V36" i="22" s="1"/>
  <c r="V38" i="22" s="1"/>
  <c r="V40" i="22" s="1"/>
  <c r="V43" i="22" s="1"/>
  <c r="V45" i="22" s="1"/>
  <c r="U32" i="24"/>
  <c r="U34" i="24" s="1"/>
  <c r="U36" i="24" s="1"/>
  <c r="U38" i="24" s="1"/>
  <c r="U40" i="24" s="1"/>
  <c r="U43" i="24" s="1"/>
  <c r="U45" i="24" s="1"/>
  <c r="AM30" i="20"/>
  <c r="AI30" i="25"/>
  <c r="Z30" i="21"/>
  <c r="AT32" i="14"/>
  <c r="S30" i="18"/>
  <c r="S34" i="18" s="1"/>
  <c r="S36" i="18" s="1"/>
  <c r="S38" i="18" s="1"/>
  <c r="S40" i="18" s="1"/>
  <c r="S43" i="18" s="1"/>
  <c r="S45" i="18" s="1"/>
  <c r="AM32" i="23"/>
  <c r="AC30" i="14"/>
  <c r="T30" i="23"/>
  <c r="T34" i="23" s="1"/>
  <c r="T36" i="23" s="1"/>
  <c r="T38" i="23" s="1"/>
  <c r="T40" i="23" s="1"/>
  <c r="T43" i="23" s="1"/>
  <c r="T45" i="23" s="1"/>
  <c r="AT32" i="27"/>
  <c r="AP30" i="23"/>
  <c r="AA32" i="21"/>
  <c r="AU30" i="21"/>
  <c r="AC32" i="21"/>
  <c r="AS32" i="21"/>
  <c r="W30" i="17"/>
  <c r="P30" i="23"/>
  <c r="P34" i="23" s="1"/>
  <c r="P36" i="23" s="1"/>
  <c r="P38" i="23" s="1"/>
  <c r="P40" i="23" s="1"/>
  <c r="P43" i="23" s="1"/>
  <c r="P45" i="23" s="1"/>
  <c r="AX30" i="27"/>
  <c r="AZ30" i="21"/>
  <c r="AC30" i="17"/>
  <c r="AL32" i="22"/>
  <c r="AV30" i="14"/>
  <c r="AT32" i="20"/>
  <c r="X32" i="25"/>
  <c r="AV30" i="25"/>
  <c r="Z32" i="23"/>
  <c r="AO30" i="17"/>
  <c r="Y32" i="18"/>
  <c r="AN30" i="25"/>
  <c r="X30" i="24"/>
  <c r="AY32" i="17"/>
  <c r="Y32" i="23"/>
  <c r="Y34" i="23" s="1"/>
  <c r="Y36" i="23" s="1"/>
  <c r="Y38" i="23" s="1"/>
  <c r="Y40" i="23" s="1"/>
  <c r="Y43" i="23" s="1"/>
  <c r="Y45" i="23" s="1"/>
  <c r="AI32" i="21"/>
  <c r="AS32" i="25"/>
  <c r="AS32" i="20"/>
  <c r="AV30" i="18"/>
  <c r="AC30" i="23"/>
  <c r="AJ30" i="25"/>
  <c r="R30" i="24"/>
  <c r="R34" i="24" s="1"/>
  <c r="R36" i="24" s="1"/>
  <c r="R38" i="24" s="1"/>
  <c r="R40" i="24" s="1"/>
  <c r="R43" i="24" s="1"/>
  <c r="R45" i="24" s="1"/>
  <c r="AZ32" i="24"/>
  <c r="AZ34" i="24" s="1"/>
  <c r="AZ36" i="24" s="1"/>
  <c r="AZ38" i="24" s="1"/>
  <c r="AZ40" i="24" s="1"/>
  <c r="AZ43" i="24" s="1"/>
  <c r="AZ45" i="24" s="1"/>
  <c r="AY30" i="14"/>
  <c r="T30" i="25"/>
  <c r="AM32" i="17"/>
  <c r="R32" i="19"/>
  <c r="AX32" i="27"/>
  <c r="AJ32" i="25"/>
  <c r="W30" i="22"/>
  <c r="W34" i="22" s="1"/>
  <c r="W36" i="22" s="1"/>
  <c r="W38" i="22" s="1"/>
  <c r="W40" i="22" s="1"/>
  <c r="W43" i="22" s="1"/>
  <c r="W45" i="22" s="1"/>
  <c r="AX32" i="17"/>
  <c r="AX34" i="17" s="1"/>
  <c r="AX36" i="17" s="1"/>
  <c r="AX38" i="17" s="1"/>
  <c r="AX40" i="17" s="1"/>
  <c r="AX43" i="17" s="1"/>
  <c r="AX45" i="17" s="1"/>
  <c r="AN32" i="14"/>
  <c r="AJ32" i="20"/>
  <c r="O30" i="23"/>
  <c r="AU32" i="21"/>
  <c r="AI32" i="18"/>
  <c r="AN30" i="24"/>
  <c r="AI32" i="17"/>
  <c r="U32" i="23"/>
  <c r="AF30" i="24"/>
  <c r="AL32" i="23"/>
  <c r="AE32" i="24"/>
  <c r="AN30" i="23"/>
  <c r="AX30" i="25"/>
  <c r="AS32" i="22"/>
  <c r="R30" i="20"/>
  <c r="R34" i="20" s="1"/>
  <c r="R36" i="20" s="1"/>
  <c r="R38" i="20" s="1"/>
  <c r="R40" i="20" s="1"/>
  <c r="R43" i="20" s="1"/>
  <c r="R45" i="20" s="1"/>
  <c r="AN30" i="19"/>
  <c r="AH32" i="21"/>
  <c r="X30" i="23"/>
  <c r="AI32" i="24"/>
  <c r="Q30" i="21"/>
  <c r="T30" i="20"/>
  <c r="Z30" i="14"/>
  <c r="Z30" i="19"/>
  <c r="Y30" i="21"/>
  <c r="AW30" i="20"/>
  <c r="AW34" i="20" s="1"/>
  <c r="AW36" i="20" s="1"/>
  <c r="AW38" i="20" s="1"/>
  <c r="AW40" i="20" s="1"/>
  <c r="AW43" i="20" s="1"/>
  <c r="AW45" i="20" s="1"/>
  <c r="R30" i="22"/>
  <c r="AA32" i="24"/>
  <c r="AS30" i="23"/>
  <c r="AQ30" i="23"/>
  <c r="AR30" i="19"/>
  <c r="AZ32" i="25"/>
  <c r="AZ30" i="14"/>
  <c r="AN32" i="21"/>
  <c r="AW32" i="22"/>
  <c r="AI30" i="17"/>
  <c r="AX30" i="24"/>
  <c r="AC32" i="18"/>
  <c r="W32" i="23"/>
  <c r="AR32" i="27"/>
  <c r="AL32" i="21"/>
  <c r="Q30" i="17"/>
  <c r="Q34" i="17" s="1"/>
  <c r="Q36" i="17" s="1"/>
  <c r="Q38" i="17" s="1"/>
  <c r="Q40" i="17" s="1"/>
  <c r="Q43" i="17" s="1"/>
  <c r="Q45" i="17" s="1"/>
  <c r="Q47" i="17" s="1"/>
  <c r="AB30" i="19"/>
  <c r="AR30" i="17"/>
  <c r="AU32" i="27"/>
  <c r="AY30" i="25"/>
  <c r="AB30" i="27"/>
  <c r="AT30" i="17"/>
  <c r="AY30" i="24"/>
  <c r="AT30" i="20"/>
  <c r="AN32" i="27"/>
  <c r="X32" i="20"/>
  <c r="AW32" i="14"/>
  <c r="X32" i="27"/>
  <c r="AE30" i="25"/>
  <c r="AV32" i="14"/>
  <c r="AR30" i="14"/>
  <c r="AH30" i="22"/>
  <c r="AY30" i="21"/>
  <c r="AI30" i="20"/>
  <c r="AQ32" i="17"/>
  <c r="AP32" i="27"/>
  <c r="Z32" i="21"/>
  <c r="AW32" i="27"/>
  <c r="AP32" i="17"/>
  <c r="AP34" i="17" s="1"/>
  <c r="AP36" i="17" s="1"/>
  <c r="AP38" i="17" s="1"/>
  <c r="AP40" i="17" s="1"/>
  <c r="AP43" i="17" s="1"/>
  <c r="AP45" i="17" s="1"/>
  <c r="AA30" i="25"/>
  <c r="AU30" i="18"/>
  <c r="AN32" i="23"/>
  <c r="AN32" i="25"/>
  <c r="AZ30" i="27"/>
  <c r="AI30" i="27"/>
  <c r="AV30" i="23"/>
  <c r="AU32" i="20"/>
  <c r="Q30" i="22"/>
  <c r="Q34" i="22" s="1"/>
  <c r="Q36" i="22" s="1"/>
  <c r="Q38" i="22" s="1"/>
  <c r="Q40" i="22" s="1"/>
  <c r="Q43" i="22" s="1"/>
  <c r="Q45" i="22" s="1"/>
  <c r="Q47" i="22" s="1"/>
  <c r="S30" i="19"/>
  <c r="V30" i="24"/>
  <c r="T32" i="25"/>
  <c r="T34" i="25" s="1"/>
  <c r="T36" i="25" s="1"/>
  <c r="T38" i="25" s="1"/>
  <c r="T40" i="25" s="1"/>
  <c r="T43" i="25" s="1"/>
  <c r="T45" i="25" s="1"/>
  <c r="AJ30" i="21"/>
  <c r="AH30" i="18"/>
  <c r="Y32" i="17"/>
  <c r="AO30" i="24"/>
  <c r="AA30" i="24"/>
  <c r="AA34" i="24" s="1"/>
  <c r="AA36" i="24" s="1"/>
  <c r="AA38" i="24" s="1"/>
  <c r="AA40" i="24" s="1"/>
  <c r="AA43" i="24" s="1"/>
  <c r="AA45" i="24" s="1"/>
  <c r="T30" i="27"/>
  <c r="AK32" i="22"/>
  <c r="AK34" i="22" s="1"/>
  <c r="AK36" i="22" s="1"/>
  <c r="AK38" i="22" s="1"/>
  <c r="AK40" i="22" s="1"/>
  <c r="AK43" i="22" s="1"/>
  <c r="AK45" i="22" s="1"/>
  <c r="AW30" i="21"/>
  <c r="AB32" i="25"/>
  <c r="AK30" i="14"/>
  <c r="AB30" i="17"/>
  <c r="AM32" i="24"/>
  <c r="AZ32" i="22"/>
  <c r="AF30" i="17"/>
  <c r="AQ30" i="14"/>
  <c r="AJ30" i="20"/>
  <c r="Y32" i="21"/>
  <c r="AH30" i="14"/>
  <c r="AS32" i="23"/>
  <c r="AS34" i="23" s="1"/>
  <c r="AS36" i="23" s="1"/>
  <c r="AS38" i="23" s="1"/>
  <c r="AS40" i="23" s="1"/>
  <c r="AS43" i="23" s="1"/>
  <c r="AS45" i="23" s="1"/>
  <c r="AW30" i="23"/>
  <c r="AS30" i="14"/>
  <c r="Z32" i="17"/>
  <c r="AZ30" i="23"/>
  <c r="AY32" i="14"/>
  <c r="AJ32" i="18"/>
  <c r="U30" i="20"/>
  <c r="AZ32" i="19"/>
  <c r="AC32" i="23"/>
  <c r="AC34" i="23" s="1"/>
  <c r="AC36" i="23" s="1"/>
  <c r="AC38" i="23" s="1"/>
  <c r="AC40" i="23" s="1"/>
  <c r="AC43" i="23" s="1"/>
  <c r="AC45" i="23" s="1"/>
  <c r="AR30" i="18"/>
  <c r="AQ30" i="22"/>
  <c r="AD32" i="24"/>
  <c r="AS32" i="17"/>
  <c r="AO30" i="14"/>
  <c r="AE32" i="20"/>
  <c r="AW32" i="18"/>
  <c r="AW34" i="18" s="1"/>
  <c r="AW36" i="18" s="1"/>
  <c r="AW38" i="18" s="1"/>
  <c r="AW40" i="18" s="1"/>
  <c r="AW43" i="18" s="1"/>
  <c r="AW45" i="18" s="1"/>
  <c r="AF32" i="17"/>
  <c r="AF34" i="17" s="1"/>
  <c r="AF36" i="17" s="1"/>
  <c r="AF38" i="17" s="1"/>
  <c r="AF40" i="17" s="1"/>
  <c r="AF43" i="17" s="1"/>
  <c r="AF45" i="17" s="1"/>
  <c r="AM32" i="22"/>
  <c r="AG30" i="27"/>
  <c r="W32" i="24"/>
  <c r="AR32" i="20"/>
  <c r="W32" i="18"/>
  <c r="V32" i="24"/>
  <c r="AV30" i="22"/>
  <c r="S30" i="17"/>
  <c r="S34" i="17" s="1"/>
  <c r="S36" i="17" s="1"/>
  <c r="S38" i="17" s="1"/>
  <c r="S40" i="17" s="1"/>
  <c r="S43" i="17" s="1"/>
  <c r="S45" i="17" s="1"/>
  <c r="R30" i="21"/>
  <c r="R34" i="21" s="1"/>
  <c r="R36" i="21" s="1"/>
  <c r="R38" i="21" s="1"/>
  <c r="R40" i="21" s="1"/>
  <c r="R43" i="21" s="1"/>
  <c r="R45" i="21" s="1"/>
  <c r="V30" i="18"/>
  <c r="U30" i="24"/>
  <c r="AP32" i="25"/>
  <c r="AF32" i="21"/>
  <c r="AP30" i="14"/>
  <c r="Z30" i="20"/>
  <c r="AF32" i="25"/>
  <c r="Z30" i="24"/>
  <c r="AQ32" i="25"/>
  <c r="AZ32" i="17"/>
  <c r="AF30" i="23"/>
  <c r="AT32" i="18"/>
  <c r="AQ30" i="17"/>
  <c r="AB32" i="17"/>
  <c r="AL30" i="21"/>
  <c r="AH32" i="18"/>
  <c r="AL32" i="27"/>
  <c r="AZ32" i="14"/>
  <c r="AV30" i="21"/>
  <c r="AH32" i="23"/>
  <c r="V30" i="17"/>
  <c r="AW32" i="25"/>
  <c r="AP30" i="27"/>
  <c r="AP32" i="24"/>
  <c r="AA30" i="19"/>
  <c r="V32" i="22"/>
  <c r="AK30" i="22"/>
  <c r="AE30" i="18"/>
  <c r="AP32" i="18"/>
  <c r="S30" i="20"/>
  <c r="S34" i="20" s="1"/>
  <c r="S36" i="20" s="1"/>
  <c r="S38" i="20" s="1"/>
  <c r="S40" i="20" s="1"/>
  <c r="S43" i="20" s="1"/>
  <c r="S45" i="20" s="1"/>
  <c r="S47" i="20" s="1"/>
  <c r="X30" i="25"/>
  <c r="X34" i="25" s="1"/>
  <c r="X36" i="25" s="1"/>
  <c r="X38" i="25" s="1"/>
  <c r="X40" i="25" s="1"/>
  <c r="X43" i="25" s="1"/>
  <c r="X45" i="25" s="1"/>
  <c r="V30" i="23"/>
  <c r="AB30" i="22"/>
  <c r="AT30" i="22"/>
  <c r="AD32" i="25"/>
  <c r="AC32" i="19"/>
  <c r="AP32" i="14"/>
  <c r="W32" i="21"/>
  <c r="AY32" i="24"/>
  <c r="AL30" i="20"/>
  <c r="W32" i="20"/>
  <c r="AZ30" i="18"/>
  <c r="AS30" i="17"/>
  <c r="AT30" i="27"/>
  <c r="AG30" i="14"/>
  <c r="AG32" i="25"/>
  <c r="T30" i="21"/>
  <c r="T34" i="21" s="1"/>
  <c r="T36" i="21" s="1"/>
  <c r="T38" i="21" s="1"/>
  <c r="T40" i="21" s="1"/>
  <c r="T43" i="21" s="1"/>
  <c r="T45" i="21" s="1"/>
  <c r="AI30" i="24"/>
  <c r="U32" i="25"/>
  <c r="X30" i="20"/>
  <c r="X34" i="20" s="1"/>
  <c r="X36" i="20" s="1"/>
  <c r="X38" i="20" s="1"/>
  <c r="X40" i="20" s="1"/>
  <c r="X43" i="20" s="1"/>
  <c r="X45" i="20" s="1"/>
  <c r="AS32" i="14"/>
  <c r="AS30" i="24"/>
  <c r="AN30" i="22"/>
  <c r="U30" i="14"/>
  <c r="U34" i="14" s="1"/>
  <c r="U36" i="14" s="1"/>
  <c r="U38" i="14" s="1"/>
  <c r="U40" i="14" s="1"/>
  <c r="U43" i="14" s="1"/>
  <c r="U45" i="14" s="1"/>
  <c r="AN30" i="27"/>
  <c r="AN34" i="27" s="1"/>
  <c r="AN36" i="27" s="1"/>
  <c r="AN38" i="27" s="1"/>
  <c r="AN40" i="27" s="1"/>
  <c r="AN43" i="27" s="1"/>
  <c r="AN45" i="27" s="1"/>
  <c r="AK30" i="17"/>
  <c r="AU32" i="18"/>
  <c r="Q30" i="18"/>
  <c r="Q34" i="18" s="1"/>
  <c r="Q36" i="18" s="1"/>
  <c r="Q38" i="18" s="1"/>
  <c r="Q40" i="18" s="1"/>
  <c r="Q43" i="18" s="1"/>
  <c r="Q45" i="18" s="1"/>
  <c r="Q47" i="18" s="1"/>
  <c r="AD32" i="22"/>
  <c r="X32" i="18"/>
  <c r="X32" i="19"/>
  <c r="AH32" i="22"/>
  <c r="AD30" i="23"/>
  <c r="AI30" i="21"/>
  <c r="AI34" i="21" s="1"/>
  <c r="AI36" i="21" s="1"/>
  <c r="AI38" i="21" s="1"/>
  <c r="AI40" i="21" s="1"/>
  <c r="AI43" i="21" s="1"/>
  <c r="AI45" i="21" s="1"/>
  <c r="AA32" i="23"/>
  <c r="AD30" i="21"/>
  <c r="AL32" i="14"/>
  <c r="AG32" i="27"/>
  <c r="AA30" i="22"/>
  <c r="AS32" i="18"/>
  <c r="AP30" i="25"/>
  <c r="Z32" i="20"/>
  <c r="X32" i="14"/>
  <c r="S30" i="25"/>
  <c r="U30" i="21"/>
  <c r="AR32" i="22"/>
  <c r="AT32" i="23"/>
  <c r="AA32" i="14"/>
  <c r="AD30" i="22"/>
  <c r="AD34" i="22" s="1"/>
  <c r="AD36" i="22" s="1"/>
  <c r="AD38" i="22" s="1"/>
  <c r="AD40" i="22" s="1"/>
  <c r="AD43" i="22" s="1"/>
  <c r="AD45" i="22" s="1"/>
  <c r="AT30" i="23"/>
  <c r="Y32" i="22"/>
  <c r="X32" i="22"/>
  <c r="AU30" i="19"/>
  <c r="AG32" i="14"/>
  <c r="AO32" i="17"/>
  <c r="AX30" i="18"/>
  <c r="AV32" i="17"/>
  <c r="AX32" i="19"/>
  <c r="AS30" i="20"/>
  <c r="AN30" i="14"/>
  <c r="Y30" i="23"/>
  <c r="AA30" i="17"/>
  <c r="AN30" i="18"/>
  <c r="W30" i="14"/>
  <c r="AF32" i="18"/>
  <c r="AO32" i="14"/>
  <c r="Q30" i="27"/>
  <c r="AC32" i="20"/>
  <c r="T32" i="20"/>
  <c r="Q24" i="20" s="1"/>
  <c r="AO30" i="19"/>
  <c r="AW32" i="24"/>
  <c r="AY30" i="27"/>
  <c r="T32" i="27"/>
  <c r="Q24" i="27" s="1"/>
  <c r="AC30" i="19"/>
  <c r="AU30" i="17"/>
  <c r="AL32" i="25"/>
  <c r="V30" i="21"/>
  <c r="AN30" i="17"/>
  <c r="AO30" i="22"/>
  <c r="AV32" i="25"/>
  <c r="AR32" i="14"/>
  <c r="X30" i="18"/>
  <c r="AQ32" i="18"/>
  <c r="AY32" i="23"/>
  <c r="T30" i="24"/>
  <c r="AW32" i="19"/>
  <c r="AL32" i="19"/>
  <c r="AI30" i="23"/>
  <c r="AI34" i="23" s="1"/>
  <c r="AI36" i="23" s="1"/>
  <c r="AI38" i="23" s="1"/>
  <c r="AI40" i="23" s="1"/>
  <c r="AI43" i="23" s="1"/>
  <c r="AI45" i="23" s="1"/>
  <c r="AC32" i="14"/>
  <c r="AX32" i="23"/>
  <c r="U32" i="17"/>
  <c r="AU30" i="14"/>
  <c r="AW30" i="17"/>
  <c r="AC30" i="27"/>
  <c r="X32" i="21"/>
  <c r="AG30" i="21"/>
  <c r="AE32" i="17"/>
  <c r="AE34" i="17" s="1"/>
  <c r="AE36" i="17" s="1"/>
  <c r="AE38" i="17" s="1"/>
  <c r="AE40" i="17" s="1"/>
  <c r="AE43" i="17" s="1"/>
  <c r="AE45" i="17" s="1"/>
  <c r="X32" i="23"/>
  <c r="X34" i="23" s="1"/>
  <c r="X36" i="23" s="1"/>
  <c r="X38" i="23" s="1"/>
  <c r="X40" i="23" s="1"/>
  <c r="X43" i="23" s="1"/>
  <c r="X45" i="23" s="1"/>
  <c r="R30" i="19"/>
  <c r="AM30" i="23"/>
  <c r="AY30" i="18"/>
  <c r="X30" i="17"/>
  <c r="AG30" i="25"/>
  <c r="T30" i="22"/>
  <c r="AD32" i="23"/>
  <c r="V32" i="17"/>
  <c r="V34" i="17" s="1"/>
  <c r="V36" i="17" s="1"/>
  <c r="V38" i="17" s="1"/>
  <c r="V40" i="17" s="1"/>
  <c r="V43" i="17" s="1"/>
  <c r="V45" i="17" s="1"/>
  <c r="AG32" i="19"/>
  <c r="Z30" i="25"/>
  <c r="AO32" i="25"/>
  <c r="AG32" i="21"/>
  <c r="Q30" i="24"/>
  <c r="Q34" i="24" s="1"/>
  <c r="Q36" i="24" s="1"/>
  <c r="Q38" i="24" s="1"/>
  <c r="Q40" i="24" s="1"/>
  <c r="Q43" i="24" s="1"/>
  <c r="Q45" i="24" s="1"/>
  <c r="AY32" i="27"/>
  <c r="AF32" i="23"/>
  <c r="AF34" i="23" s="1"/>
  <c r="AF36" i="23" s="1"/>
  <c r="AF38" i="23" s="1"/>
  <c r="AF40" i="23" s="1"/>
  <c r="AF43" i="23" s="1"/>
  <c r="AF45" i="23" s="1"/>
  <c r="Z30" i="23"/>
  <c r="AE32" i="19"/>
  <c r="W30" i="24"/>
  <c r="AE30" i="20"/>
  <c r="AH30" i="20"/>
  <c r="R30" i="23"/>
  <c r="R34" i="23" s="1"/>
  <c r="R36" i="23" s="1"/>
  <c r="R38" i="23" s="1"/>
  <c r="R40" i="23" s="1"/>
  <c r="R43" i="23" s="1"/>
  <c r="R45" i="23" s="1"/>
  <c r="AB30" i="18"/>
  <c r="AZ32" i="23"/>
  <c r="AQ30" i="27"/>
  <c r="AQ34" i="27" s="1"/>
  <c r="AQ36" i="27" s="1"/>
  <c r="AQ38" i="27" s="1"/>
  <c r="AQ40" i="27" s="1"/>
  <c r="AQ43" i="27" s="1"/>
  <c r="AQ45" i="27" s="1"/>
  <c r="AM30" i="14"/>
  <c r="AS30" i="18"/>
  <c r="AN32" i="17"/>
  <c r="Q30" i="23"/>
  <c r="Q34" i="23" s="1"/>
  <c r="Q36" i="23" s="1"/>
  <c r="Q38" i="23" s="1"/>
  <c r="Q40" i="23" s="1"/>
  <c r="Q43" i="23" s="1"/>
  <c r="Q45" i="23" s="1"/>
  <c r="Q47" i="23" s="1"/>
  <c r="T30" i="17"/>
  <c r="U32" i="22"/>
  <c r="R24" i="22" s="1"/>
  <c r="AD30" i="19"/>
  <c r="AD34" i="19" s="1"/>
  <c r="AD36" i="19" s="1"/>
  <c r="AD38" i="19" s="1"/>
  <c r="AD40" i="19" s="1"/>
  <c r="AD43" i="19" s="1"/>
  <c r="AD45" i="19" s="1"/>
  <c r="U32" i="27"/>
  <c r="U34" i="27" s="1"/>
  <c r="U36" i="27" s="1"/>
  <c r="U38" i="27" s="1"/>
  <c r="U40" i="27" s="1"/>
  <c r="U43" i="27" s="1"/>
  <c r="U45" i="27" s="1"/>
  <c r="W32" i="22"/>
  <c r="AL30" i="23"/>
  <c r="AL30" i="14"/>
  <c r="AO30" i="18"/>
  <c r="Y30" i="19"/>
  <c r="U30" i="23"/>
  <c r="AO30" i="21"/>
  <c r="AW30" i="14"/>
  <c r="AK32" i="21"/>
  <c r="AL30" i="27"/>
  <c r="AL34" i="27" s="1"/>
  <c r="AL36" i="27" s="1"/>
  <c r="AL38" i="27" s="1"/>
  <c r="AL40" i="27" s="1"/>
  <c r="AL43" i="27" s="1"/>
  <c r="AL45" i="27" s="1"/>
  <c r="Y30" i="18"/>
  <c r="Y34" i="18" s="1"/>
  <c r="Y36" i="18" s="1"/>
  <c r="Y38" i="18" s="1"/>
  <c r="Y40" i="18" s="1"/>
  <c r="Y43" i="18" s="1"/>
  <c r="Y45" i="18" s="1"/>
  <c r="AC30" i="21"/>
  <c r="W32" i="17"/>
  <c r="AB30" i="24"/>
  <c r="AB34" i="24" s="1"/>
  <c r="AB36" i="24" s="1"/>
  <c r="AB38" i="24" s="1"/>
  <c r="AB40" i="24" s="1"/>
  <c r="AB43" i="24" s="1"/>
  <c r="AB45" i="24" s="1"/>
  <c r="AO32" i="23"/>
  <c r="AG32" i="18"/>
  <c r="AR32" i="21"/>
  <c r="R30" i="27"/>
  <c r="U30" i="18"/>
  <c r="T32" i="14"/>
  <c r="Q24" i="14" s="1"/>
  <c r="AN30" i="20"/>
  <c r="X30" i="19"/>
  <c r="AT32" i="17"/>
  <c r="AM32" i="20"/>
  <c r="AX32" i="25"/>
  <c r="AJ30" i="18"/>
  <c r="AB32" i="21"/>
  <c r="AL30" i="19"/>
  <c r="AP30" i="19"/>
  <c r="AL30" i="25"/>
  <c r="AL34" i="25" s="1"/>
  <c r="AL36" i="25" s="1"/>
  <c r="AL38" i="25" s="1"/>
  <c r="AL40" i="25" s="1"/>
  <c r="AL43" i="25" s="1"/>
  <c r="AL45" i="25" s="1"/>
  <c r="AN32" i="19"/>
  <c r="AA30" i="21"/>
  <c r="AA34" i="21" s="1"/>
  <c r="AA36" i="21" s="1"/>
  <c r="AA38" i="21" s="1"/>
  <c r="AA40" i="21" s="1"/>
  <c r="AA43" i="21" s="1"/>
  <c r="AA45" i="21" s="1"/>
  <c r="AU30" i="22"/>
  <c r="AY32" i="25"/>
  <c r="U32" i="20"/>
  <c r="R24" i="20" s="1"/>
  <c r="AR32" i="18"/>
  <c r="W30" i="23"/>
  <c r="W34" i="23" s="1"/>
  <c r="W36" i="23" s="1"/>
  <c r="W38" i="23" s="1"/>
  <c r="W40" i="23" s="1"/>
  <c r="W43" i="23" s="1"/>
  <c r="W45" i="23" s="1"/>
  <c r="AU30" i="25"/>
  <c r="AJ32" i="19"/>
  <c r="AV30" i="24"/>
  <c r="AY32" i="20"/>
  <c r="T32" i="22"/>
  <c r="Q24" i="22" s="1"/>
  <c r="AJ32" i="22"/>
  <c r="T32" i="23"/>
  <c r="Q24" i="23" s="1"/>
  <c r="V32" i="14"/>
  <c r="AQ32" i="14"/>
  <c r="AJ32" i="17"/>
  <c r="AJ34" i="17" s="1"/>
  <c r="AJ36" i="17" s="1"/>
  <c r="AJ38" i="17" s="1"/>
  <c r="AJ40" i="17" s="1"/>
  <c r="AJ43" i="17" s="1"/>
  <c r="AJ45" i="17" s="1"/>
  <c r="AF30" i="27"/>
  <c r="AK32" i="18"/>
  <c r="AY30" i="19"/>
  <c r="AM32" i="27"/>
  <c r="AV32" i="20"/>
  <c r="AG30" i="24"/>
  <c r="AG34" i="24" s="1"/>
  <c r="AG36" i="24" s="1"/>
  <c r="AG38" i="24" s="1"/>
  <c r="AG40" i="24" s="1"/>
  <c r="AG43" i="24" s="1"/>
  <c r="AG45" i="24" s="1"/>
  <c r="AH30" i="25"/>
  <c r="AD32" i="20"/>
  <c r="AE30" i="23"/>
  <c r="AP30" i="18"/>
  <c r="AB30" i="25"/>
  <c r="AT30" i="25"/>
  <c r="AC30" i="20"/>
  <c r="AZ30" i="25"/>
  <c r="AY32" i="18"/>
  <c r="AA30" i="20"/>
  <c r="AT32" i="19"/>
  <c r="AI32" i="23"/>
  <c r="AL30" i="18"/>
  <c r="AW30" i="18"/>
  <c r="AJ32" i="21"/>
  <c r="AH30" i="23"/>
  <c r="V32" i="23"/>
  <c r="AO30" i="25"/>
  <c r="AF32" i="19"/>
  <c r="AK32" i="23"/>
  <c r="R30" i="18"/>
  <c r="R34" i="18" s="1"/>
  <c r="R36" i="18" s="1"/>
  <c r="R38" i="18" s="1"/>
  <c r="R40" i="18" s="1"/>
  <c r="R43" i="18" s="1"/>
  <c r="R45" i="18" s="1"/>
  <c r="AS30" i="27"/>
  <c r="AD32" i="27"/>
  <c r="V32" i="20"/>
  <c r="S24" i="20" s="1"/>
  <c r="AD30" i="18"/>
  <c r="AD30" i="25"/>
  <c r="Q30" i="20"/>
  <c r="Q34" i="20" s="1"/>
  <c r="Q36" i="20" s="1"/>
  <c r="Q38" i="20" s="1"/>
  <c r="Q40" i="20" s="1"/>
  <c r="Q43" i="20" s="1"/>
  <c r="Q45" i="20" s="1"/>
  <c r="Q47" i="20" s="1"/>
  <c r="AO32" i="20"/>
  <c r="AZ30" i="17"/>
  <c r="V30" i="19"/>
  <c r="AX32" i="22"/>
  <c r="AB32" i="24"/>
  <c r="AB32" i="22"/>
  <c r="AB34" i="22" s="1"/>
  <c r="AB36" i="22" s="1"/>
  <c r="AB38" i="22" s="1"/>
  <c r="AB40" i="22" s="1"/>
  <c r="AB43" i="22" s="1"/>
  <c r="AB45" i="22" s="1"/>
  <c r="AR30" i="22"/>
  <c r="AR34" i="22" s="1"/>
  <c r="AR36" i="22" s="1"/>
  <c r="AR38" i="22" s="1"/>
  <c r="AR40" i="22" s="1"/>
  <c r="AR43" i="22" s="1"/>
  <c r="AR45" i="22" s="1"/>
  <c r="AE32" i="25"/>
  <c r="Z32" i="19"/>
  <c r="AX32" i="18"/>
  <c r="X30" i="22"/>
  <c r="AH30" i="19"/>
  <c r="AT30" i="24"/>
  <c r="AH30" i="21"/>
  <c r="AC30" i="25"/>
  <c r="AC34" i="25" s="1"/>
  <c r="AC36" i="25" s="1"/>
  <c r="AC38" i="25" s="1"/>
  <c r="AC40" i="25" s="1"/>
  <c r="AC43" i="25" s="1"/>
  <c r="AC45" i="25" s="1"/>
  <c r="Y30" i="24"/>
  <c r="AI32" i="27"/>
  <c r="AE30" i="17"/>
  <c r="AQ30" i="18"/>
  <c r="AQ34" i="18" s="1"/>
  <c r="AQ36" i="18" s="1"/>
  <c r="AQ38" i="18" s="1"/>
  <c r="AQ40" i="18" s="1"/>
  <c r="AQ43" i="18" s="1"/>
  <c r="AQ45" i="18" s="1"/>
  <c r="W30" i="19"/>
  <c r="AQ32" i="21"/>
  <c r="AU32" i="22"/>
  <c r="AZ30" i="20"/>
  <c r="AQ32" i="22"/>
  <c r="AQ34" i="22" s="1"/>
  <c r="AQ36" i="22" s="1"/>
  <c r="AQ38" i="22" s="1"/>
  <c r="AQ40" i="22" s="1"/>
  <c r="AQ43" i="22" s="1"/>
  <c r="AQ45" i="22" s="1"/>
  <c r="AG32" i="24"/>
  <c r="AZ32" i="18"/>
  <c r="AH30" i="27"/>
  <c r="AA32" i="25"/>
  <c r="AW30" i="25"/>
  <c r="Z32" i="18"/>
  <c r="U32" i="21"/>
  <c r="U34" i="21" s="1"/>
  <c r="U36" i="21" s="1"/>
  <c r="U38" i="21" s="1"/>
  <c r="U40" i="21" s="1"/>
  <c r="U43" i="21" s="1"/>
  <c r="U45" i="21" s="1"/>
  <c r="AN32" i="20"/>
  <c r="AG30" i="22"/>
  <c r="AO32" i="22"/>
  <c r="AP32" i="20"/>
  <c r="W32" i="14"/>
  <c r="Z32" i="14"/>
  <c r="AK32" i="19"/>
  <c r="AM32" i="14"/>
  <c r="Y30" i="14"/>
  <c r="Q30" i="14"/>
  <c r="Q34" i="14" s="1"/>
  <c r="Q36" i="14" s="1"/>
  <c r="Q38" i="14" s="1"/>
  <c r="Q40" i="14" s="1"/>
  <c r="Q43" i="14" s="1"/>
  <c r="Q45" i="14" s="1"/>
  <c r="AB32" i="23"/>
  <c r="AV32" i="24"/>
  <c r="AS32" i="27"/>
  <c r="AC30" i="22"/>
  <c r="AM30" i="27"/>
  <c r="AU30" i="20"/>
  <c r="AU30" i="23"/>
  <c r="AU34" i="23" s="1"/>
  <c r="AU36" i="23" s="1"/>
  <c r="AU38" i="23" s="1"/>
  <c r="AU40" i="23" s="1"/>
  <c r="AU43" i="23" s="1"/>
  <c r="AU45" i="23" s="1"/>
  <c r="V32" i="25"/>
  <c r="AE30" i="24"/>
  <c r="AH30" i="24"/>
  <c r="Z30" i="18"/>
  <c r="Z32" i="24"/>
  <c r="X30" i="27"/>
  <c r="R30" i="17"/>
  <c r="R34" i="17" s="1"/>
  <c r="R36" i="17" s="1"/>
  <c r="R38" i="17" s="1"/>
  <c r="R40" i="17" s="1"/>
  <c r="R43" i="17" s="1"/>
  <c r="R45" i="17" s="1"/>
  <c r="AR32" i="23"/>
  <c r="AP30" i="17"/>
  <c r="AB30" i="21"/>
  <c r="AR32" i="25"/>
  <c r="AO30" i="23"/>
  <c r="AQ32" i="20"/>
  <c r="W30" i="27"/>
  <c r="AC32" i="17"/>
  <c r="W30" i="25"/>
  <c r="AA32" i="27"/>
  <c r="AQ32" i="27"/>
  <c r="AL30" i="17"/>
  <c r="AO32" i="18"/>
  <c r="AR30" i="20"/>
  <c r="AX32" i="21"/>
  <c r="AX34" i="21" s="1"/>
  <c r="AX36" i="21" s="1"/>
  <c r="AX38" i="21" s="1"/>
  <c r="AX40" i="21" s="1"/>
  <c r="AX43" i="21" s="1"/>
  <c r="AX45" i="21" s="1"/>
  <c r="T32" i="17"/>
  <c r="Q24" i="17" s="1"/>
  <c r="AS30" i="25"/>
  <c r="AS34" i="25" s="1"/>
  <c r="AS36" i="25" s="1"/>
  <c r="AS38" i="25" s="1"/>
  <c r="AS40" i="25" s="1"/>
  <c r="AS43" i="25" s="1"/>
  <c r="AS45" i="25" s="1"/>
  <c r="AB32" i="14"/>
  <c r="AS30" i="19"/>
  <c r="AW32" i="20"/>
  <c r="T30" i="18"/>
  <c r="AD30" i="17"/>
  <c r="AS30" i="21"/>
  <c r="AK30" i="24"/>
  <c r="AF30" i="20"/>
  <c r="AB32" i="27"/>
  <c r="T32" i="24"/>
  <c r="AB32" i="20"/>
  <c r="AF30" i="18"/>
  <c r="AT32" i="25"/>
  <c r="AT30" i="18"/>
  <c r="AT34" i="18" s="1"/>
  <c r="AT36" i="18" s="1"/>
  <c r="AT38" i="18" s="1"/>
  <c r="AT40" i="18" s="1"/>
  <c r="AT43" i="18" s="1"/>
  <c r="AT45" i="18" s="1"/>
  <c r="AT30" i="21"/>
  <c r="AT34" i="21" s="1"/>
  <c r="AT36" i="21" s="1"/>
  <c r="AT38" i="21" s="1"/>
  <c r="AT40" i="21" s="1"/>
  <c r="AT43" i="21" s="1"/>
  <c r="AT45" i="21" s="1"/>
  <c r="W30" i="21"/>
  <c r="U32" i="18"/>
  <c r="R24" i="18" s="1"/>
  <c r="AF30" i="14"/>
  <c r="AA30" i="18"/>
  <c r="AC32" i="24"/>
  <c r="AM30" i="18"/>
  <c r="AK30" i="23"/>
  <c r="AM30" i="21"/>
  <c r="AQ32" i="24"/>
  <c r="AR30" i="24"/>
  <c r="AC30" i="18"/>
  <c r="AX30" i="21"/>
  <c r="AV32" i="22"/>
  <c r="AH32" i="17"/>
  <c r="AR32" i="19"/>
  <c r="AF30" i="22"/>
  <c r="AG30" i="19"/>
  <c r="AV30" i="27"/>
  <c r="AB30" i="23"/>
  <c r="AV32" i="21"/>
  <c r="S30" i="27"/>
  <c r="S34" i="27" s="1"/>
  <c r="S36" i="27" s="1"/>
  <c r="S38" i="27" s="1"/>
  <c r="S40" i="27" s="1"/>
  <c r="S43" i="27" s="1"/>
  <c r="S45" i="27" s="1"/>
  <c r="AE32" i="27"/>
  <c r="AY30" i="23"/>
  <c r="AY34" i="23" s="1"/>
  <c r="AY36" i="23" s="1"/>
  <c r="AY38" i="23" s="1"/>
  <c r="AY40" i="23" s="1"/>
  <c r="AY43" i="23" s="1"/>
  <c r="AY45" i="23" s="1"/>
  <c r="AD30" i="27"/>
  <c r="AD34" i="27" s="1"/>
  <c r="AD36" i="27" s="1"/>
  <c r="AD38" i="27" s="1"/>
  <c r="AD40" i="27" s="1"/>
  <c r="AD43" i="27" s="1"/>
  <c r="AD45" i="27" s="1"/>
  <c r="AH32" i="14"/>
  <c r="X30" i="14"/>
  <c r="X34" i="14" s="1"/>
  <c r="X36" i="14" s="1"/>
  <c r="X38" i="14" s="1"/>
  <c r="X40" i="14" s="1"/>
  <c r="X43" i="14" s="1"/>
  <c r="X45" i="14" s="1"/>
  <c r="AG32" i="23"/>
  <c r="T32" i="18"/>
  <c r="AJ30" i="19"/>
  <c r="AE30" i="27"/>
  <c r="AE34" i="27" s="1"/>
  <c r="AE36" i="27" s="1"/>
  <c r="AE38" i="27" s="1"/>
  <c r="AE40" i="27" s="1"/>
  <c r="AE43" i="27" s="1"/>
  <c r="AE45" i="27" s="1"/>
  <c r="AV32" i="23"/>
  <c r="AO32" i="27"/>
  <c r="AJ30" i="24"/>
  <c r="AE32" i="21"/>
  <c r="AH32" i="25"/>
  <c r="V30" i="14"/>
  <c r="AP32" i="21"/>
  <c r="AB30" i="20"/>
  <c r="Z30" i="27"/>
  <c r="AG32" i="22"/>
  <c r="AG34" i="22" s="1"/>
  <c r="AG36" i="22" s="1"/>
  <c r="AG38" i="22" s="1"/>
  <c r="AG40" i="22" s="1"/>
  <c r="AG43" i="22" s="1"/>
  <c r="AG45" i="22" s="1"/>
  <c r="AG30" i="18"/>
  <c r="T32" i="21"/>
  <c r="Q24" i="21" s="1"/>
  <c r="AP32" i="19"/>
  <c r="Z30" i="17"/>
  <c r="Z34" i="17" s="1"/>
  <c r="Z36" i="17" s="1"/>
  <c r="Z38" i="17" s="1"/>
  <c r="Z40" i="17" s="1"/>
  <c r="Z43" i="17" s="1"/>
  <c r="Z45" i="17" s="1"/>
  <c r="Y32" i="14"/>
  <c r="Y30" i="22"/>
  <c r="Y34" i="22" s="1"/>
  <c r="Y36" i="22" s="1"/>
  <c r="Y38" i="22" s="1"/>
  <c r="Y40" i="22" s="1"/>
  <c r="Y43" i="22" s="1"/>
  <c r="Y45" i="22" s="1"/>
  <c r="AY32" i="22"/>
  <c r="S30" i="14"/>
  <c r="S34" i="14" s="1"/>
  <c r="S36" i="14" s="1"/>
  <c r="S38" i="14" s="1"/>
  <c r="S40" i="14" s="1"/>
  <c r="S43" i="14" s="1"/>
  <c r="S45" i="14" s="1"/>
  <c r="AN32" i="18"/>
  <c r="AL32" i="18"/>
  <c r="AD32" i="21"/>
  <c r="AF32" i="24"/>
  <c r="AY30" i="17"/>
  <c r="U32" i="19"/>
  <c r="AW30" i="19"/>
  <c r="AR32" i="24"/>
  <c r="AR34" i="24" s="1"/>
  <c r="AR36" i="24" s="1"/>
  <c r="AR38" i="24" s="1"/>
  <c r="AR40" i="24" s="1"/>
  <c r="AR43" i="24" s="1"/>
  <c r="AR45" i="24" s="1"/>
  <c r="AI32" i="25"/>
  <c r="AI34" i="25" s="1"/>
  <c r="AI36" i="25" s="1"/>
  <c r="AI38" i="25" s="1"/>
  <c r="AI40" i="25" s="1"/>
  <c r="AI43" i="25" s="1"/>
  <c r="AI45" i="25" s="1"/>
  <c r="AI30" i="22"/>
  <c r="AH32" i="19"/>
  <c r="Y32" i="24"/>
  <c r="AQ30" i="24"/>
  <c r="W32" i="27"/>
  <c r="U30" i="22"/>
  <c r="U34" i="22" s="1"/>
  <c r="U36" i="22" s="1"/>
  <c r="U38" i="22" s="1"/>
  <c r="U40" i="22" s="1"/>
  <c r="U43" i="22" s="1"/>
  <c r="U45" i="22" s="1"/>
  <c r="V32" i="18"/>
  <c r="V34" i="18" s="1"/>
  <c r="V36" i="18" s="1"/>
  <c r="V38" i="18" s="1"/>
  <c r="V40" i="18" s="1"/>
  <c r="V43" i="18" s="1"/>
  <c r="V45" i="18" s="1"/>
  <c r="AK32" i="25"/>
  <c r="AL32" i="24"/>
  <c r="AN32" i="24"/>
  <c r="AQ32" i="19"/>
  <c r="AK30" i="19"/>
  <c r="AH32" i="24"/>
  <c r="AB30" i="14"/>
  <c r="AB34" i="14" s="1"/>
  <c r="AB36" i="14" s="1"/>
  <c r="AB38" i="14" s="1"/>
  <c r="AB40" i="14" s="1"/>
  <c r="AB43" i="14" s="1"/>
  <c r="AB45" i="14" s="1"/>
  <c r="Z32" i="22"/>
  <c r="AX30" i="19"/>
  <c r="AX34" i="19" s="1"/>
  <c r="AX36" i="19" s="1"/>
  <c r="AX38" i="19" s="1"/>
  <c r="AX40" i="19" s="1"/>
  <c r="AX43" i="19" s="1"/>
  <c r="AX45" i="19" s="1"/>
  <c r="AF32" i="27"/>
  <c r="W30" i="20"/>
  <c r="AG30" i="20"/>
  <c r="AY30" i="22"/>
  <c r="S30" i="21"/>
  <c r="AK30" i="20"/>
  <c r="AK32" i="24"/>
  <c r="AI32" i="20"/>
  <c r="AW32" i="17"/>
  <c r="AD30" i="14"/>
  <c r="AJ30" i="17"/>
  <c r="AA32" i="22"/>
  <c r="X32" i="17"/>
  <c r="X32" i="24"/>
  <c r="AU32" i="19"/>
  <c r="AU34" i="19" s="1"/>
  <c r="AU36" i="19" s="1"/>
  <c r="AU38" i="19" s="1"/>
  <c r="AU40" i="19" s="1"/>
  <c r="AU43" i="19" s="1"/>
  <c r="AU45" i="19" s="1"/>
  <c r="AX30" i="23"/>
  <c r="AX34" i="23" s="1"/>
  <c r="AX36" i="23" s="1"/>
  <c r="AX38" i="23" s="1"/>
  <c r="AX40" i="23" s="1"/>
  <c r="AX43" i="23" s="1"/>
  <c r="AX45" i="23" s="1"/>
  <c r="U30" i="25"/>
  <c r="AK30" i="18"/>
  <c r="AX30" i="17"/>
  <c r="AN30" i="21"/>
  <c r="AC32" i="22"/>
  <c r="AT30" i="14"/>
  <c r="AA30" i="23"/>
  <c r="AA34" i="23" s="1"/>
  <c r="AA36" i="23" s="1"/>
  <c r="AA38" i="23" s="1"/>
  <c r="AA40" i="23" s="1"/>
  <c r="AA43" i="23" s="1"/>
  <c r="AA45" i="23" s="1"/>
  <c r="AV30" i="20"/>
  <c r="AV34" i="20" s="1"/>
  <c r="AV36" i="20" s="1"/>
  <c r="AV38" i="20" s="1"/>
  <c r="AV40" i="20" s="1"/>
  <c r="AV43" i="20" s="1"/>
  <c r="AV45" i="20" s="1"/>
  <c r="Z32" i="25"/>
  <c r="AR30" i="23"/>
  <c r="AK32" i="27"/>
  <c r="AF32" i="22"/>
  <c r="AI32" i="22"/>
  <c r="AE32" i="14"/>
  <c r="AU30" i="24"/>
  <c r="AK30" i="21"/>
  <c r="AW32" i="21"/>
  <c r="AY32" i="21"/>
  <c r="V30" i="27"/>
  <c r="AP30" i="20"/>
  <c r="AC30" i="24"/>
  <c r="AX30" i="14"/>
  <c r="U30" i="17"/>
  <c r="U34" i="17" s="1"/>
  <c r="U36" i="17" s="1"/>
  <c r="U38" i="17" s="1"/>
  <c r="U40" i="17" s="1"/>
  <c r="U43" i="17" s="1"/>
  <c r="U45" i="17" s="1"/>
  <c r="AM30" i="19"/>
  <c r="AF32" i="14"/>
  <c r="AP30" i="24"/>
  <c r="AX32" i="14"/>
  <c r="AU32" i="24"/>
  <c r="AO30" i="20"/>
  <c r="AO34" i="20" s="1"/>
  <c r="AO36" i="20" s="1"/>
  <c r="AO38" i="20" s="1"/>
  <c r="AO40" i="20" s="1"/>
  <c r="AO43" i="20" s="1"/>
  <c r="AO45" i="20" s="1"/>
  <c r="AJ30" i="27"/>
  <c r="AN32" i="22"/>
  <c r="AQ30" i="21"/>
  <c r="AU32" i="23"/>
  <c r="AL32" i="17"/>
  <c r="AH32" i="20"/>
  <c r="AA30" i="27"/>
  <c r="AA32" i="19"/>
  <c r="AA34" i="19" s="1"/>
  <c r="AA36" i="19" s="1"/>
  <c r="AA38" i="19" s="1"/>
  <c r="AA40" i="19" s="1"/>
  <c r="AA43" i="19" s="1"/>
  <c r="AA45" i="19" s="1"/>
  <c r="Z32" i="27"/>
  <c r="AZ32" i="27"/>
  <c r="AA32" i="18"/>
  <c r="AE32" i="23"/>
  <c r="AD30" i="24"/>
  <c r="Y32" i="20"/>
  <c r="AI30" i="14"/>
  <c r="AR30" i="25"/>
  <c r="AY30" i="20"/>
  <c r="AY34" i="20" s="1"/>
  <c r="AY36" i="20" s="1"/>
  <c r="AY38" i="20" s="1"/>
  <c r="AY40" i="20" s="1"/>
  <c r="AY43" i="20" s="1"/>
  <c r="AY45" i="20" s="1"/>
  <c r="AO32" i="21"/>
  <c r="AM30" i="25"/>
  <c r="AM34" i="25" s="1"/>
  <c r="AM36" i="25" s="1"/>
  <c r="AM38" i="25" s="1"/>
  <c r="AM40" i="25" s="1"/>
  <c r="AM43" i="25" s="1"/>
  <c r="AM45" i="25" s="1"/>
  <c r="AR30" i="21"/>
  <c r="AQ32" i="23"/>
  <c r="AZ30" i="22"/>
  <c r="AM32" i="21"/>
  <c r="V30" i="20"/>
  <c r="V34" i="20" s="1"/>
  <c r="V36" i="20" s="1"/>
  <c r="V38" i="20" s="1"/>
  <c r="V40" i="20" s="1"/>
  <c r="V43" i="20" s="1"/>
  <c r="V45" i="20" s="1"/>
  <c r="V30" i="25"/>
  <c r="AD32" i="14"/>
  <c r="AT30" i="19"/>
  <c r="AT34" i="19" s="1"/>
  <c r="AT36" i="19" s="1"/>
  <c r="AT38" i="19" s="1"/>
  <c r="AT40" i="19" s="1"/>
  <c r="AT43" i="19" s="1"/>
  <c r="AT45" i="19" s="1"/>
  <c r="AL30" i="22"/>
  <c r="AZ32" i="20"/>
  <c r="AI32" i="19"/>
  <c r="S30" i="23"/>
  <c r="S34" i="23" s="1"/>
  <c r="S36" i="23" s="1"/>
  <c r="S38" i="23" s="1"/>
  <c r="S40" i="23" s="1"/>
  <c r="S43" i="23" s="1"/>
  <c r="S45" i="23" s="1"/>
  <c r="AW32" i="23"/>
  <c r="AX32" i="20"/>
  <c r="AX34" i="20" s="1"/>
  <c r="AX36" i="20" s="1"/>
  <c r="AX38" i="20" s="1"/>
  <c r="AX40" i="20" s="1"/>
  <c r="AX43" i="20" s="1"/>
  <c r="AX45" i="20" s="1"/>
  <c r="AD30" i="20"/>
  <c r="AE30" i="19"/>
  <c r="AZ30" i="24"/>
  <c r="X30" i="21"/>
  <c r="AM30" i="24"/>
  <c r="AM32" i="18"/>
  <c r="AS32" i="19"/>
  <c r="AM32" i="19"/>
  <c r="AK32" i="20"/>
  <c r="AJ32" i="23"/>
  <c r="AQ30" i="25"/>
  <c r="AO30" i="27"/>
  <c r="AA32" i="20"/>
  <c r="AD32" i="19"/>
  <c r="AJ30" i="14"/>
  <c r="AB32" i="19"/>
  <c r="AB34" i="19" s="1"/>
  <c r="AB36" i="19" s="1"/>
  <c r="AB38" i="19" s="1"/>
  <c r="AB40" i="19" s="1"/>
  <c r="AB43" i="19" s="1"/>
  <c r="AB45" i="19" s="1"/>
  <c r="AC32" i="27"/>
  <c r="Z30" i="22"/>
  <c r="AV32" i="27"/>
  <c r="W30" i="18"/>
  <c r="AT32" i="24"/>
  <c r="AF30" i="25"/>
  <c r="Y30" i="17"/>
  <c r="AW30" i="24"/>
  <c r="Y32" i="27"/>
  <c r="AM30" i="22"/>
  <c r="AM34" i="22" s="1"/>
  <c r="AM36" i="22" s="1"/>
  <c r="AM38" i="22" s="1"/>
  <c r="AM40" i="22" s="1"/>
  <c r="AM43" i="22" s="1"/>
  <c r="AM45" i="22" s="1"/>
  <c r="S30" i="22"/>
  <c r="AJ32" i="27"/>
  <c r="Y30" i="25"/>
  <c r="AQ30" i="19"/>
  <c r="W32" i="19"/>
  <c r="AP32" i="22"/>
  <c r="AV30" i="17"/>
  <c r="AY32" i="19"/>
  <c r="U30" i="27"/>
  <c r="AR30" i="27"/>
  <c r="AC32" i="25"/>
  <c r="AK30" i="25"/>
  <c r="AQ30" i="20"/>
  <c r="AP32" i="23"/>
  <c r="AP34" i="23" s="1"/>
  <c r="AP36" i="23" s="1"/>
  <c r="AP38" i="23" s="1"/>
  <c r="AP40" i="23" s="1"/>
  <c r="AP43" i="23" s="1"/>
  <c r="AP45" i="23" s="1"/>
  <c r="AG32" i="20"/>
  <c r="AG34" i="20" s="1"/>
  <c r="AG36" i="20" s="1"/>
  <c r="AG38" i="20" s="1"/>
  <c r="AG40" i="20" s="1"/>
  <c r="AG43" i="20" s="1"/>
  <c r="AG45" i="20" s="1"/>
  <c r="AH30" i="17"/>
  <c r="AU32" i="14"/>
  <c r="AO32" i="19"/>
  <c r="AI30" i="18"/>
  <c r="AK32" i="14"/>
  <c r="AE32" i="22"/>
  <c r="AK32" i="17"/>
  <c r="AB32" i="18"/>
  <c r="AP30" i="22"/>
  <c r="AX30" i="20"/>
  <c r="AG30" i="17"/>
  <c r="AI32" i="14"/>
  <c r="AF30" i="19"/>
  <c r="AD32" i="18"/>
  <c r="AO32" i="24"/>
  <c r="AI30" i="19"/>
  <c r="AS30" i="22"/>
  <c r="AS34" i="22" s="1"/>
  <c r="AS36" i="22" s="1"/>
  <c r="AS38" i="22" s="1"/>
  <c r="AS40" i="22" s="1"/>
  <c r="AS43" i="22" s="1"/>
  <c r="AS45" i="22" s="1"/>
  <c r="AV30" i="19"/>
  <c r="O34" i="23"/>
  <c r="O36" i="23" s="1"/>
  <c r="O38" i="23" s="1"/>
  <c r="O40" i="23" s="1"/>
  <c r="O43" i="23" s="1"/>
  <c r="O45" i="23" s="1"/>
  <c r="O47" i="23" s="1"/>
  <c r="N34" i="25"/>
  <c r="N36" i="25" s="1"/>
  <c r="N38" i="25" s="1"/>
  <c r="N40" i="25" s="1"/>
  <c r="N43" i="25" s="1"/>
  <c r="N45" i="25" s="1"/>
  <c r="BB30" i="25"/>
  <c r="BC30" i="23"/>
  <c r="AD34" i="21"/>
  <c r="AD36" i="21" s="1"/>
  <c r="AD38" i="21" s="1"/>
  <c r="AD40" i="21" s="1"/>
  <c r="AD43" i="21" s="1"/>
  <c r="AD45" i="21" s="1"/>
  <c r="P34" i="17"/>
  <c r="P36" i="17" s="1"/>
  <c r="P38" i="17" s="1"/>
  <c r="P40" i="17" s="1"/>
  <c r="P43" i="17" s="1"/>
  <c r="P45" i="17" s="1"/>
  <c r="T34" i="19"/>
  <c r="T36" i="19" s="1"/>
  <c r="T38" i="19" s="1"/>
  <c r="T40" i="19" s="1"/>
  <c r="T43" i="19" s="1"/>
  <c r="T45" i="19" s="1"/>
  <c r="BE26" i="27"/>
  <c r="N34" i="24"/>
  <c r="N36" i="24" s="1"/>
  <c r="N38" i="24" s="1"/>
  <c r="N40" i="24" s="1"/>
  <c r="N43" i="24" s="1"/>
  <c r="N45" i="24" s="1"/>
  <c r="O34" i="21"/>
  <c r="O36" i="21" s="1"/>
  <c r="O38" i="21" s="1"/>
  <c r="O40" i="21" s="1"/>
  <c r="O43" i="21" s="1"/>
  <c r="O45" i="21" s="1"/>
  <c r="BB26" i="18"/>
  <c r="M34" i="24"/>
  <c r="M36" i="24" s="1"/>
  <c r="M38" i="24" s="1"/>
  <c r="M40" i="24" s="1"/>
  <c r="M43" i="24" s="1"/>
  <c r="M45" i="24" s="1"/>
  <c r="BD30" i="25"/>
  <c r="BD30" i="21"/>
  <c r="P34" i="19"/>
  <c r="P36" i="19" s="1"/>
  <c r="P38" i="19" s="1"/>
  <c r="P40" i="19" s="1"/>
  <c r="P43" i="19" s="1"/>
  <c r="P45" i="19" s="1"/>
  <c r="P34" i="18"/>
  <c r="P36" i="18" s="1"/>
  <c r="P38" i="18" s="1"/>
  <c r="P40" i="18" s="1"/>
  <c r="P43" i="18" s="1"/>
  <c r="P45" i="18" s="1"/>
  <c r="V34" i="19"/>
  <c r="V36" i="19" s="1"/>
  <c r="V38" i="19" s="1"/>
  <c r="V40" i="19" s="1"/>
  <c r="V43" i="19" s="1"/>
  <c r="V45" i="19" s="1"/>
  <c r="BE26" i="24"/>
  <c r="BD30" i="23"/>
  <c r="BD26" i="22"/>
  <c r="O24" i="23"/>
  <c r="BD26" i="19"/>
  <c r="P34" i="24"/>
  <c r="P36" i="24" s="1"/>
  <c r="P38" i="24" s="1"/>
  <c r="P40" i="24" s="1"/>
  <c r="P43" i="24" s="1"/>
  <c r="P45" i="24" s="1"/>
  <c r="R34" i="22"/>
  <c r="R36" i="22" s="1"/>
  <c r="R38" i="22" s="1"/>
  <c r="R40" i="22" s="1"/>
  <c r="R43" i="22" s="1"/>
  <c r="R45" i="22" s="1"/>
  <c r="BE26" i="19"/>
  <c r="BC26" i="23"/>
  <c r="AK34" i="18"/>
  <c r="AK36" i="18" s="1"/>
  <c r="AK38" i="18" s="1"/>
  <c r="AK40" i="18" s="1"/>
  <c r="AK43" i="18" s="1"/>
  <c r="AK45" i="18" s="1"/>
  <c r="BD30" i="19"/>
  <c r="O34" i="25"/>
  <c r="O36" i="25" s="1"/>
  <c r="O38" i="25" s="1"/>
  <c r="O40" i="25" s="1"/>
  <c r="O43" i="25" s="1"/>
  <c r="O45" i="25" s="1"/>
  <c r="O47" i="25" s="1"/>
  <c r="BD26" i="27"/>
  <c r="O34" i="19"/>
  <c r="O36" i="19" s="1"/>
  <c r="O38" i="19" s="1"/>
  <c r="O40" i="19" s="1"/>
  <c r="O43" i="19" s="1"/>
  <c r="O45" i="19" s="1"/>
  <c r="O47" i="19" s="1"/>
  <c r="AJ34" i="20"/>
  <c r="AJ36" i="20" s="1"/>
  <c r="AJ38" i="20" s="1"/>
  <c r="AJ40" i="20" s="1"/>
  <c r="AJ43" i="20" s="1"/>
  <c r="AJ45" i="20" s="1"/>
  <c r="BC32" i="19"/>
  <c r="BE26" i="20"/>
  <c r="BD32" i="24"/>
  <c r="Q34" i="25"/>
  <c r="Q36" i="25" s="1"/>
  <c r="Q38" i="25" s="1"/>
  <c r="Q40" i="25" s="1"/>
  <c r="Q43" i="25" s="1"/>
  <c r="Q45" i="25" s="1"/>
  <c r="P34" i="22"/>
  <c r="P36" i="22" s="1"/>
  <c r="P38" i="22" s="1"/>
  <c r="P40" i="22" s="1"/>
  <c r="P43" i="22" s="1"/>
  <c r="P45" i="22" s="1"/>
  <c r="O34" i="27"/>
  <c r="O36" i="27" s="1"/>
  <c r="O38" i="27" s="1"/>
  <c r="O40" i="27" s="1"/>
  <c r="O43" i="27" s="1"/>
  <c r="O45" i="27" s="1"/>
  <c r="V34" i="27"/>
  <c r="V36" i="27" s="1"/>
  <c r="V38" i="27" s="1"/>
  <c r="V40" i="27" s="1"/>
  <c r="V43" i="27" s="1"/>
  <c r="V45" i="27" s="1"/>
  <c r="BC30" i="17"/>
  <c r="BB30" i="27"/>
  <c r="BD30" i="17"/>
  <c r="Q24" i="18"/>
  <c r="Q25" i="18" s="1"/>
  <c r="BD30" i="24"/>
  <c r="O24" i="19"/>
  <c r="AU34" i="18"/>
  <c r="AU36" i="18" s="1"/>
  <c r="AU38" i="18" s="1"/>
  <c r="AU40" i="18" s="1"/>
  <c r="AU43" i="18" s="1"/>
  <c r="AU45" i="18" s="1"/>
  <c r="Z34" i="25"/>
  <c r="Z36" i="25" s="1"/>
  <c r="Z38" i="25" s="1"/>
  <c r="Z40" i="25" s="1"/>
  <c r="Z43" i="25" s="1"/>
  <c r="Z45" i="25" s="1"/>
  <c r="BB30" i="18"/>
  <c r="BD30" i="27"/>
  <c r="BC32" i="24"/>
  <c r="BE26" i="23"/>
  <c r="BD32" i="20"/>
  <c r="BE26" i="25"/>
  <c r="BB26" i="22"/>
  <c r="P34" i="21"/>
  <c r="P36" i="21" s="1"/>
  <c r="P38" i="21" s="1"/>
  <c r="P40" i="21" s="1"/>
  <c r="P43" i="21" s="1"/>
  <c r="P45" i="21" s="1"/>
  <c r="BE26" i="17"/>
  <c r="Q34" i="27"/>
  <c r="Q36" i="27" s="1"/>
  <c r="Q38" i="27" s="1"/>
  <c r="Q40" i="27" s="1"/>
  <c r="Q43" i="27" s="1"/>
  <c r="Q45" i="27" s="1"/>
  <c r="BE26" i="18"/>
  <c r="BC26" i="25"/>
  <c r="O34" i="17"/>
  <c r="O36" i="17" s="1"/>
  <c r="O38" i="17" s="1"/>
  <c r="O40" i="17" s="1"/>
  <c r="O43" i="17" s="1"/>
  <c r="O45" i="17" s="1"/>
  <c r="BB30" i="22"/>
  <c r="S34" i="22"/>
  <c r="S36" i="22" s="1"/>
  <c r="S38" i="22" s="1"/>
  <c r="S40" i="22" s="1"/>
  <c r="S43" i="22" s="1"/>
  <c r="S45" i="22" s="1"/>
  <c r="W34" i="20"/>
  <c r="W36" i="20" s="1"/>
  <c r="W38" i="20" s="1"/>
  <c r="W40" i="20" s="1"/>
  <c r="W43" i="20" s="1"/>
  <c r="W45" i="20" s="1"/>
  <c r="O24" i="25"/>
  <c r="O25" i="25" s="1"/>
  <c r="BC32" i="27"/>
  <c r="BB30" i="24"/>
  <c r="S34" i="25"/>
  <c r="S36" i="25" s="1"/>
  <c r="S38" i="25" s="1"/>
  <c r="S40" i="25" s="1"/>
  <c r="S43" i="25" s="1"/>
  <c r="S45" i="25" s="1"/>
  <c r="P34" i="25"/>
  <c r="P36" i="25" s="1"/>
  <c r="P38" i="25" s="1"/>
  <c r="P40" i="25" s="1"/>
  <c r="P43" i="25" s="1"/>
  <c r="P45" i="25" s="1"/>
  <c r="Q34" i="21"/>
  <c r="Q36" i="21" s="1"/>
  <c r="Q38" i="21" s="1"/>
  <c r="Q40" i="21" s="1"/>
  <c r="Q43" i="21" s="1"/>
  <c r="Q45" i="21" s="1"/>
  <c r="BC32" i="23"/>
  <c r="BB30" i="21"/>
  <c r="S34" i="19"/>
  <c r="S36" i="19" s="1"/>
  <c r="S38" i="19" s="1"/>
  <c r="S40" i="19" s="1"/>
  <c r="S43" i="19" s="1"/>
  <c r="S45" i="19" s="1"/>
  <c r="BD26" i="18"/>
  <c r="AR34" i="21"/>
  <c r="AR36" i="21" s="1"/>
  <c r="AR38" i="21" s="1"/>
  <c r="AR40" i="21" s="1"/>
  <c r="AR43" i="21" s="1"/>
  <c r="AR45" i="21" s="1"/>
  <c r="AB34" i="21"/>
  <c r="AB36" i="21" s="1"/>
  <c r="AB38" i="21" s="1"/>
  <c r="AB40" i="21" s="1"/>
  <c r="AB43" i="21" s="1"/>
  <c r="AB45" i="21" s="1"/>
  <c r="BD26" i="20"/>
  <c r="BD32" i="27"/>
  <c r="BC26" i="21"/>
  <c r="BC32" i="17"/>
  <c r="BD32" i="23"/>
  <c r="BB32" i="22"/>
  <c r="BC30" i="27"/>
  <c r="BB26" i="20"/>
  <c r="BE26" i="22"/>
  <c r="BB32" i="18"/>
  <c r="BC30" i="25"/>
  <c r="BB26" i="24"/>
  <c r="AW34" i="21"/>
  <c r="AW36" i="21" s="1"/>
  <c r="AW38" i="21" s="1"/>
  <c r="AW40" i="21" s="1"/>
  <c r="AW43" i="21" s="1"/>
  <c r="AW45" i="21" s="1"/>
  <c r="BC26" i="19"/>
  <c r="BD32" i="18"/>
  <c r="BC32" i="22"/>
  <c r="BC26" i="22"/>
  <c r="BC30" i="22"/>
  <c r="BD26" i="24"/>
  <c r="BC32" i="20"/>
  <c r="BC26" i="24"/>
  <c r="BB32" i="17"/>
  <c r="BB30" i="17"/>
  <c r="BB26" i="21"/>
  <c r="BB32" i="21"/>
  <c r="BB26" i="25"/>
  <c r="BB26" i="23"/>
  <c r="BB32" i="25"/>
  <c r="BC30" i="18"/>
  <c r="BC32" i="21"/>
  <c r="BB30" i="19"/>
  <c r="BD30" i="18"/>
  <c r="BC26" i="17"/>
  <c r="BC26" i="27"/>
  <c r="BB32" i="24"/>
  <c r="BD26" i="21"/>
  <c r="BC30" i="20"/>
  <c r="BD32" i="25"/>
  <c r="BC30" i="24"/>
  <c r="BE26" i="21"/>
  <c r="BD26" i="17"/>
  <c r="BB26" i="17"/>
  <c r="BB32" i="20"/>
  <c r="BC32" i="18"/>
  <c r="BD30" i="22"/>
  <c r="BC26" i="18"/>
  <c r="BD30" i="20"/>
  <c r="U34" i="25"/>
  <c r="U36" i="25" s="1"/>
  <c r="U38" i="25" s="1"/>
  <c r="U40" i="25" s="1"/>
  <c r="U43" i="25" s="1"/>
  <c r="U45" i="25" s="1"/>
  <c r="BB30" i="23"/>
  <c r="BD26" i="23"/>
  <c r="BC32" i="25"/>
  <c r="BC30" i="19"/>
  <c r="BB32" i="19"/>
  <c r="BB30" i="20"/>
  <c r="BD32" i="17"/>
  <c r="BC30" i="21"/>
  <c r="BD32" i="19"/>
  <c r="BD32" i="22"/>
  <c r="BD32" i="21"/>
  <c r="BB26" i="27"/>
  <c r="BB32" i="23"/>
  <c r="BD26" i="25"/>
  <c r="BB32" i="27"/>
  <c r="BB26" i="19"/>
  <c r="BC26" i="20"/>
  <c r="BC26" i="14"/>
  <c r="BB26" i="14"/>
  <c r="BD26" i="14"/>
  <c r="BE26" i="14"/>
  <c r="P25" i="14"/>
  <c r="Q47" i="14"/>
  <c r="Q7" i="13"/>
  <c r="P28" i="14"/>
  <c r="R26" i="14" s="1"/>
  <c r="AU6" i="2"/>
  <c r="AW6" i="2" s="1"/>
  <c r="AY6" i="2" s="1"/>
  <c r="BD30" i="14"/>
  <c r="BC30" i="14"/>
  <c r="BB30" i="14"/>
  <c r="AH19" i="14"/>
  <c r="AM20" i="14"/>
  <c r="AN20" i="14"/>
  <c r="AI19" i="14"/>
  <c r="S34" i="21" l="1"/>
  <c r="S36" i="21" s="1"/>
  <c r="S38" i="21" s="1"/>
  <c r="S40" i="21" s="1"/>
  <c r="S43" i="21" s="1"/>
  <c r="S45" i="21" s="1"/>
  <c r="AP34" i="19"/>
  <c r="AP36" i="19" s="1"/>
  <c r="AP38" i="19" s="1"/>
  <c r="AP40" i="19" s="1"/>
  <c r="AP43" i="19" s="1"/>
  <c r="AP45" i="19" s="1"/>
  <c r="AA34" i="22"/>
  <c r="AA36" i="22" s="1"/>
  <c r="AA38" i="22" s="1"/>
  <c r="AA40" i="22" s="1"/>
  <c r="AA43" i="22" s="1"/>
  <c r="AA45" i="22" s="1"/>
  <c r="AG34" i="14"/>
  <c r="AI34" i="27"/>
  <c r="AI36" i="27" s="1"/>
  <c r="AI38" i="27" s="1"/>
  <c r="AI40" i="27" s="1"/>
  <c r="AI43" i="27" s="1"/>
  <c r="AI45" i="27" s="1"/>
  <c r="AN34" i="24"/>
  <c r="AN36" i="24" s="1"/>
  <c r="AN38" i="24" s="1"/>
  <c r="AN40" i="24" s="1"/>
  <c r="AN43" i="24" s="1"/>
  <c r="AN45" i="24" s="1"/>
  <c r="BD34" i="23"/>
  <c r="BD36" i="23" s="1"/>
  <c r="BD38" i="23" s="1"/>
  <c r="BD40" i="23" s="1"/>
  <c r="BD43" i="23" s="1"/>
  <c r="BD45" i="23" s="1"/>
  <c r="BD49" i="23" s="1"/>
  <c r="BD34" i="19"/>
  <c r="BD36" i="19" s="1"/>
  <c r="BD38" i="19" s="1"/>
  <c r="BD40" i="19" s="1"/>
  <c r="BD43" i="19" s="1"/>
  <c r="BD45" i="19" s="1"/>
  <c r="BD49" i="19" s="1"/>
  <c r="U34" i="18"/>
  <c r="U36" i="18" s="1"/>
  <c r="U38" i="18" s="1"/>
  <c r="U40" i="18" s="1"/>
  <c r="U43" i="18" s="1"/>
  <c r="U45" i="18" s="1"/>
  <c r="AF34" i="14"/>
  <c r="AP34" i="20"/>
  <c r="AP36" i="20" s="1"/>
  <c r="AP38" i="20" s="1"/>
  <c r="AP40" i="20" s="1"/>
  <c r="AP43" i="20" s="1"/>
  <c r="AP45" i="20" s="1"/>
  <c r="AC34" i="20"/>
  <c r="AC36" i="20" s="1"/>
  <c r="AC38" i="20" s="1"/>
  <c r="AC40" i="20" s="1"/>
  <c r="AC43" i="20" s="1"/>
  <c r="AC45" i="20" s="1"/>
  <c r="Q49" i="14"/>
  <c r="AH34" i="20"/>
  <c r="AH36" i="20" s="1"/>
  <c r="AH38" i="20" s="1"/>
  <c r="AH40" i="20" s="1"/>
  <c r="AH43" i="20" s="1"/>
  <c r="AH45" i="20" s="1"/>
  <c r="X34" i="17"/>
  <c r="X36" i="17" s="1"/>
  <c r="X38" i="17" s="1"/>
  <c r="X40" i="17" s="1"/>
  <c r="X43" i="17" s="1"/>
  <c r="X45" i="17" s="1"/>
  <c r="AA34" i="17"/>
  <c r="AA36" i="17" s="1"/>
  <c r="AA38" i="17" s="1"/>
  <c r="AA40" i="17" s="1"/>
  <c r="AA43" i="17" s="1"/>
  <c r="AA45" i="17" s="1"/>
  <c r="AJ34" i="18"/>
  <c r="AJ36" i="18" s="1"/>
  <c r="AJ38" i="18" s="1"/>
  <c r="AJ40" i="18" s="1"/>
  <c r="AJ43" i="18" s="1"/>
  <c r="AJ45" i="18" s="1"/>
  <c r="AY34" i="25"/>
  <c r="AY36" i="25" s="1"/>
  <c r="AY38" i="25" s="1"/>
  <c r="AY40" i="25" s="1"/>
  <c r="AY43" i="25" s="1"/>
  <c r="AY45" i="25" s="1"/>
  <c r="AC34" i="18"/>
  <c r="AC36" i="18" s="1"/>
  <c r="AC38" i="18" s="1"/>
  <c r="AC40" i="18" s="1"/>
  <c r="AC43" i="18" s="1"/>
  <c r="AC45" i="18" s="1"/>
  <c r="T34" i="20"/>
  <c r="T36" i="20" s="1"/>
  <c r="T38" i="20" s="1"/>
  <c r="T40" i="20" s="1"/>
  <c r="T43" i="20" s="1"/>
  <c r="T45" i="20" s="1"/>
  <c r="AX34" i="25"/>
  <c r="AX36" i="25" s="1"/>
  <c r="AX38" i="25" s="1"/>
  <c r="AX40" i="25" s="1"/>
  <c r="AX43" i="25" s="1"/>
  <c r="AX45" i="25" s="1"/>
  <c r="AX34" i="27"/>
  <c r="AX36" i="27" s="1"/>
  <c r="AX38" i="27" s="1"/>
  <c r="AX40" i="27" s="1"/>
  <c r="AX43" i="27" s="1"/>
  <c r="AX45" i="27" s="1"/>
  <c r="BD24" i="19"/>
  <c r="R34" i="19"/>
  <c r="R36" i="19" s="1"/>
  <c r="R38" i="19" s="1"/>
  <c r="R40" i="19" s="1"/>
  <c r="R43" i="19" s="1"/>
  <c r="R45" i="19" s="1"/>
  <c r="Z34" i="21"/>
  <c r="Z36" i="21" s="1"/>
  <c r="Z38" i="21" s="1"/>
  <c r="Z40" i="21" s="1"/>
  <c r="Z43" i="21" s="1"/>
  <c r="Z45" i="21" s="1"/>
  <c r="AT34" i="22"/>
  <c r="AT36" i="22" s="1"/>
  <c r="AT38" i="22" s="1"/>
  <c r="AT40" i="22" s="1"/>
  <c r="AT43" i="22" s="1"/>
  <c r="AT45" i="22" s="1"/>
  <c r="AE34" i="21"/>
  <c r="AE36" i="21" s="1"/>
  <c r="AE38" i="21" s="1"/>
  <c r="AE40" i="21" s="1"/>
  <c r="AE43" i="21" s="1"/>
  <c r="AE45" i="21" s="1"/>
  <c r="BC34" i="21"/>
  <c r="BC36" i="21" s="1"/>
  <c r="BC38" i="21" s="1"/>
  <c r="BC40" i="21" s="1"/>
  <c r="BC43" i="21" s="1"/>
  <c r="BC45" i="21" s="1"/>
  <c r="BC49" i="21" s="1"/>
  <c r="BD24" i="18"/>
  <c r="AK34" i="19"/>
  <c r="AK36" i="19" s="1"/>
  <c r="AK38" i="19" s="1"/>
  <c r="AK40" i="19" s="1"/>
  <c r="AK43" i="19" s="1"/>
  <c r="AK45" i="19" s="1"/>
  <c r="AG34" i="21"/>
  <c r="AG36" i="21" s="1"/>
  <c r="AG38" i="21" s="1"/>
  <c r="AG40" i="21" s="1"/>
  <c r="AG43" i="21" s="1"/>
  <c r="AG45" i="21" s="1"/>
  <c r="AY34" i="27"/>
  <c r="AY36" i="27" s="1"/>
  <c r="AY38" i="27" s="1"/>
  <c r="AY40" i="27" s="1"/>
  <c r="AY43" i="27" s="1"/>
  <c r="AY45" i="27" s="1"/>
  <c r="W34" i="14"/>
  <c r="W36" i="14" s="1"/>
  <c r="W38" i="14" s="1"/>
  <c r="W40" i="14" s="1"/>
  <c r="W43" i="14" s="1"/>
  <c r="W45" i="14" s="1"/>
  <c r="S25" i="20"/>
  <c r="AF34" i="18"/>
  <c r="AF36" i="18" s="1"/>
  <c r="AF38" i="18" s="1"/>
  <c r="AF40" i="18" s="1"/>
  <c r="AF43" i="18" s="1"/>
  <c r="AF45" i="18" s="1"/>
  <c r="AY34" i="24"/>
  <c r="AY36" i="24" s="1"/>
  <c r="AY38" i="24" s="1"/>
  <c r="AY40" i="24" s="1"/>
  <c r="AY43" i="24" s="1"/>
  <c r="AY45" i="24" s="1"/>
  <c r="AL34" i="20"/>
  <c r="AL36" i="20" s="1"/>
  <c r="AL38" i="20" s="1"/>
  <c r="AL40" i="20" s="1"/>
  <c r="AL43" i="20" s="1"/>
  <c r="AL45" i="20" s="1"/>
  <c r="AB34" i="18"/>
  <c r="AB36" i="18" s="1"/>
  <c r="AB38" i="18" s="1"/>
  <c r="AB40" i="18" s="1"/>
  <c r="AB43" i="18" s="1"/>
  <c r="AB45" i="18" s="1"/>
  <c r="AF34" i="21"/>
  <c r="AF36" i="21" s="1"/>
  <c r="AF38" i="21" s="1"/>
  <c r="AF40" i="21" s="1"/>
  <c r="AF43" i="21" s="1"/>
  <c r="AF45" i="21" s="1"/>
  <c r="AH34" i="17"/>
  <c r="AH36" i="17" s="1"/>
  <c r="AH38" i="17" s="1"/>
  <c r="AH40" i="17" s="1"/>
  <c r="AH43" i="17" s="1"/>
  <c r="AH45" i="17" s="1"/>
  <c r="AM34" i="18"/>
  <c r="AM36" i="18" s="1"/>
  <c r="AM38" i="18" s="1"/>
  <c r="AM40" i="18" s="1"/>
  <c r="AM43" i="18" s="1"/>
  <c r="AM45" i="18" s="1"/>
  <c r="AC34" i="22"/>
  <c r="AC36" i="22" s="1"/>
  <c r="AC38" i="22" s="1"/>
  <c r="AC40" i="22" s="1"/>
  <c r="AC43" i="22" s="1"/>
  <c r="AC45" i="22" s="1"/>
  <c r="AW34" i="25"/>
  <c r="AW36" i="25" s="1"/>
  <c r="AW38" i="25" s="1"/>
  <c r="AW40" i="25" s="1"/>
  <c r="AW43" i="25" s="1"/>
  <c r="AW45" i="25" s="1"/>
  <c r="AN34" i="20"/>
  <c r="AN36" i="20" s="1"/>
  <c r="AN38" i="20" s="1"/>
  <c r="AN40" i="20" s="1"/>
  <c r="AN43" i="20" s="1"/>
  <c r="AN45" i="20" s="1"/>
  <c r="Y34" i="19"/>
  <c r="Y36" i="19" s="1"/>
  <c r="Y38" i="19" s="1"/>
  <c r="Y40" i="19" s="1"/>
  <c r="Y43" i="19" s="1"/>
  <c r="Y45" i="19" s="1"/>
  <c r="T34" i="17"/>
  <c r="T36" i="17" s="1"/>
  <c r="T38" i="17" s="1"/>
  <c r="T40" i="17" s="1"/>
  <c r="T43" i="17" s="1"/>
  <c r="T45" i="17" s="1"/>
  <c r="X34" i="21"/>
  <c r="X36" i="21" s="1"/>
  <c r="X38" i="21" s="1"/>
  <c r="X40" i="21" s="1"/>
  <c r="X43" i="21" s="1"/>
  <c r="X45" i="21" s="1"/>
  <c r="AN34" i="18"/>
  <c r="AN36" i="18" s="1"/>
  <c r="AN38" i="18" s="1"/>
  <c r="AN40" i="18" s="1"/>
  <c r="AN43" i="18" s="1"/>
  <c r="AN45" i="18" s="1"/>
  <c r="U34" i="20"/>
  <c r="U36" i="20" s="1"/>
  <c r="U38" i="20" s="1"/>
  <c r="U40" i="20" s="1"/>
  <c r="U43" i="20" s="1"/>
  <c r="U45" i="20" s="1"/>
  <c r="AR34" i="19"/>
  <c r="AR36" i="19" s="1"/>
  <c r="AR38" i="19" s="1"/>
  <c r="AR40" i="19" s="1"/>
  <c r="AR43" i="19" s="1"/>
  <c r="AR45" i="19" s="1"/>
  <c r="X34" i="24"/>
  <c r="X36" i="24" s="1"/>
  <c r="X38" i="24" s="1"/>
  <c r="X40" i="24" s="1"/>
  <c r="X43" i="24" s="1"/>
  <c r="X45" i="24" s="1"/>
  <c r="AG34" i="17"/>
  <c r="AG36" i="17" s="1"/>
  <c r="AG38" i="17" s="1"/>
  <c r="AG40" i="17" s="1"/>
  <c r="AG43" i="17" s="1"/>
  <c r="AG45" i="17" s="1"/>
  <c r="AM34" i="17"/>
  <c r="AM36" i="17" s="1"/>
  <c r="AM38" i="17" s="1"/>
  <c r="AM40" i="17" s="1"/>
  <c r="AM43" i="17" s="1"/>
  <c r="AM45" i="17" s="1"/>
  <c r="U34" i="19"/>
  <c r="U36" i="19" s="1"/>
  <c r="U38" i="19" s="1"/>
  <c r="U40" i="19" s="1"/>
  <c r="U43" i="19" s="1"/>
  <c r="U45" i="19" s="1"/>
  <c r="Y34" i="27"/>
  <c r="Y36" i="27" s="1"/>
  <c r="Y38" i="27" s="1"/>
  <c r="Y40" i="27" s="1"/>
  <c r="Y43" i="27" s="1"/>
  <c r="Y45" i="27" s="1"/>
  <c r="AC34" i="19"/>
  <c r="AC36" i="19" s="1"/>
  <c r="AC38" i="19" s="1"/>
  <c r="AC40" i="19" s="1"/>
  <c r="AC43" i="19" s="1"/>
  <c r="AC45" i="19" s="1"/>
  <c r="AZ34" i="27"/>
  <c r="AZ36" i="27" s="1"/>
  <c r="AZ38" i="27" s="1"/>
  <c r="AZ40" i="27" s="1"/>
  <c r="AZ43" i="27" s="1"/>
  <c r="AZ45" i="27" s="1"/>
  <c r="AK34" i="24"/>
  <c r="AK36" i="24" s="1"/>
  <c r="AK38" i="24" s="1"/>
  <c r="AK40" i="24" s="1"/>
  <c r="AK43" i="24" s="1"/>
  <c r="AK45" i="24" s="1"/>
  <c r="AD34" i="23"/>
  <c r="AD36" i="23" s="1"/>
  <c r="AD38" i="23" s="1"/>
  <c r="AD40" i="23" s="1"/>
  <c r="AD43" i="23" s="1"/>
  <c r="AD45" i="23" s="1"/>
  <c r="AK34" i="17"/>
  <c r="AK36" i="17" s="1"/>
  <c r="AK38" i="17" s="1"/>
  <c r="AK40" i="17" s="1"/>
  <c r="AK43" i="17" s="1"/>
  <c r="AK45" i="17" s="1"/>
  <c r="AM34" i="19"/>
  <c r="AM36" i="19" s="1"/>
  <c r="AM38" i="19" s="1"/>
  <c r="AM40" i="19" s="1"/>
  <c r="AM43" i="19" s="1"/>
  <c r="AM45" i="19" s="1"/>
  <c r="AJ34" i="21"/>
  <c r="AJ36" i="21" s="1"/>
  <c r="AJ38" i="21" s="1"/>
  <c r="AJ40" i="21" s="1"/>
  <c r="AJ43" i="21" s="1"/>
  <c r="AJ45" i="21" s="1"/>
  <c r="AE34" i="14"/>
  <c r="AE36" i="14" s="1"/>
  <c r="AE38" i="14" s="1"/>
  <c r="AE40" i="14" s="1"/>
  <c r="AE43" i="14" s="1"/>
  <c r="AE45" i="14" s="1"/>
  <c r="AF34" i="25"/>
  <c r="AF36" i="25" s="1"/>
  <c r="AF38" i="25" s="1"/>
  <c r="AF40" i="25" s="1"/>
  <c r="AF43" i="25" s="1"/>
  <c r="AF45" i="25" s="1"/>
  <c r="BD34" i="25"/>
  <c r="BD36" i="25" s="1"/>
  <c r="BD38" i="25" s="1"/>
  <c r="BD40" i="25" s="1"/>
  <c r="BD43" i="25" s="1"/>
  <c r="BD45" i="25" s="1"/>
  <c r="BD49" i="25" s="1"/>
  <c r="BD34" i="21"/>
  <c r="BD36" i="21" s="1"/>
  <c r="BD38" i="21" s="1"/>
  <c r="BD40" i="21" s="1"/>
  <c r="BD43" i="21" s="1"/>
  <c r="BD45" i="21" s="1"/>
  <c r="BD49" i="21" s="1"/>
  <c r="BD34" i="22"/>
  <c r="BD36" i="22" s="1"/>
  <c r="BD38" i="22" s="1"/>
  <c r="BD40" i="22" s="1"/>
  <c r="BD43" i="22" s="1"/>
  <c r="BD45" i="22" s="1"/>
  <c r="BD49" i="22" s="1"/>
  <c r="Y34" i="14"/>
  <c r="Y36" i="14" s="1"/>
  <c r="Y38" i="14" s="1"/>
  <c r="Y40" i="14" s="1"/>
  <c r="Y43" i="14" s="1"/>
  <c r="Y45" i="14" s="1"/>
  <c r="Q25" i="27"/>
  <c r="R6" i="13"/>
  <c r="Z34" i="14"/>
  <c r="Z36" i="14" s="1"/>
  <c r="Z38" i="14" s="1"/>
  <c r="Z40" i="14" s="1"/>
  <c r="Z43" i="14" s="1"/>
  <c r="Z45" i="14" s="1"/>
  <c r="O25" i="27"/>
  <c r="P6" i="13"/>
  <c r="P25" i="27"/>
  <c r="BD24" i="27"/>
  <c r="V34" i="14"/>
  <c r="V36" i="14" s="1"/>
  <c r="V38" i="14" s="1"/>
  <c r="V40" i="14" s="1"/>
  <c r="V43" i="14" s="1"/>
  <c r="V45" i="14" s="1"/>
  <c r="AC34" i="14"/>
  <c r="AC36" i="14" s="1"/>
  <c r="AC38" i="14" s="1"/>
  <c r="AC40" i="14" s="1"/>
  <c r="AC43" i="14" s="1"/>
  <c r="AC45" i="14" s="1"/>
  <c r="T34" i="27"/>
  <c r="T36" i="27" s="1"/>
  <c r="T38" i="27" s="1"/>
  <c r="T40" i="27" s="1"/>
  <c r="T43" i="27" s="1"/>
  <c r="T45" i="27" s="1"/>
  <c r="AD34" i="14"/>
  <c r="AD36" i="14" s="1"/>
  <c r="AD38" i="14" s="1"/>
  <c r="AD40" i="14" s="1"/>
  <c r="AD43" i="14" s="1"/>
  <c r="AD45" i="14" s="1"/>
  <c r="T34" i="14"/>
  <c r="T36" i="14" s="1"/>
  <c r="T38" i="14" s="1"/>
  <c r="T40" i="14" s="1"/>
  <c r="T43" i="14" s="1"/>
  <c r="T45" i="14" s="1"/>
  <c r="P25" i="21"/>
  <c r="Q25" i="21"/>
  <c r="R34" i="27"/>
  <c r="R36" i="27" s="1"/>
  <c r="R38" i="27" s="1"/>
  <c r="R40" i="27" s="1"/>
  <c r="R43" i="27" s="1"/>
  <c r="R45" i="27" s="1"/>
  <c r="BB34" i="22"/>
  <c r="BB36" i="22" s="1"/>
  <c r="BB38" i="22" s="1"/>
  <c r="BB40" i="22" s="1"/>
  <c r="BB43" i="22" s="1"/>
  <c r="BB45" i="22" s="1"/>
  <c r="BB49" i="22" s="1"/>
  <c r="BD34" i="20"/>
  <c r="BD36" i="20" s="1"/>
  <c r="BD38" i="20" s="1"/>
  <c r="BD40" i="20" s="1"/>
  <c r="BD43" i="20" s="1"/>
  <c r="BD45" i="20" s="1"/>
  <c r="BD49" i="20" s="1"/>
  <c r="AA34" i="14"/>
  <c r="AA36" i="14" s="1"/>
  <c r="AA38" i="14" s="1"/>
  <c r="AA40" i="14" s="1"/>
  <c r="AA43" i="14" s="1"/>
  <c r="AA45" i="14" s="1"/>
  <c r="BD34" i="17"/>
  <c r="BD36" i="17" s="1"/>
  <c r="BD38" i="17" s="1"/>
  <c r="BD40" i="17" s="1"/>
  <c r="BD43" i="17" s="1"/>
  <c r="BD45" i="17" s="1"/>
  <c r="BD49" i="17" s="1"/>
  <c r="BC34" i="18"/>
  <c r="BC36" i="18" s="1"/>
  <c r="BC38" i="18" s="1"/>
  <c r="BC40" i="18" s="1"/>
  <c r="BC43" i="18" s="1"/>
  <c r="BC45" i="18" s="1"/>
  <c r="BC49" i="18" s="1"/>
  <c r="BC34" i="25"/>
  <c r="BC36" i="25" s="1"/>
  <c r="BC38" i="25" s="1"/>
  <c r="BC40" i="25" s="1"/>
  <c r="BC43" i="25" s="1"/>
  <c r="BC45" i="25" s="1"/>
  <c r="BC49" i="25" s="1"/>
  <c r="BB34" i="27"/>
  <c r="BB36" i="27" s="1"/>
  <c r="BB38" i="27" s="1"/>
  <c r="BB40" i="27" s="1"/>
  <c r="BB43" i="27" s="1"/>
  <c r="BB45" i="27" s="1"/>
  <c r="BB49" i="27" s="1"/>
  <c r="BD34" i="24"/>
  <c r="BD36" i="24" s="1"/>
  <c r="BD38" i="24" s="1"/>
  <c r="BD40" i="24" s="1"/>
  <c r="BD43" i="24" s="1"/>
  <c r="BD45" i="24" s="1"/>
  <c r="BD49" i="24" s="1"/>
  <c r="BD24" i="22"/>
  <c r="BB34" i="23"/>
  <c r="BB36" i="23" s="1"/>
  <c r="BB38" i="23" s="1"/>
  <c r="BB40" i="23" s="1"/>
  <c r="BB43" i="23" s="1"/>
  <c r="BB45" i="23" s="1"/>
  <c r="BB49" i="23" s="1"/>
  <c r="BD34" i="18"/>
  <c r="BD36" i="18" s="1"/>
  <c r="BD38" i="18" s="1"/>
  <c r="BD40" i="18" s="1"/>
  <c r="BD43" i="18" s="1"/>
  <c r="BD45" i="18" s="1"/>
  <c r="BD49" i="18" s="1"/>
  <c r="BB34" i="19"/>
  <c r="BB36" i="19" s="1"/>
  <c r="BB38" i="19" s="1"/>
  <c r="BB40" i="19" s="1"/>
  <c r="BB43" i="19" s="1"/>
  <c r="BB45" i="19" s="1"/>
  <c r="BB49" i="19" s="1"/>
  <c r="BC34" i="19"/>
  <c r="BC36" i="19" s="1"/>
  <c r="BC38" i="19" s="1"/>
  <c r="BC40" i="19" s="1"/>
  <c r="BC43" i="19" s="1"/>
  <c r="BC45" i="19" s="1"/>
  <c r="BC49" i="19" s="1"/>
  <c r="BC34" i="22"/>
  <c r="BC36" i="22" s="1"/>
  <c r="BC38" i="22" s="1"/>
  <c r="BC40" i="22" s="1"/>
  <c r="BC43" i="22" s="1"/>
  <c r="BC45" i="22" s="1"/>
  <c r="BC49" i="22" s="1"/>
  <c r="BB34" i="24"/>
  <c r="BB36" i="24" s="1"/>
  <c r="BB38" i="24" s="1"/>
  <c r="BB40" i="24" s="1"/>
  <c r="BB43" i="24" s="1"/>
  <c r="BB45" i="24" s="1"/>
  <c r="BB49" i="24" s="1"/>
  <c r="AT34" i="27"/>
  <c r="AT36" i="27" s="1"/>
  <c r="AT38" i="27" s="1"/>
  <c r="AT40" i="27" s="1"/>
  <c r="AT43" i="27" s="1"/>
  <c r="AT45" i="27" s="1"/>
  <c r="BB34" i="21"/>
  <c r="BB36" i="21" s="1"/>
  <c r="BB38" i="21" s="1"/>
  <c r="BB40" i="21" s="1"/>
  <c r="BB43" i="21" s="1"/>
  <c r="BB45" i="21" s="1"/>
  <c r="BB49" i="21" s="1"/>
  <c r="AK34" i="27"/>
  <c r="AK36" i="27" s="1"/>
  <c r="AK38" i="27" s="1"/>
  <c r="AK40" i="27" s="1"/>
  <c r="AK43" i="27" s="1"/>
  <c r="AK45" i="27" s="1"/>
  <c r="AV34" i="17"/>
  <c r="AV36" i="17" s="1"/>
  <c r="AV38" i="17" s="1"/>
  <c r="AV40" i="17" s="1"/>
  <c r="AV43" i="17" s="1"/>
  <c r="AV45" i="17" s="1"/>
  <c r="AO34" i="18"/>
  <c r="AO36" i="18" s="1"/>
  <c r="AO38" i="18" s="1"/>
  <c r="AO40" i="18" s="1"/>
  <c r="AO43" i="18" s="1"/>
  <c r="AO45" i="18" s="1"/>
  <c r="T34" i="18"/>
  <c r="T36" i="18" s="1"/>
  <c r="T38" i="18" s="1"/>
  <c r="T40" i="18" s="1"/>
  <c r="T43" i="18" s="1"/>
  <c r="T45" i="18" s="1"/>
  <c r="Q47" i="21"/>
  <c r="Q49" i="21"/>
  <c r="R28" i="21" s="1"/>
  <c r="AV34" i="25"/>
  <c r="AV36" i="25" s="1"/>
  <c r="AV38" i="25" s="1"/>
  <c r="AV40" i="25" s="1"/>
  <c r="AV43" i="25" s="1"/>
  <c r="AV45" i="25" s="1"/>
  <c r="Q47" i="27"/>
  <c r="Q49" i="27"/>
  <c r="R28" i="27" s="1"/>
  <c r="AL34" i="24"/>
  <c r="AL36" i="24" s="1"/>
  <c r="AL38" i="24" s="1"/>
  <c r="AL40" i="24" s="1"/>
  <c r="AL43" i="24" s="1"/>
  <c r="AL45" i="24" s="1"/>
  <c r="AP34" i="25"/>
  <c r="AP36" i="25" s="1"/>
  <c r="AP38" i="25" s="1"/>
  <c r="AP40" i="25" s="1"/>
  <c r="AP43" i="25" s="1"/>
  <c r="AP45" i="25" s="1"/>
  <c r="AC34" i="17"/>
  <c r="AC36" i="17" s="1"/>
  <c r="AC38" i="17" s="1"/>
  <c r="AC40" i="17" s="1"/>
  <c r="AC43" i="17" s="1"/>
  <c r="AC45" i="17" s="1"/>
  <c r="AM34" i="24"/>
  <c r="AM36" i="24" s="1"/>
  <c r="AM38" i="24" s="1"/>
  <c r="AM40" i="24" s="1"/>
  <c r="AM43" i="24" s="1"/>
  <c r="AM45" i="24" s="1"/>
  <c r="O47" i="17"/>
  <c r="O49" i="17"/>
  <c r="P28" i="17" s="1"/>
  <c r="R26" i="17" s="1"/>
  <c r="R24" i="17" s="1"/>
  <c r="Z34" i="22"/>
  <c r="Z36" i="22" s="1"/>
  <c r="Z38" i="22" s="1"/>
  <c r="Z40" i="22" s="1"/>
  <c r="Z43" i="22" s="1"/>
  <c r="Z45" i="22" s="1"/>
  <c r="AC34" i="21"/>
  <c r="AC36" i="21" s="1"/>
  <c r="AC38" i="21" s="1"/>
  <c r="AC40" i="21" s="1"/>
  <c r="AC43" i="21" s="1"/>
  <c r="AC45" i="21" s="1"/>
  <c r="Z34" i="23"/>
  <c r="Z36" i="23" s="1"/>
  <c r="Z38" i="23" s="1"/>
  <c r="Z40" i="23" s="1"/>
  <c r="Z43" i="23" s="1"/>
  <c r="Z45" i="23" s="1"/>
  <c r="AA34" i="25"/>
  <c r="AA36" i="25" s="1"/>
  <c r="AA38" i="25" s="1"/>
  <c r="AA40" i="25" s="1"/>
  <c r="AA43" i="25" s="1"/>
  <c r="AA45" i="25" s="1"/>
  <c r="BC34" i="20"/>
  <c r="BC36" i="20" s="1"/>
  <c r="BC38" i="20" s="1"/>
  <c r="BC40" i="20" s="1"/>
  <c r="BC43" i="20" s="1"/>
  <c r="BC45" i="20" s="1"/>
  <c r="BC49" i="20" s="1"/>
  <c r="AI34" i="19"/>
  <c r="AI36" i="19" s="1"/>
  <c r="AI38" i="19" s="1"/>
  <c r="AI40" i="19" s="1"/>
  <c r="AI43" i="19" s="1"/>
  <c r="AI45" i="19" s="1"/>
  <c r="AF34" i="19"/>
  <c r="AF36" i="19" s="1"/>
  <c r="AF38" i="19" s="1"/>
  <c r="AF40" i="19" s="1"/>
  <c r="AF43" i="19" s="1"/>
  <c r="AF45" i="19" s="1"/>
  <c r="P47" i="25"/>
  <c r="P49" i="25"/>
  <c r="Q28" i="25" s="1"/>
  <c r="AY34" i="19"/>
  <c r="AY36" i="19" s="1"/>
  <c r="AY38" i="19" s="1"/>
  <c r="AY40" i="19" s="1"/>
  <c r="AY43" i="19" s="1"/>
  <c r="AY45" i="19" s="1"/>
  <c r="AV34" i="18"/>
  <c r="AV36" i="18" s="1"/>
  <c r="AV38" i="18" s="1"/>
  <c r="AV40" i="18" s="1"/>
  <c r="AV43" i="18" s="1"/>
  <c r="AV45" i="18" s="1"/>
  <c r="AY34" i="21"/>
  <c r="AY36" i="21" s="1"/>
  <c r="AY38" i="21" s="1"/>
  <c r="AY40" i="21" s="1"/>
  <c r="AY43" i="21" s="1"/>
  <c r="AY45" i="21" s="1"/>
  <c r="P47" i="22"/>
  <c r="P49" i="22"/>
  <c r="Q28" i="22" s="1"/>
  <c r="Z34" i="24"/>
  <c r="Z36" i="24" s="1"/>
  <c r="Z38" i="24" s="1"/>
  <c r="Z40" i="24" s="1"/>
  <c r="Z43" i="24" s="1"/>
  <c r="Z45" i="24" s="1"/>
  <c r="AE34" i="19"/>
  <c r="AE36" i="19" s="1"/>
  <c r="AE38" i="19" s="1"/>
  <c r="AE40" i="19" s="1"/>
  <c r="AE43" i="19" s="1"/>
  <c r="AE45" i="19" s="1"/>
  <c r="AD34" i="25"/>
  <c r="AD36" i="25" s="1"/>
  <c r="AD38" i="25" s="1"/>
  <c r="AD40" i="25" s="1"/>
  <c r="AD43" i="25" s="1"/>
  <c r="AD45" i="25" s="1"/>
  <c r="AC34" i="27"/>
  <c r="AC36" i="27" s="1"/>
  <c r="AC38" i="27" s="1"/>
  <c r="AC40" i="27" s="1"/>
  <c r="AC43" i="27" s="1"/>
  <c r="AC45" i="27" s="1"/>
  <c r="AH34" i="24"/>
  <c r="AH36" i="24" s="1"/>
  <c r="AH38" i="24" s="1"/>
  <c r="AH40" i="24" s="1"/>
  <c r="AH43" i="24" s="1"/>
  <c r="AH45" i="24" s="1"/>
  <c r="N47" i="24"/>
  <c r="N49" i="24"/>
  <c r="O28" i="24" s="1"/>
  <c r="V34" i="21"/>
  <c r="V36" i="21" s="1"/>
  <c r="V38" i="21" s="1"/>
  <c r="V40" i="21" s="1"/>
  <c r="V43" i="21" s="1"/>
  <c r="V45" i="21" s="1"/>
  <c r="AA34" i="18"/>
  <c r="AA36" i="18" s="1"/>
  <c r="AA38" i="18" s="1"/>
  <c r="AA40" i="18" s="1"/>
  <c r="AA43" i="18" s="1"/>
  <c r="AA45" i="18" s="1"/>
  <c r="AN34" i="17"/>
  <c r="AN36" i="17" s="1"/>
  <c r="AN38" i="17" s="1"/>
  <c r="AN40" i="17" s="1"/>
  <c r="AN43" i="17" s="1"/>
  <c r="AN45" i="17" s="1"/>
  <c r="AD34" i="24"/>
  <c r="AD36" i="24" s="1"/>
  <c r="AD38" i="24" s="1"/>
  <c r="AD40" i="24" s="1"/>
  <c r="AD43" i="24" s="1"/>
  <c r="AD45" i="24" s="1"/>
  <c r="AO34" i="19"/>
  <c r="AO36" i="19" s="1"/>
  <c r="AO38" i="19" s="1"/>
  <c r="AO40" i="19" s="1"/>
  <c r="AO43" i="19" s="1"/>
  <c r="AO45" i="19" s="1"/>
  <c r="AP34" i="24"/>
  <c r="AP36" i="24" s="1"/>
  <c r="AP38" i="24" s="1"/>
  <c r="AP40" i="24" s="1"/>
  <c r="AP43" i="24" s="1"/>
  <c r="AP45" i="24" s="1"/>
  <c r="AI34" i="22"/>
  <c r="AI36" i="22" s="1"/>
  <c r="AI38" i="22" s="1"/>
  <c r="AI40" i="22" s="1"/>
  <c r="AI43" i="22" s="1"/>
  <c r="AI45" i="22" s="1"/>
  <c r="AE34" i="20"/>
  <c r="AE36" i="20" s="1"/>
  <c r="AE38" i="20" s="1"/>
  <c r="AE40" i="20" s="1"/>
  <c r="AE43" i="20" s="1"/>
  <c r="AE45" i="20" s="1"/>
  <c r="BB34" i="17"/>
  <c r="BB36" i="17" s="1"/>
  <c r="BB38" i="17" s="1"/>
  <c r="BB40" i="17" s="1"/>
  <c r="BB43" i="17" s="1"/>
  <c r="BB45" i="17" s="1"/>
  <c r="BB49" i="17" s="1"/>
  <c r="AO34" i="25"/>
  <c r="AO36" i="25" s="1"/>
  <c r="AO38" i="25" s="1"/>
  <c r="AO40" i="25" s="1"/>
  <c r="AO43" i="25" s="1"/>
  <c r="AO45" i="25" s="1"/>
  <c r="BC34" i="27"/>
  <c r="BC36" i="27" s="1"/>
  <c r="BC38" i="27" s="1"/>
  <c r="BC40" i="27" s="1"/>
  <c r="BC43" i="27" s="1"/>
  <c r="BC45" i="27" s="1"/>
  <c r="BC49" i="27" s="1"/>
  <c r="BD34" i="27"/>
  <c r="BD36" i="27" s="1"/>
  <c r="BD38" i="27" s="1"/>
  <c r="BD40" i="27" s="1"/>
  <c r="BD43" i="27" s="1"/>
  <c r="BD45" i="27" s="1"/>
  <c r="BD49" i="27" s="1"/>
  <c r="AP34" i="18"/>
  <c r="AP36" i="18" s="1"/>
  <c r="AP38" i="18" s="1"/>
  <c r="AP40" i="18" s="1"/>
  <c r="AP43" i="18" s="1"/>
  <c r="AP45" i="18" s="1"/>
  <c r="AL34" i="19"/>
  <c r="AL36" i="19" s="1"/>
  <c r="AL38" i="19" s="1"/>
  <c r="AL40" i="19" s="1"/>
  <c r="AL43" i="19" s="1"/>
  <c r="AL45" i="19" s="1"/>
  <c r="AN34" i="21"/>
  <c r="AN36" i="21" s="1"/>
  <c r="AN38" i="21" s="1"/>
  <c r="AN40" i="21" s="1"/>
  <c r="AN43" i="21" s="1"/>
  <c r="AN45" i="21" s="1"/>
  <c r="O49" i="25"/>
  <c r="P28" i="25" s="1"/>
  <c r="P25" i="25"/>
  <c r="V34" i="24"/>
  <c r="V36" i="24" s="1"/>
  <c r="V38" i="24" s="1"/>
  <c r="V40" i="24" s="1"/>
  <c r="V43" i="24" s="1"/>
  <c r="V45" i="24" s="1"/>
  <c r="V34" i="23"/>
  <c r="V36" i="23" s="1"/>
  <c r="V38" i="23" s="1"/>
  <c r="V40" i="23" s="1"/>
  <c r="V43" i="23" s="1"/>
  <c r="V45" i="23" s="1"/>
  <c r="AQ34" i="25"/>
  <c r="AQ36" i="25" s="1"/>
  <c r="AQ38" i="25" s="1"/>
  <c r="AQ40" i="25" s="1"/>
  <c r="AQ43" i="25" s="1"/>
  <c r="AQ45" i="25" s="1"/>
  <c r="AQ34" i="23"/>
  <c r="AQ36" i="23" s="1"/>
  <c r="AQ38" i="23" s="1"/>
  <c r="AQ40" i="23" s="1"/>
  <c r="AQ43" i="23" s="1"/>
  <c r="AQ45" i="23" s="1"/>
  <c r="X34" i="19"/>
  <c r="X36" i="19" s="1"/>
  <c r="X38" i="19" s="1"/>
  <c r="X40" i="19" s="1"/>
  <c r="X43" i="19" s="1"/>
  <c r="X45" i="19" s="1"/>
  <c r="AJ34" i="22"/>
  <c r="AJ36" i="22" s="1"/>
  <c r="AJ38" i="22" s="1"/>
  <c r="AJ40" i="22" s="1"/>
  <c r="AJ43" i="22" s="1"/>
  <c r="AJ45" i="22" s="1"/>
  <c r="AA34" i="20"/>
  <c r="AA36" i="20" s="1"/>
  <c r="AA38" i="20" s="1"/>
  <c r="AA40" i="20" s="1"/>
  <c r="AA43" i="20" s="1"/>
  <c r="AA45" i="20" s="1"/>
  <c r="AW34" i="27"/>
  <c r="AW36" i="27" s="1"/>
  <c r="AW38" i="27" s="1"/>
  <c r="AW40" i="27" s="1"/>
  <c r="AW43" i="27" s="1"/>
  <c r="AW45" i="27" s="1"/>
  <c r="Y34" i="21"/>
  <c r="Y36" i="21" s="1"/>
  <c r="Y38" i="21" s="1"/>
  <c r="Y40" i="21" s="1"/>
  <c r="Y43" i="21" s="1"/>
  <c r="Y45" i="21" s="1"/>
  <c r="AW34" i="23"/>
  <c r="AW36" i="23" s="1"/>
  <c r="AW38" i="23" s="1"/>
  <c r="AW40" i="23" s="1"/>
  <c r="AW43" i="23" s="1"/>
  <c r="AW45" i="23" s="1"/>
  <c r="AX34" i="24"/>
  <c r="AX36" i="24" s="1"/>
  <c r="AX38" i="24" s="1"/>
  <c r="AX40" i="24" s="1"/>
  <c r="AX43" i="24" s="1"/>
  <c r="AX45" i="24" s="1"/>
  <c r="AH34" i="18"/>
  <c r="AH36" i="18" s="1"/>
  <c r="AH38" i="18" s="1"/>
  <c r="AH40" i="18" s="1"/>
  <c r="AH43" i="18" s="1"/>
  <c r="AH45" i="18" s="1"/>
  <c r="AW34" i="17"/>
  <c r="AW36" i="17" s="1"/>
  <c r="AW38" i="17" s="1"/>
  <c r="AW40" i="17" s="1"/>
  <c r="AW43" i="17" s="1"/>
  <c r="AW45" i="17" s="1"/>
  <c r="AL34" i="18"/>
  <c r="AL36" i="18" s="1"/>
  <c r="AL38" i="18" s="1"/>
  <c r="AL40" i="18" s="1"/>
  <c r="AL43" i="18" s="1"/>
  <c r="AL45" i="18" s="1"/>
  <c r="P47" i="19"/>
  <c r="P49" i="19"/>
  <c r="Q28" i="19" s="1"/>
  <c r="BD24" i="25"/>
  <c r="AT34" i="23"/>
  <c r="AT36" i="23" s="1"/>
  <c r="AT38" i="23" s="1"/>
  <c r="AT40" i="23" s="1"/>
  <c r="AT43" i="23" s="1"/>
  <c r="AT45" i="23" s="1"/>
  <c r="AR34" i="20"/>
  <c r="AR36" i="20" s="1"/>
  <c r="AR38" i="20" s="1"/>
  <c r="AR40" i="20" s="1"/>
  <c r="AR43" i="20" s="1"/>
  <c r="AR45" i="20" s="1"/>
  <c r="AP34" i="21"/>
  <c r="AP36" i="21" s="1"/>
  <c r="AP38" i="21" s="1"/>
  <c r="AP40" i="21" s="1"/>
  <c r="AP43" i="21" s="1"/>
  <c r="AP45" i="21" s="1"/>
  <c r="AR34" i="25"/>
  <c r="AR36" i="25" s="1"/>
  <c r="AR38" i="25" s="1"/>
  <c r="AR40" i="25" s="1"/>
  <c r="AR43" i="25" s="1"/>
  <c r="AR45" i="25" s="1"/>
  <c r="AR34" i="27"/>
  <c r="AR36" i="27" s="1"/>
  <c r="AR38" i="27" s="1"/>
  <c r="AR40" i="27" s="1"/>
  <c r="AR43" i="27" s="1"/>
  <c r="AR45" i="27" s="1"/>
  <c r="AK34" i="21"/>
  <c r="AK36" i="21" s="1"/>
  <c r="AK38" i="21" s="1"/>
  <c r="AK40" i="21" s="1"/>
  <c r="AK43" i="21" s="1"/>
  <c r="AK45" i="21" s="1"/>
  <c r="X34" i="27"/>
  <c r="X36" i="27" s="1"/>
  <c r="X38" i="27" s="1"/>
  <c r="X40" i="27" s="1"/>
  <c r="X43" i="27" s="1"/>
  <c r="X45" i="27" s="1"/>
  <c r="AQ34" i="19"/>
  <c r="AQ36" i="19" s="1"/>
  <c r="AQ38" i="19" s="1"/>
  <c r="AQ40" i="19" s="1"/>
  <c r="AQ43" i="19" s="1"/>
  <c r="AQ45" i="19" s="1"/>
  <c r="AM34" i="23"/>
  <c r="AM36" i="23" s="1"/>
  <c r="AM38" i="23" s="1"/>
  <c r="AM40" i="23" s="1"/>
  <c r="AM43" i="23" s="1"/>
  <c r="AM45" i="23" s="1"/>
  <c r="AH34" i="21"/>
  <c r="AH36" i="21" s="1"/>
  <c r="AH38" i="21" s="1"/>
  <c r="AH40" i="21" s="1"/>
  <c r="AH43" i="21" s="1"/>
  <c r="AH45" i="21" s="1"/>
  <c r="BC34" i="23"/>
  <c r="BC36" i="23" s="1"/>
  <c r="BC38" i="23" s="1"/>
  <c r="BC40" i="23" s="1"/>
  <c r="BC43" i="23" s="1"/>
  <c r="BC45" i="23" s="1"/>
  <c r="BC49" i="23" s="1"/>
  <c r="N47" i="25"/>
  <c r="N49" i="25"/>
  <c r="O28" i="25" s="1"/>
  <c r="AV34" i="27"/>
  <c r="AV36" i="27" s="1"/>
  <c r="AV38" i="27" s="1"/>
  <c r="AV40" i="27" s="1"/>
  <c r="AV43" i="27" s="1"/>
  <c r="AV45" i="27" s="1"/>
  <c r="AF34" i="22"/>
  <c r="AF36" i="22" s="1"/>
  <c r="AF38" i="22" s="1"/>
  <c r="AF40" i="22" s="1"/>
  <c r="AF43" i="22" s="1"/>
  <c r="AF45" i="22" s="1"/>
  <c r="R47" i="18"/>
  <c r="R49" i="18"/>
  <c r="S28" i="18" s="1"/>
  <c r="R47" i="20"/>
  <c r="R49" i="20"/>
  <c r="S28" i="20" s="1"/>
  <c r="AM34" i="20"/>
  <c r="AM36" i="20" s="1"/>
  <c r="AM38" i="20" s="1"/>
  <c r="AM40" i="20" s="1"/>
  <c r="AM43" i="20" s="1"/>
  <c r="AM45" i="20" s="1"/>
  <c r="Y34" i="17"/>
  <c r="Y36" i="17" s="1"/>
  <c r="Y38" i="17" s="1"/>
  <c r="Y40" i="17" s="1"/>
  <c r="Y43" i="17" s="1"/>
  <c r="Y45" i="17" s="1"/>
  <c r="AS34" i="17"/>
  <c r="AS36" i="17" s="1"/>
  <c r="AS38" i="17" s="1"/>
  <c r="AS40" i="17" s="1"/>
  <c r="AS43" i="17" s="1"/>
  <c r="AS45" i="17" s="1"/>
  <c r="AU34" i="22"/>
  <c r="AU36" i="22" s="1"/>
  <c r="AU38" i="22" s="1"/>
  <c r="AU40" i="22" s="1"/>
  <c r="AU43" i="22" s="1"/>
  <c r="AU45" i="22" s="1"/>
  <c r="Q25" i="17"/>
  <c r="Q49" i="17"/>
  <c r="R28" i="17" s="1"/>
  <c r="BD24" i="20"/>
  <c r="AP34" i="27"/>
  <c r="AP36" i="27" s="1"/>
  <c r="AP38" i="27" s="1"/>
  <c r="AP40" i="27" s="1"/>
  <c r="AP43" i="27" s="1"/>
  <c r="AP45" i="27" s="1"/>
  <c r="P47" i="21"/>
  <c r="P49" i="21"/>
  <c r="Q28" i="21" s="1"/>
  <c r="AH34" i="19"/>
  <c r="AH36" i="19" s="1"/>
  <c r="AH38" i="19" s="1"/>
  <c r="AH40" i="19" s="1"/>
  <c r="AH43" i="19" s="1"/>
  <c r="AH45" i="19" s="1"/>
  <c r="P47" i="17"/>
  <c r="P49" i="17"/>
  <c r="Q28" i="17" s="1"/>
  <c r="W34" i="19"/>
  <c r="W36" i="19" s="1"/>
  <c r="W38" i="19" s="1"/>
  <c r="W40" i="19" s="1"/>
  <c r="W43" i="19" s="1"/>
  <c r="W45" i="19" s="1"/>
  <c r="Z34" i="18"/>
  <c r="Z36" i="18" s="1"/>
  <c r="Z38" i="18" s="1"/>
  <c r="Z40" i="18" s="1"/>
  <c r="Z43" i="18" s="1"/>
  <c r="Z45" i="18" s="1"/>
  <c r="AL34" i="23"/>
  <c r="AL36" i="23" s="1"/>
  <c r="AL38" i="23" s="1"/>
  <c r="AL40" i="23" s="1"/>
  <c r="AL43" i="23" s="1"/>
  <c r="AL45" i="23" s="1"/>
  <c r="AU34" i="24"/>
  <c r="AU36" i="24" s="1"/>
  <c r="AU38" i="24" s="1"/>
  <c r="AU40" i="24" s="1"/>
  <c r="AU43" i="24" s="1"/>
  <c r="AU45" i="24" s="1"/>
  <c r="AN34" i="23"/>
  <c r="AN36" i="23" s="1"/>
  <c r="AN38" i="23" s="1"/>
  <c r="AN40" i="23" s="1"/>
  <c r="AN43" i="23" s="1"/>
  <c r="AN45" i="23" s="1"/>
  <c r="AF34" i="20"/>
  <c r="AF36" i="20" s="1"/>
  <c r="AF38" i="20" s="1"/>
  <c r="AF40" i="20" s="1"/>
  <c r="AF43" i="20" s="1"/>
  <c r="AF45" i="20" s="1"/>
  <c r="O25" i="23"/>
  <c r="O49" i="23"/>
  <c r="P28" i="23" s="1"/>
  <c r="P25" i="23"/>
  <c r="AS34" i="27"/>
  <c r="AS36" i="27" s="1"/>
  <c r="AS38" i="27" s="1"/>
  <c r="AS40" i="27" s="1"/>
  <c r="AS43" i="27" s="1"/>
  <c r="AS45" i="27" s="1"/>
  <c r="AU34" i="20"/>
  <c r="AU36" i="20" s="1"/>
  <c r="AU38" i="20" s="1"/>
  <c r="AU40" i="20" s="1"/>
  <c r="AU43" i="20" s="1"/>
  <c r="AU45" i="20" s="1"/>
  <c r="AP34" i="22"/>
  <c r="AP36" i="22" s="1"/>
  <c r="AP38" i="22" s="1"/>
  <c r="AP40" i="22" s="1"/>
  <c r="AP43" i="22" s="1"/>
  <c r="AP45" i="22" s="1"/>
  <c r="W34" i="18"/>
  <c r="W36" i="18" s="1"/>
  <c r="W38" i="18" s="1"/>
  <c r="W40" i="18" s="1"/>
  <c r="W43" i="18" s="1"/>
  <c r="W45" i="18" s="1"/>
  <c r="W34" i="17"/>
  <c r="W36" i="17" s="1"/>
  <c r="W38" i="17" s="1"/>
  <c r="W40" i="17" s="1"/>
  <c r="W43" i="17" s="1"/>
  <c r="W45" i="17" s="1"/>
  <c r="AV34" i="22"/>
  <c r="AV36" i="22" s="1"/>
  <c r="AV38" i="22" s="1"/>
  <c r="AV40" i="22" s="1"/>
  <c r="AV43" i="22" s="1"/>
  <c r="AV45" i="22" s="1"/>
  <c r="AR34" i="17"/>
  <c r="AR36" i="17" s="1"/>
  <c r="AR38" i="17" s="1"/>
  <c r="AR40" i="17" s="1"/>
  <c r="AR43" i="17" s="1"/>
  <c r="AR45" i="17" s="1"/>
  <c r="AO34" i="22"/>
  <c r="AO36" i="22" s="1"/>
  <c r="AO38" i="22" s="1"/>
  <c r="AO40" i="22" s="1"/>
  <c r="AO43" i="22" s="1"/>
  <c r="AO45" i="22" s="1"/>
  <c r="P47" i="18"/>
  <c r="P49" i="18"/>
  <c r="Q28" i="18" s="1"/>
  <c r="BB34" i="25"/>
  <c r="BB36" i="25" s="1"/>
  <c r="BB38" i="25" s="1"/>
  <c r="BB40" i="25" s="1"/>
  <c r="BB43" i="25" s="1"/>
  <c r="BB45" i="25" s="1"/>
  <c r="BB49" i="25" s="1"/>
  <c r="AT34" i="24"/>
  <c r="AT36" i="24" s="1"/>
  <c r="AT38" i="24" s="1"/>
  <c r="AT40" i="24" s="1"/>
  <c r="AT43" i="24" s="1"/>
  <c r="AT45" i="24" s="1"/>
  <c r="Q25" i="22"/>
  <c r="Q49" i="22"/>
  <c r="R28" i="22" s="1"/>
  <c r="R25" i="22"/>
  <c r="AI34" i="24"/>
  <c r="AI36" i="24" s="1"/>
  <c r="AI38" i="24" s="1"/>
  <c r="AI40" i="24" s="1"/>
  <c r="AI43" i="24" s="1"/>
  <c r="AI45" i="24" s="1"/>
  <c r="AY34" i="18"/>
  <c r="AY36" i="18" s="1"/>
  <c r="AY38" i="18" s="1"/>
  <c r="AY40" i="18" s="1"/>
  <c r="AY43" i="18" s="1"/>
  <c r="AY45" i="18" s="1"/>
  <c r="AZ34" i="20"/>
  <c r="AZ36" i="20" s="1"/>
  <c r="AZ38" i="20" s="1"/>
  <c r="AZ40" i="20" s="1"/>
  <c r="AZ43" i="20" s="1"/>
  <c r="AZ45" i="20" s="1"/>
  <c r="AK34" i="20"/>
  <c r="AK36" i="20" s="1"/>
  <c r="AK38" i="20" s="1"/>
  <c r="AK40" i="20" s="1"/>
  <c r="AK43" i="20" s="1"/>
  <c r="AK45" i="20" s="1"/>
  <c r="AM34" i="21"/>
  <c r="AM36" i="21" s="1"/>
  <c r="AM38" i="21" s="1"/>
  <c r="AM40" i="21" s="1"/>
  <c r="AM43" i="21" s="1"/>
  <c r="AM45" i="21" s="1"/>
  <c r="AS34" i="20"/>
  <c r="AS36" i="20" s="1"/>
  <c r="AS38" i="20" s="1"/>
  <c r="AS40" i="20" s="1"/>
  <c r="AS43" i="20" s="1"/>
  <c r="AS45" i="20" s="1"/>
  <c r="AX34" i="22"/>
  <c r="AX36" i="22" s="1"/>
  <c r="AX38" i="22" s="1"/>
  <c r="AX40" i="22" s="1"/>
  <c r="AX43" i="22" s="1"/>
  <c r="AX45" i="22" s="1"/>
  <c r="Q25" i="23"/>
  <c r="Q49" i="23"/>
  <c r="R28" i="23" s="1"/>
  <c r="Y34" i="24"/>
  <c r="Y36" i="24" s="1"/>
  <c r="Y38" i="24" s="1"/>
  <c r="Y40" i="24" s="1"/>
  <c r="Y43" i="24" s="1"/>
  <c r="Y45" i="24" s="1"/>
  <c r="Q25" i="20"/>
  <c r="Q49" i="20"/>
  <c r="R28" i="20" s="1"/>
  <c r="T26" i="20" s="1"/>
  <c r="R25" i="20"/>
  <c r="AI34" i="18"/>
  <c r="AI36" i="18" s="1"/>
  <c r="AI38" i="18" s="1"/>
  <c r="AI40" i="18" s="1"/>
  <c r="AI43" i="18" s="1"/>
  <c r="AI45" i="18" s="1"/>
  <c r="BB34" i="18"/>
  <c r="BB36" i="18" s="1"/>
  <c r="BB38" i="18" s="1"/>
  <c r="BB40" i="18" s="1"/>
  <c r="BB43" i="18" s="1"/>
  <c r="BB45" i="18" s="1"/>
  <c r="BB49" i="18" s="1"/>
  <c r="BD24" i="24"/>
  <c r="BD24" i="17"/>
  <c r="BC34" i="17"/>
  <c r="BC36" i="17" s="1"/>
  <c r="BC38" i="17" s="1"/>
  <c r="BC40" i="17" s="1"/>
  <c r="BC43" i="17" s="1"/>
  <c r="BC45" i="17" s="1"/>
  <c r="BC49" i="17" s="1"/>
  <c r="O47" i="27"/>
  <c r="O49" i="27"/>
  <c r="P28" i="27" s="1"/>
  <c r="R26" i="27" s="1"/>
  <c r="S26" i="27" s="1"/>
  <c r="AW34" i="24"/>
  <c r="AW36" i="24" s="1"/>
  <c r="AW38" i="24" s="1"/>
  <c r="AW40" i="24" s="1"/>
  <c r="AW43" i="24" s="1"/>
  <c r="AW45" i="24" s="1"/>
  <c r="AZ34" i="22"/>
  <c r="AZ36" i="22" s="1"/>
  <c r="AZ38" i="22" s="1"/>
  <c r="AZ40" i="22" s="1"/>
  <c r="AZ43" i="22" s="1"/>
  <c r="AZ45" i="22" s="1"/>
  <c r="X34" i="18"/>
  <c r="X36" i="18" s="1"/>
  <c r="X38" i="18" s="1"/>
  <c r="X40" i="18" s="1"/>
  <c r="X43" i="18" s="1"/>
  <c r="X45" i="18" s="1"/>
  <c r="AS34" i="24"/>
  <c r="AS36" i="24" s="1"/>
  <c r="AS38" i="24" s="1"/>
  <c r="AS40" i="24" s="1"/>
  <c r="AS43" i="24" s="1"/>
  <c r="AS45" i="24" s="1"/>
  <c r="AL34" i="21"/>
  <c r="AL36" i="21" s="1"/>
  <c r="AL38" i="21" s="1"/>
  <c r="AL40" i="21" s="1"/>
  <c r="AL43" i="21" s="1"/>
  <c r="AL45" i="21" s="1"/>
  <c r="AI34" i="20"/>
  <c r="AI36" i="20" s="1"/>
  <c r="AI38" i="20" s="1"/>
  <c r="AI40" i="20" s="1"/>
  <c r="AI43" i="20" s="1"/>
  <c r="AI45" i="20" s="1"/>
  <c r="Z34" i="19"/>
  <c r="Z36" i="19" s="1"/>
  <c r="Z38" i="19" s="1"/>
  <c r="Z40" i="19" s="1"/>
  <c r="Z43" i="19" s="1"/>
  <c r="Z45" i="19" s="1"/>
  <c r="BD24" i="23"/>
  <c r="Z34" i="20"/>
  <c r="Z36" i="20" s="1"/>
  <c r="Z38" i="20" s="1"/>
  <c r="Z40" i="20" s="1"/>
  <c r="Z43" i="20" s="1"/>
  <c r="Z45" i="20" s="1"/>
  <c r="AQ34" i="21"/>
  <c r="AQ36" i="21" s="1"/>
  <c r="AQ38" i="21" s="1"/>
  <c r="AQ40" i="21" s="1"/>
  <c r="AQ43" i="21" s="1"/>
  <c r="AQ45" i="21" s="1"/>
  <c r="Y34" i="20"/>
  <c r="Y36" i="20" s="1"/>
  <c r="Y38" i="20" s="1"/>
  <c r="Y40" i="20" s="1"/>
  <c r="Y43" i="20" s="1"/>
  <c r="Y45" i="20" s="1"/>
  <c r="AH34" i="25"/>
  <c r="AH36" i="25" s="1"/>
  <c r="AH38" i="25" s="1"/>
  <c r="AH40" i="25" s="1"/>
  <c r="AH43" i="25" s="1"/>
  <c r="AH45" i="25" s="1"/>
  <c r="AS34" i="21"/>
  <c r="AS36" i="21" s="1"/>
  <c r="AS38" i="21" s="1"/>
  <c r="AS40" i="21" s="1"/>
  <c r="AS43" i="21" s="1"/>
  <c r="AS45" i="21" s="1"/>
  <c r="AH34" i="27"/>
  <c r="AH36" i="27" s="1"/>
  <c r="AH38" i="27" s="1"/>
  <c r="AH40" i="27" s="1"/>
  <c r="AH43" i="27" s="1"/>
  <c r="AH45" i="27" s="1"/>
  <c r="AL34" i="17"/>
  <c r="AL36" i="17" s="1"/>
  <c r="AL38" i="17" s="1"/>
  <c r="AL40" i="17" s="1"/>
  <c r="AL43" i="17" s="1"/>
  <c r="AL45" i="17" s="1"/>
  <c r="AB34" i="20"/>
  <c r="AB36" i="20" s="1"/>
  <c r="AB38" i="20" s="1"/>
  <c r="AB40" i="20" s="1"/>
  <c r="AB43" i="20" s="1"/>
  <c r="AB45" i="20" s="1"/>
  <c r="O47" i="21"/>
  <c r="O49" i="21"/>
  <c r="P28" i="21" s="1"/>
  <c r="W34" i="24"/>
  <c r="W36" i="24" s="1"/>
  <c r="W38" i="24" s="1"/>
  <c r="W40" i="24" s="1"/>
  <c r="W43" i="24" s="1"/>
  <c r="W45" i="24" s="1"/>
  <c r="R34" i="25"/>
  <c r="R36" i="25" s="1"/>
  <c r="R38" i="25" s="1"/>
  <c r="R40" i="25" s="1"/>
  <c r="R43" i="25" s="1"/>
  <c r="R45" i="25" s="1"/>
  <c r="AN34" i="25"/>
  <c r="AN36" i="25" s="1"/>
  <c r="AN38" i="25" s="1"/>
  <c r="AN40" i="25" s="1"/>
  <c r="AN43" i="25" s="1"/>
  <c r="AN45" i="25" s="1"/>
  <c r="AH34" i="23"/>
  <c r="AH36" i="23" s="1"/>
  <c r="AH38" i="23" s="1"/>
  <c r="AH40" i="23" s="1"/>
  <c r="AH43" i="23" s="1"/>
  <c r="AH45" i="23" s="1"/>
  <c r="AV34" i="21"/>
  <c r="AV36" i="21" s="1"/>
  <c r="AV38" i="21" s="1"/>
  <c r="AV40" i="21" s="1"/>
  <c r="AV43" i="21" s="1"/>
  <c r="AV45" i="21" s="1"/>
  <c r="AI34" i="17"/>
  <c r="AI36" i="17" s="1"/>
  <c r="AI38" i="17" s="1"/>
  <c r="AI40" i="17" s="1"/>
  <c r="AI43" i="17" s="1"/>
  <c r="AI45" i="17" s="1"/>
  <c r="T34" i="24"/>
  <c r="T36" i="24" s="1"/>
  <c r="T38" i="24" s="1"/>
  <c r="T40" i="24" s="1"/>
  <c r="T43" i="24" s="1"/>
  <c r="T45" i="24" s="1"/>
  <c r="AV34" i="24"/>
  <c r="AV36" i="24" s="1"/>
  <c r="AV38" i="24" s="1"/>
  <c r="AV40" i="24" s="1"/>
  <c r="AV43" i="24" s="1"/>
  <c r="AV45" i="24" s="1"/>
  <c r="AS34" i="19"/>
  <c r="AS36" i="19" s="1"/>
  <c r="AS38" i="19" s="1"/>
  <c r="AS40" i="19" s="1"/>
  <c r="AS43" i="19" s="1"/>
  <c r="AS45" i="19" s="1"/>
  <c r="AE34" i="25"/>
  <c r="AE36" i="25" s="1"/>
  <c r="AE38" i="25" s="1"/>
  <c r="AE40" i="25" s="1"/>
  <c r="AE43" i="25" s="1"/>
  <c r="AE45" i="25" s="1"/>
  <c r="AO34" i="17"/>
  <c r="AO36" i="17" s="1"/>
  <c r="AO38" i="17" s="1"/>
  <c r="AO40" i="17" s="1"/>
  <c r="AO43" i="17" s="1"/>
  <c r="AO45" i="17" s="1"/>
  <c r="AW34" i="22"/>
  <c r="AW36" i="22" s="1"/>
  <c r="AW38" i="22" s="1"/>
  <c r="AW40" i="22" s="1"/>
  <c r="AW43" i="22" s="1"/>
  <c r="AW45" i="22" s="1"/>
  <c r="Q49" i="18"/>
  <c r="R28" i="18" s="1"/>
  <c r="R25" i="18"/>
  <c r="AJ34" i="23"/>
  <c r="AJ36" i="23" s="1"/>
  <c r="AJ38" i="23" s="1"/>
  <c r="AJ40" i="23" s="1"/>
  <c r="AJ43" i="23" s="1"/>
  <c r="AJ45" i="23" s="1"/>
  <c r="AG34" i="19"/>
  <c r="AG36" i="19" s="1"/>
  <c r="AG38" i="19" s="1"/>
  <c r="AG40" i="19" s="1"/>
  <c r="AG43" i="19" s="1"/>
  <c r="AG45" i="19" s="1"/>
  <c r="AD34" i="20"/>
  <c r="AD36" i="20" s="1"/>
  <c r="AD38" i="20" s="1"/>
  <c r="AD40" i="20" s="1"/>
  <c r="AD43" i="20" s="1"/>
  <c r="AD45" i="20" s="1"/>
  <c r="AV34" i="23"/>
  <c r="AV36" i="23" s="1"/>
  <c r="AV38" i="23" s="1"/>
  <c r="AV40" i="23" s="1"/>
  <c r="AV43" i="23" s="1"/>
  <c r="AV45" i="23" s="1"/>
  <c r="AO34" i="23"/>
  <c r="AO36" i="23" s="1"/>
  <c r="AO38" i="23" s="1"/>
  <c r="AO40" i="23" s="1"/>
  <c r="AO43" i="23" s="1"/>
  <c r="AO45" i="23" s="1"/>
  <c r="AE34" i="22"/>
  <c r="AE36" i="22" s="1"/>
  <c r="AE38" i="22" s="1"/>
  <c r="AE40" i="22" s="1"/>
  <c r="AE43" i="22" s="1"/>
  <c r="AE45" i="22" s="1"/>
  <c r="Z34" i="27"/>
  <c r="Z36" i="27" s="1"/>
  <c r="Z38" i="27" s="1"/>
  <c r="Z40" i="27" s="1"/>
  <c r="Z43" i="27" s="1"/>
  <c r="Z45" i="27" s="1"/>
  <c r="AK34" i="23"/>
  <c r="AK36" i="23" s="1"/>
  <c r="AK38" i="23" s="1"/>
  <c r="AK40" i="23" s="1"/>
  <c r="AK43" i="23" s="1"/>
  <c r="AK45" i="23" s="1"/>
  <c r="AT34" i="25"/>
  <c r="AT36" i="25" s="1"/>
  <c r="AT38" i="25" s="1"/>
  <c r="AT40" i="25" s="1"/>
  <c r="AT43" i="25" s="1"/>
  <c r="AT45" i="25" s="1"/>
  <c r="M47" i="24"/>
  <c r="M49" i="24"/>
  <c r="N28" i="24" s="1"/>
  <c r="AE34" i="18"/>
  <c r="AE36" i="18" s="1"/>
  <c r="AE38" i="18" s="1"/>
  <c r="AE40" i="18" s="1"/>
  <c r="AE43" i="18" s="1"/>
  <c r="AE45" i="18" s="1"/>
  <c r="AR34" i="18"/>
  <c r="AR36" i="18" s="1"/>
  <c r="AR38" i="18" s="1"/>
  <c r="AR40" i="18" s="1"/>
  <c r="AR43" i="18" s="1"/>
  <c r="AR45" i="18" s="1"/>
  <c r="AX34" i="18"/>
  <c r="AX36" i="18" s="1"/>
  <c r="AX38" i="18" s="1"/>
  <c r="AX40" i="18" s="1"/>
  <c r="AX43" i="18" s="1"/>
  <c r="AX45" i="18" s="1"/>
  <c r="W34" i="27"/>
  <c r="W36" i="27" s="1"/>
  <c r="W38" i="27" s="1"/>
  <c r="W40" i="27" s="1"/>
  <c r="W43" i="27" s="1"/>
  <c r="W45" i="27" s="1"/>
  <c r="P47" i="23"/>
  <c r="P49" i="23"/>
  <c r="Q28" i="23" s="1"/>
  <c r="BB34" i="20"/>
  <c r="BB36" i="20" s="1"/>
  <c r="BB38" i="20" s="1"/>
  <c r="BB40" i="20" s="1"/>
  <c r="BB43" i="20" s="1"/>
  <c r="BB45" i="20" s="1"/>
  <c r="BB49" i="20" s="1"/>
  <c r="AY34" i="22"/>
  <c r="AY36" i="22" s="1"/>
  <c r="AY38" i="22" s="1"/>
  <c r="AY40" i="22" s="1"/>
  <c r="AY43" i="22" s="1"/>
  <c r="AY45" i="22" s="1"/>
  <c r="AF34" i="24"/>
  <c r="AF36" i="24" s="1"/>
  <c r="AF38" i="24" s="1"/>
  <c r="AF40" i="24" s="1"/>
  <c r="AF43" i="24" s="1"/>
  <c r="AF45" i="24" s="1"/>
  <c r="AJ34" i="27"/>
  <c r="AJ36" i="27" s="1"/>
  <c r="AJ38" i="27" s="1"/>
  <c r="AJ40" i="27" s="1"/>
  <c r="AJ43" i="27" s="1"/>
  <c r="AJ45" i="27" s="1"/>
  <c r="AH34" i="22"/>
  <c r="AH36" i="22" s="1"/>
  <c r="AH38" i="22" s="1"/>
  <c r="AH40" i="22" s="1"/>
  <c r="AH43" i="22" s="1"/>
  <c r="AH45" i="22" s="1"/>
  <c r="AJ34" i="25"/>
  <c r="AJ36" i="25" s="1"/>
  <c r="AJ38" i="25" s="1"/>
  <c r="AJ40" i="25" s="1"/>
  <c r="AJ43" i="25" s="1"/>
  <c r="AJ45" i="25" s="1"/>
  <c r="W34" i="21"/>
  <c r="W36" i="21" s="1"/>
  <c r="W38" i="21" s="1"/>
  <c r="W40" i="21" s="1"/>
  <c r="W43" i="21" s="1"/>
  <c r="W45" i="21" s="1"/>
  <c r="R47" i="22"/>
  <c r="R49" i="22"/>
  <c r="S28" i="22" s="1"/>
  <c r="AJ34" i="19"/>
  <c r="AJ36" i="19" s="1"/>
  <c r="AJ38" i="19" s="1"/>
  <c r="AJ40" i="19" s="1"/>
  <c r="AJ43" i="19" s="1"/>
  <c r="AJ45" i="19" s="1"/>
  <c r="AQ34" i="24"/>
  <c r="AQ36" i="24" s="1"/>
  <c r="AQ38" i="24" s="1"/>
  <c r="AQ40" i="24" s="1"/>
  <c r="AQ43" i="24" s="1"/>
  <c r="AQ45" i="24" s="1"/>
  <c r="AU34" i="25"/>
  <c r="AU36" i="25" s="1"/>
  <c r="AU38" i="25" s="1"/>
  <c r="AU40" i="25" s="1"/>
  <c r="AU43" i="25" s="1"/>
  <c r="AU45" i="25" s="1"/>
  <c r="AB34" i="27"/>
  <c r="AB36" i="27" s="1"/>
  <c r="AB38" i="27" s="1"/>
  <c r="AB40" i="27" s="1"/>
  <c r="AB43" i="27" s="1"/>
  <c r="AB45" i="27" s="1"/>
  <c r="AO34" i="27"/>
  <c r="AO36" i="27" s="1"/>
  <c r="AO38" i="27" s="1"/>
  <c r="AO40" i="27" s="1"/>
  <c r="AO43" i="27" s="1"/>
  <c r="AO45" i="27" s="1"/>
  <c r="AO34" i="24"/>
  <c r="AO36" i="24" s="1"/>
  <c r="AO38" i="24" s="1"/>
  <c r="AO40" i="24" s="1"/>
  <c r="AO43" i="24" s="1"/>
  <c r="AO45" i="24" s="1"/>
  <c r="BC34" i="24"/>
  <c r="BC36" i="24" s="1"/>
  <c r="BC38" i="24" s="1"/>
  <c r="BC40" i="24" s="1"/>
  <c r="BC43" i="24" s="1"/>
  <c r="BC45" i="24" s="1"/>
  <c r="BC49" i="24" s="1"/>
  <c r="AS34" i="18"/>
  <c r="AS36" i="18" s="1"/>
  <c r="AS38" i="18" s="1"/>
  <c r="AS40" i="18" s="1"/>
  <c r="AS43" i="18" s="1"/>
  <c r="AS45" i="18" s="1"/>
  <c r="AA34" i="27"/>
  <c r="AA36" i="27" s="1"/>
  <c r="AA38" i="27" s="1"/>
  <c r="AA40" i="27" s="1"/>
  <c r="AA43" i="27" s="1"/>
  <c r="AA45" i="27" s="1"/>
  <c r="AL34" i="22"/>
  <c r="AL36" i="22" s="1"/>
  <c r="AL38" i="22" s="1"/>
  <c r="AL40" i="22" s="1"/>
  <c r="AL43" i="22" s="1"/>
  <c r="AL45" i="22" s="1"/>
  <c r="AZ34" i="23"/>
  <c r="AZ36" i="23" s="1"/>
  <c r="AZ38" i="23" s="1"/>
  <c r="AZ40" i="23" s="1"/>
  <c r="AZ43" i="23" s="1"/>
  <c r="AZ45" i="23" s="1"/>
  <c r="AZ34" i="25"/>
  <c r="AZ36" i="25" s="1"/>
  <c r="AZ38" i="25" s="1"/>
  <c r="AZ40" i="25" s="1"/>
  <c r="AZ43" i="25" s="1"/>
  <c r="AZ45" i="25" s="1"/>
  <c r="AN34" i="19"/>
  <c r="AN36" i="19" s="1"/>
  <c r="AN38" i="19" s="1"/>
  <c r="AN40" i="19" s="1"/>
  <c r="AN43" i="19" s="1"/>
  <c r="AN45" i="19" s="1"/>
  <c r="AF34" i="27"/>
  <c r="AF36" i="27" s="1"/>
  <c r="AF38" i="27" s="1"/>
  <c r="AF40" i="27" s="1"/>
  <c r="AF43" i="27" s="1"/>
  <c r="AF45" i="27" s="1"/>
  <c r="AT34" i="20"/>
  <c r="AT36" i="20" s="1"/>
  <c r="AT38" i="20" s="1"/>
  <c r="AT40" i="20" s="1"/>
  <c r="AT43" i="20" s="1"/>
  <c r="AT45" i="20" s="1"/>
  <c r="AB34" i="17"/>
  <c r="AB36" i="17" s="1"/>
  <c r="AB38" i="17" s="1"/>
  <c r="AB40" i="17" s="1"/>
  <c r="AB43" i="17" s="1"/>
  <c r="AB45" i="17" s="1"/>
  <c r="AQ34" i="17"/>
  <c r="AQ36" i="17" s="1"/>
  <c r="AQ38" i="17" s="1"/>
  <c r="AQ40" i="17" s="1"/>
  <c r="AQ43" i="17" s="1"/>
  <c r="AQ45" i="17" s="1"/>
  <c r="AJ34" i="24"/>
  <c r="AJ36" i="24" s="1"/>
  <c r="AJ38" i="24" s="1"/>
  <c r="AJ40" i="24" s="1"/>
  <c r="AJ43" i="24" s="1"/>
  <c r="AJ45" i="24" s="1"/>
  <c r="AG34" i="27"/>
  <c r="AG36" i="27" s="1"/>
  <c r="AG38" i="27" s="1"/>
  <c r="AG40" i="27" s="1"/>
  <c r="AG43" i="27" s="1"/>
  <c r="AG45" i="27" s="1"/>
  <c r="S49" i="20"/>
  <c r="T28" i="20" s="1"/>
  <c r="AE34" i="24"/>
  <c r="AE36" i="24" s="1"/>
  <c r="AE38" i="24" s="1"/>
  <c r="AE40" i="24" s="1"/>
  <c r="AE43" i="24" s="1"/>
  <c r="AE45" i="24" s="1"/>
  <c r="W34" i="25"/>
  <c r="W36" i="25" s="1"/>
  <c r="W38" i="25" s="1"/>
  <c r="W40" i="25" s="1"/>
  <c r="W43" i="25" s="1"/>
  <c r="W45" i="25" s="1"/>
  <c r="Y34" i="25"/>
  <c r="Y36" i="25" s="1"/>
  <c r="Y38" i="25" s="1"/>
  <c r="Y40" i="25" s="1"/>
  <c r="Y43" i="25" s="1"/>
  <c r="Y45" i="25" s="1"/>
  <c r="AK34" i="25"/>
  <c r="AK36" i="25" s="1"/>
  <c r="AK38" i="25" s="1"/>
  <c r="AK40" i="25" s="1"/>
  <c r="AK43" i="25" s="1"/>
  <c r="AK45" i="25" s="1"/>
  <c r="O25" i="19"/>
  <c r="O49" i="19"/>
  <c r="P28" i="19" s="1"/>
  <c r="P25" i="19"/>
  <c r="P10" i="13"/>
  <c r="AY34" i="17"/>
  <c r="AY36" i="17" s="1"/>
  <c r="AY38" i="17" s="1"/>
  <c r="AY40" i="17" s="1"/>
  <c r="AY43" i="17" s="1"/>
  <c r="AY45" i="17" s="1"/>
  <c r="AZ34" i="17"/>
  <c r="AZ36" i="17" s="1"/>
  <c r="AZ38" i="17" s="1"/>
  <c r="AZ40" i="17" s="1"/>
  <c r="AZ43" i="17" s="1"/>
  <c r="AZ45" i="17" s="1"/>
  <c r="AT34" i="17"/>
  <c r="AT36" i="17" s="1"/>
  <c r="AT38" i="17" s="1"/>
  <c r="AT40" i="17" s="1"/>
  <c r="AT43" i="17" s="1"/>
  <c r="AT45" i="17" s="1"/>
  <c r="AE34" i="23"/>
  <c r="AE36" i="23" s="1"/>
  <c r="AE38" i="23" s="1"/>
  <c r="AE40" i="23" s="1"/>
  <c r="AE43" i="23" s="1"/>
  <c r="AE45" i="23" s="1"/>
  <c r="AB34" i="25"/>
  <c r="AB36" i="25" s="1"/>
  <c r="AB38" i="25" s="1"/>
  <c r="AB40" i="25" s="1"/>
  <c r="AB43" i="25" s="1"/>
  <c r="AB45" i="25" s="1"/>
  <c r="AO34" i="21"/>
  <c r="AO36" i="21" s="1"/>
  <c r="AO38" i="21" s="1"/>
  <c r="AO40" i="21" s="1"/>
  <c r="AO43" i="21" s="1"/>
  <c r="AO45" i="21" s="1"/>
  <c r="AN34" i="22"/>
  <c r="AN36" i="22" s="1"/>
  <c r="AN38" i="22" s="1"/>
  <c r="AN40" i="22" s="1"/>
  <c r="AN43" i="22" s="1"/>
  <c r="AN45" i="22" s="1"/>
  <c r="X34" i="22"/>
  <c r="X36" i="22" s="1"/>
  <c r="X38" i="22" s="1"/>
  <c r="X40" i="22" s="1"/>
  <c r="X43" i="22" s="1"/>
  <c r="X45" i="22" s="1"/>
  <c r="AU34" i="27"/>
  <c r="AU36" i="27" s="1"/>
  <c r="AU38" i="27" s="1"/>
  <c r="AU40" i="27" s="1"/>
  <c r="AU43" i="27" s="1"/>
  <c r="AU45" i="27" s="1"/>
  <c r="V34" i="25"/>
  <c r="V36" i="25" s="1"/>
  <c r="V38" i="25" s="1"/>
  <c r="V40" i="25" s="1"/>
  <c r="V43" i="25" s="1"/>
  <c r="V45" i="25" s="1"/>
  <c r="BD24" i="21"/>
  <c r="AQ34" i="20"/>
  <c r="AQ36" i="20" s="1"/>
  <c r="AQ38" i="20" s="1"/>
  <c r="AQ40" i="20" s="1"/>
  <c r="AQ43" i="20" s="1"/>
  <c r="AQ45" i="20" s="1"/>
  <c r="AU34" i="21"/>
  <c r="AU36" i="21" s="1"/>
  <c r="AU38" i="21" s="1"/>
  <c r="AU40" i="21" s="1"/>
  <c r="AU43" i="21" s="1"/>
  <c r="AU45" i="21" s="1"/>
  <c r="AD34" i="18"/>
  <c r="AD36" i="18" s="1"/>
  <c r="AD38" i="18" s="1"/>
  <c r="AD40" i="18" s="1"/>
  <c r="AD43" i="18" s="1"/>
  <c r="AD45" i="18" s="1"/>
  <c r="AM34" i="27"/>
  <c r="AM36" i="27" s="1"/>
  <c r="AM38" i="27" s="1"/>
  <c r="AM40" i="27" s="1"/>
  <c r="AM43" i="27" s="1"/>
  <c r="AM45" i="27" s="1"/>
  <c r="AC34" i="24"/>
  <c r="AC36" i="24" s="1"/>
  <c r="AC38" i="24" s="1"/>
  <c r="AC40" i="24" s="1"/>
  <c r="AC43" i="24" s="1"/>
  <c r="AC45" i="24" s="1"/>
  <c r="AG34" i="18"/>
  <c r="AG36" i="18" s="1"/>
  <c r="AG38" i="18" s="1"/>
  <c r="AG40" i="18" s="1"/>
  <c r="AG43" i="18" s="1"/>
  <c r="AG45" i="18" s="1"/>
  <c r="U34" i="23"/>
  <c r="U36" i="23" s="1"/>
  <c r="U38" i="23" s="1"/>
  <c r="U40" i="23" s="1"/>
  <c r="U43" i="23" s="1"/>
  <c r="U45" i="23" s="1"/>
  <c r="T34" i="22"/>
  <c r="T36" i="22" s="1"/>
  <c r="T38" i="22" s="1"/>
  <c r="T40" i="22" s="1"/>
  <c r="T43" i="22" s="1"/>
  <c r="T45" i="22" s="1"/>
  <c r="AW34" i="19"/>
  <c r="AW36" i="19" s="1"/>
  <c r="AW38" i="19" s="1"/>
  <c r="AW40" i="19" s="1"/>
  <c r="AW43" i="19" s="1"/>
  <c r="AW45" i="19" s="1"/>
  <c r="AG34" i="25"/>
  <c r="AG36" i="25" s="1"/>
  <c r="AG38" i="25" s="1"/>
  <c r="AG40" i="25" s="1"/>
  <c r="AG43" i="25" s="1"/>
  <c r="AG45" i="25" s="1"/>
  <c r="AR34" i="23"/>
  <c r="AR36" i="23" s="1"/>
  <c r="AR38" i="23" s="1"/>
  <c r="AR40" i="23" s="1"/>
  <c r="AR43" i="23" s="1"/>
  <c r="AR45" i="23" s="1"/>
  <c r="AZ34" i="18"/>
  <c r="AZ36" i="18" s="1"/>
  <c r="AZ38" i="18" s="1"/>
  <c r="AZ40" i="18" s="1"/>
  <c r="AZ43" i="18" s="1"/>
  <c r="AZ45" i="18" s="1"/>
  <c r="AB34" i="23"/>
  <c r="AB36" i="23" s="1"/>
  <c r="AB38" i="23" s="1"/>
  <c r="AB40" i="23" s="1"/>
  <c r="AB43" i="23" s="1"/>
  <c r="AB45" i="23" s="1"/>
  <c r="Q25" i="14"/>
  <c r="R7" i="13"/>
  <c r="P11" i="13"/>
  <c r="AG36" i="14"/>
  <c r="AG38" i="14" s="1"/>
  <c r="AG40" i="14" s="1"/>
  <c r="AG43" i="14" s="1"/>
  <c r="AG45" i="14" s="1"/>
  <c r="AF36" i="14"/>
  <c r="AF38" i="14" s="1"/>
  <c r="AF40" i="14" s="1"/>
  <c r="AF43" i="14" s="1"/>
  <c r="AF45" i="14" s="1"/>
  <c r="Q28" i="14"/>
  <c r="S26" i="14" s="1"/>
  <c r="BD24" i="14"/>
  <c r="AI34" i="14"/>
  <c r="AP20" i="14"/>
  <c r="AK19" i="14"/>
  <c r="AO20" i="14"/>
  <c r="AJ19" i="14"/>
  <c r="AH34" i="14"/>
  <c r="U26" i="20" l="1"/>
  <c r="V26" i="20" s="1"/>
  <c r="R47" i="17"/>
  <c r="T47" i="20"/>
  <c r="S26" i="18"/>
  <c r="T26" i="18" s="1"/>
  <c r="U26" i="18" s="1"/>
  <c r="P26" i="24"/>
  <c r="Q26" i="24" s="1"/>
  <c r="R26" i="24" s="1"/>
  <c r="R26" i="19"/>
  <c r="S26" i="19" s="1"/>
  <c r="T26" i="19" s="1"/>
  <c r="Q26" i="25"/>
  <c r="R26" i="25" s="1"/>
  <c r="S26" i="25" s="1"/>
  <c r="S26" i="17"/>
  <c r="T26" i="17" s="1"/>
  <c r="R26" i="21"/>
  <c r="S26" i="21" s="1"/>
  <c r="T26" i="21" s="1"/>
  <c r="S26" i="22"/>
  <c r="T26" i="22" s="1"/>
  <c r="U26" i="22" s="1"/>
  <c r="T24" i="20"/>
  <c r="T25" i="20" s="1"/>
  <c r="R26" i="23"/>
  <c r="T26" i="27"/>
  <c r="R25" i="17"/>
  <c r="R49" i="17"/>
  <c r="S28" i="17" s="1"/>
  <c r="S24" i="14"/>
  <c r="R24" i="14"/>
  <c r="R49" i="14" s="1"/>
  <c r="R47" i="14"/>
  <c r="S8" i="13"/>
  <c r="R13" i="13"/>
  <c r="P9" i="13"/>
  <c r="O11" i="13"/>
  <c r="Q8" i="13"/>
  <c r="AI36" i="14"/>
  <c r="AI38" i="14" s="1"/>
  <c r="AI40" i="14" s="1"/>
  <c r="AI43" i="14" s="1"/>
  <c r="AI45" i="14" s="1"/>
  <c r="N14" i="13"/>
  <c r="N11" i="13"/>
  <c r="R9" i="13"/>
  <c r="O16" i="13"/>
  <c r="AH36" i="14"/>
  <c r="AH38" i="14" s="1"/>
  <c r="AH40" i="14" s="1"/>
  <c r="AH43" i="14" s="1"/>
  <c r="AH45" i="14" s="1"/>
  <c r="N12" i="13"/>
  <c r="P12" i="13"/>
  <c r="P16" i="13"/>
  <c r="N16" i="13"/>
  <c r="O10" i="13"/>
  <c r="P13" i="13"/>
  <c r="P14" i="13"/>
  <c r="R8" i="13"/>
  <c r="Q10" i="13"/>
  <c r="O15" i="13"/>
  <c r="Q13" i="13"/>
  <c r="R25" i="14"/>
  <c r="R28" i="14"/>
  <c r="T26" i="14" s="1"/>
  <c r="AR20" i="14"/>
  <c r="AM19" i="14"/>
  <c r="AJ34" i="14"/>
  <c r="AQ20" i="14"/>
  <c r="AL19" i="14"/>
  <c r="AK34" i="14"/>
  <c r="U24" i="20" l="1"/>
  <c r="U25" i="20" s="1"/>
  <c r="S47" i="18"/>
  <c r="R47" i="21"/>
  <c r="S24" i="17"/>
  <c r="S25" i="17" s="1"/>
  <c r="T47" i="18"/>
  <c r="T47" i="22"/>
  <c r="Q24" i="25"/>
  <c r="Q25" i="25" s="1"/>
  <c r="Q47" i="25"/>
  <c r="S24" i="18"/>
  <c r="R47" i="19"/>
  <c r="S24" i="22"/>
  <c r="S47" i="22"/>
  <c r="P24" i="24"/>
  <c r="R24" i="21"/>
  <c r="R24" i="19"/>
  <c r="T49" i="20"/>
  <c r="U28" i="20" s="1"/>
  <c r="W26" i="20" s="1"/>
  <c r="S26" i="23"/>
  <c r="T26" i="23" s="1"/>
  <c r="T47" i="23" s="1"/>
  <c r="R24" i="23"/>
  <c r="U26" i="17"/>
  <c r="P47" i="24"/>
  <c r="R47" i="23"/>
  <c r="S47" i="17"/>
  <c r="U47" i="20"/>
  <c r="R24" i="27"/>
  <c r="R25" i="27" s="1"/>
  <c r="R47" i="27"/>
  <c r="T47" i="21"/>
  <c r="T24" i="21"/>
  <c r="Q47" i="24"/>
  <c r="Q24" i="24"/>
  <c r="R24" i="25"/>
  <c r="T24" i="22"/>
  <c r="R47" i="25"/>
  <c r="S47" i="19"/>
  <c r="S24" i="19"/>
  <c r="S49" i="19" s="1"/>
  <c r="T28" i="19" s="1"/>
  <c r="S24" i="21"/>
  <c r="S47" i="21"/>
  <c r="T24" i="18"/>
  <c r="S24" i="27"/>
  <c r="S47" i="27"/>
  <c r="T47" i="17"/>
  <c r="T24" i="17"/>
  <c r="S47" i="14"/>
  <c r="T47" i="14"/>
  <c r="S7" i="13"/>
  <c r="S25" i="14"/>
  <c r="S49" i="14"/>
  <c r="AJ36" i="14"/>
  <c r="AJ38" i="14" s="1"/>
  <c r="AJ40" i="14" s="1"/>
  <c r="AJ43" i="14" s="1"/>
  <c r="AJ45" i="14" s="1"/>
  <c r="AK36" i="14"/>
  <c r="AK38" i="14" s="1"/>
  <c r="AK40" i="14" s="1"/>
  <c r="AK43" i="14" s="1"/>
  <c r="AK45" i="14" s="1"/>
  <c r="T7" i="13"/>
  <c r="S28" i="14"/>
  <c r="U26" i="14" s="1"/>
  <c r="AL34" i="14"/>
  <c r="AN19" i="14"/>
  <c r="AS20" i="14"/>
  <c r="AM34" i="14"/>
  <c r="AO19" i="14"/>
  <c r="AT20" i="14"/>
  <c r="T25" i="17" l="1"/>
  <c r="U49" i="20"/>
  <c r="V28" i="20" s="1"/>
  <c r="X26" i="20" s="1"/>
  <c r="S24" i="23"/>
  <c r="S49" i="23" s="1"/>
  <c r="T28" i="23" s="1"/>
  <c r="S49" i="17"/>
  <c r="T28" i="17" s="1"/>
  <c r="V26" i="17" s="1"/>
  <c r="T24" i="23"/>
  <c r="T25" i="18"/>
  <c r="Q49" i="25"/>
  <c r="R28" i="25" s="1"/>
  <c r="T26" i="25" s="1"/>
  <c r="S47" i="23"/>
  <c r="S25" i="18"/>
  <c r="S49" i="18"/>
  <c r="T28" i="18" s="1"/>
  <c r="V26" i="18" s="1"/>
  <c r="W24" i="20"/>
  <c r="W49" i="20" s="1"/>
  <c r="X28" i="20" s="1"/>
  <c r="R49" i="23"/>
  <c r="S28" i="23" s="1"/>
  <c r="U26" i="23" s="1"/>
  <c r="R25" i="23"/>
  <c r="S49" i="22"/>
  <c r="T28" i="22" s="1"/>
  <c r="V26" i="22" s="1"/>
  <c r="S25" i="22"/>
  <c r="R25" i="21"/>
  <c r="R49" i="21"/>
  <c r="S28" i="21" s="1"/>
  <c r="U26" i="21" s="1"/>
  <c r="P25" i="24"/>
  <c r="P49" i="24"/>
  <c r="Q28" i="24" s="1"/>
  <c r="S26" i="24" s="1"/>
  <c r="Q15" i="13"/>
  <c r="R25" i="19"/>
  <c r="R49" i="19"/>
  <c r="S28" i="19" s="1"/>
  <c r="U26" i="19" s="1"/>
  <c r="V26" i="19" s="1"/>
  <c r="S25" i="19"/>
  <c r="V24" i="20"/>
  <c r="V25" i="20" s="1"/>
  <c r="V47" i="20"/>
  <c r="W47" i="20"/>
  <c r="R49" i="27"/>
  <c r="S28" i="27" s="1"/>
  <c r="U26" i="27" s="1"/>
  <c r="S25" i="27"/>
  <c r="S6" i="13"/>
  <c r="T49" i="17"/>
  <c r="U28" i="17" s="1"/>
  <c r="S25" i="21"/>
  <c r="S49" i="21"/>
  <c r="T28" i="21" s="1"/>
  <c r="S24" i="25"/>
  <c r="S25" i="25" s="1"/>
  <c r="S47" i="25"/>
  <c r="U47" i="17"/>
  <c r="U24" i="17"/>
  <c r="U25" i="17" s="1"/>
  <c r="Q25" i="24"/>
  <c r="Q49" i="24"/>
  <c r="R28" i="24" s="1"/>
  <c r="T49" i="18"/>
  <c r="U28" i="18" s="1"/>
  <c r="U24" i="18"/>
  <c r="U25" i="18" s="1"/>
  <c r="U47" i="18"/>
  <c r="T25" i="21"/>
  <c r="T49" i="21"/>
  <c r="U28" i="21" s="1"/>
  <c r="T6" i="13"/>
  <c r="S49" i="27"/>
  <c r="T28" i="27" s="1"/>
  <c r="T47" i="19"/>
  <c r="T24" i="19"/>
  <c r="T25" i="22"/>
  <c r="T49" i="22"/>
  <c r="U28" i="22" s="1"/>
  <c r="R24" i="24"/>
  <c r="S15" i="13" s="1"/>
  <c r="R47" i="24"/>
  <c r="R25" i="25"/>
  <c r="R49" i="25"/>
  <c r="S28" i="25" s="1"/>
  <c r="T47" i="27"/>
  <c r="T24" i="27"/>
  <c r="T25" i="27" s="1"/>
  <c r="U24" i="22"/>
  <c r="U25" i="22" s="1"/>
  <c r="U47" i="22"/>
  <c r="T24" i="14"/>
  <c r="T25" i="14" s="1"/>
  <c r="U24" i="14"/>
  <c r="U49" i="14" s="1"/>
  <c r="R10" i="13"/>
  <c r="R15" i="13"/>
  <c r="Q16" i="13"/>
  <c r="AM36" i="14"/>
  <c r="AM38" i="14" s="1"/>
  <c r="AM40" i="14" s="1"/>
  <c r="AM43" i="14" s="1"/>
  <c r="AM45" i="14" s="1"/>
  <c r="S13" i="13"/>
  <c r="Q14" i="13"/>
  <c r="R16" i="13"/>
  <c r="T13" i="13"/>
  <c r="R14" i="13"/>
  <c r="Q11" i="13"/>
  <c r="S9" i="13"/>
  <c r="AL36" i="14"/>
  <c r="AL38" i="14" s="1"/>
  <c r="AL40" i="14" s="1"/>
  <c r="AL43" i="14" s="1"/>
  <c r="AL45" i="14" s="1"/>
  <c r="Q12" i="13"/>
  <c r="T8" i="13"/>
  <c r="U47" i="14"/>
  <c r="T28" i="14"/>
  <c r="V26" i="14" s="1"/>
  <c r="AN34" i="14"/>
  <c r="AV20" i="14"/>
  <c r="AQ19" i="14"/>
  <c r="AO34" i="14"/>
  <c r="AP19" i="14"/>
  <c r="AU20" i="14"/>
  <c r="X24" i="20" l="1"/>
  <c r="X47" i="20"/>
  <c r="S25" i="23"/>
  <c r="T25" i="23"/>
  <c r="W26" i="17"/>
  <c r="T49" i="23"/>
  <c r="U28" i="23" s="1"/>
  <c r="U26" i="25"/>
  <c r="V26" i="23"/>
  <c r="T26" i="24"/>
  <c r="T24" i="24" s="1"/>
  <c r="X25" i="20"/>
  <c r="W26" i="18"/>
  <c r="V26" i="21"/>
  <c r="W26" i="21" s="1"/>
  <c r="S24" i="24"/>
  <c r="S25" i="24" s="1"/>
  <c r="S47" i="24"/>
  <c r="U47" i="23"/>
  <c r="U24" i="23"/>
  <c r="U25" i="23" s="1"/>
  <c r="U47" i="21"/>
  <c r="U24" i="21"/>
  <c r="U25" i="21" s="1"/>
  <c r="W26" i="22"/>
  <c r="W25" i="20"/>
  <c r="V49" i="20"/>
  <c r="W28" i="20" s="1"/>
  <c r="V26" i="27"/>
  <c r="T25" i="19"/>
  <c r="T49" i="19"/>
  <c r="U28" i="19" s="1"/>
  <c r="W26" i="19" s="1"/>
  <c r="V47" i="17"/>
  <c r="V24" i="17"/>
  <c r="V25" i="17" s="1"/>
  <c r="S49" i="24"/>
  <c r="T28" i="24" s="1"/>
  <c r="U47" i="19"/>
  <c r="U24" i="19"/>
  <c r="U25" i="19" s="1"/>
  <c r="S49" i="25"/>
  <c r="T28" i="25" s="1"/>
  <c r="U6" i="13"/>
  <c r="T49" i="27"/>
  <c r="U28" i="27" s="1"/>
  <c r="T47" i="25"/>
  <c r="T24" i="25"/>
  <c r="T25" i="25" s="1"/>
  <c r="R25" i="24"/>
  <c r="R49" i="24"/>
  <c r="S28" i="24" s="1"/>
  <c r="U47" i="27"/>
  <c r="U24" i="27"/>
  <c r="U25" i="27" s="1"/>
  <c r="U49" i="18"/>
  <c r="V28" i="18" s="1"/>
  <c r="V47" i="22"/>
  <c r="V24" i="22"/>
  <c r="V25" i="22" s="1"/>
  <c r="V24" i="18"/>
  <c r="V25" i="18" s="1"/>
  <c r="V47" i="18"/>
  <c r="U49" i="17"/>
  <c r="V28" i="17" s="1"/>
  <c r="U49" i="22"/>
  <c r="V28" i="22" s="1"/>
  <c r="X49" i="20"/>
  <c r="Y28" i="20" s="1"/>
  <c r="T49" i="14"/>
  <c r="U28" i="14" s="1"/>
  <c r="W26" i="14" s="1"/>
  <c r="U7" i="13"/>
  <c r="V24" i="14"/>
  <c r="V49" i="14" s="1"/>
  <c r="T9" i="13"/>
  <c r="U8" i="13"/>
  <c r="V8" i="13"/>
  <c r="S10" i="13"/>
  <c r="R11" i="13"/>
  <c r="R12" i="13"/>
  <c r="AN36" i="14"/>
  <c r="AN38" i="14" s="1"/>
  <c r="AN40" i="14" s="1"/>
  <c r="AN43" i="14" s="1"/>
  <c r="AN45" i="14" s="1"/>
  <c r="AO36" i="14"/>
  <c r="AO38" i="14" s="1"/>
  <c r="AO40" i="14" s="1"/>
  <c r="AO43" i="14" s="1"/>
  <c r="AO45" i="14" s="1"/>
  <c r="U25" i="14"/>
  <c r="V47" i="14"/>
  <c r="V7" i="13"/>
  <c r="AP34" i="14"/>
  <c r="AQ34" i="14"/>
  <c r="AW20" i="14"/>
  <c r="AR19" i="14"/>
  <c r="AS19" i="14"/>
  <c r="AX20" i="14"/>
  <c r="X26" i="17" l="1"/>
  <c r="V26" i="25"/>
  <c r="T47" i="24"/>
  <c r="V47" i="21"/>
  <c r="V24" i="21"/>
  <c r="V25" i="21" s="1"/>
  <c r="W26" i="23"/>
  <c r="W47" i="23" s="1"/>
  <c r="V24" i="23"/>
  <c r="X26" i="18"/>
  <c r="V47" i="23"/>
  <c r="T25" i="24"/>
  <c r="U26" i="24"/>
  <c r="U24" i="24" s="1"/>
  <c r="U25" i="24" s="1"/>
  <c r="X26" i="22"/>
  <c r="U49" i="21"/>
  <c r="V28" i="21" s="1"/>
  <c r="X26" i="21" s="1"/>
  <c r="U49" i="23"/>
  <c r="V28" i="23" s="1"/>
  <c r="X26" i="23" s="1"/>
  <c r="Y26" i="20"/>
  <c r="Y24" i="20" s="1"/>
  <c r="W26" i="25"/>
  <c r="W26" i="27"/>
  <c r="W24" i="17"/>
  <c r="W25" i="17" s="1"/>
  <c r="W47" i="17"/>
  <c r="T49" i="25"/>
  <c r="U28" i="25" s="1"/>
  <c r="V49" i="18"/>
  <c r="W28" i="18" s="1"/>
  <c r="W24" i="18"/>
  <c r="W25" i="18" s="1"/>
  <c r="W47" i="18"/>
  <c r="V49" i="22"/>
  <c r="W28" i="22" s="1"/>
  <c r="U49" i="27"/>
  <c r="V28" i="27" s="1"/>
  <c r="V6" i="13"/>
  <c r="V24" i="27"/>
  <c r="V25" i="27" s="1"/>
  <c r="V47" i="27"/>
  <c r="U47" i="25"/>
  <c r="U24" i="25"/>
  <c r="U25" i="25" s="1"/>
  <c r="T49" i="24"/>
  <c r="U28" i="24" s="1"/>
  <c r="V49" i="21"/>
  <c r="W28" i="21" s="1"/>
  <c r="V47" i="19"/>
  <c r="V24" i="19"/>
  <c r="V25" i="19" s="1"/>
  <c r="W47" i="22"/>
  <c r="W24" i="22"/>
  <c r="W25" i="22" s="1"/>
  <c r="W24" i="21"/>
  <c r="W25" i="21" s="1"/>
  <c r="W47" i="21"/>
  <c r="U49" i="19"/>
  <c r="V28" i="19" s="1"/>
  <c r="X26" i="19" s="1"/>
  <c r="V49" i="17"/>
  <c r="W28" i="17" s="1"/>
  <c r="Y26" i="17" s="1"/>
  <c r="W24" i="14"/>
  <c r="W49" i="14" s="1"/>
  <c r="S16" i="13"/>
  <c r="S12" i="13"/>
  <c r="T12" i="13"/>
  <c r="S14" i="13"/>
  <c r="AQ36" i="14"/>
  <c r="AQ38" i="14" s="1"/>
  <c r="AQ40" i="14" s="1"/>
  <c r="AQ43" i="14" s="1"/>
  <c r="AQ45" i="14" s="1"/>
  <c r="U13" i="13"/>
  <c r="T10" i="13"/>
  <c r="U9" i="13"/>
  <c r="S11" i="13"/>
  <c r="T15" i="13"/>
  <c r="AP36" i="14"/>
  <c r="AP38" i="14" s="1"/>
  <c r="AP40" i="14" s="1"/>
  <c r="AP43" i="14" s="1"/>
  <c r="AP45" i="14" s="1"/>
  <c r="T11" i="13"/>
  <c r="V25" i="14"/>
  <c r="W7" i="13"/>
  <c r="V28" i="14"/>
  <c r="X26" i="14" s="1"/>
  <c r="V9" i="13"/>
  <c r="AZ20" i="14"/>
  <c r="AU19" i="14"/>
  <c r="AR34" i="14"/>
  <c r="AS34" i="14"/>
  <c r="AY20" i="14"/>
  <c r="AT19" i="14"/>
  <c r="W25" i="23" l="1"/>
  <c r="W24" i="23"/>
  <c r="Y26" i="22"/>
  <c r="V25" i="23"/>
  <c r="V49" i="23"/>
  <c r="W28" i="23" s="1"/>
  <c r="Y26" i="23" s="1"/>
  <c r="Y26" i="21"/>
  <c r="Y24" i="21" s="1"/>
  <c r="X26" i="27"/>
  <c r="U47" i="24"/>
  <c r="V26" i="24"/>
  <c r="V24" i="24" s="1"/>
  <c r="V25" i="24" s="1"/>
  <c r="Y26" i="18"/>
  <c r="Y25" i="20"/>
  <c r="Y49" i="20"/>
  <c r="Z28" i="20" s="1"/>
  <c r="Z26" i="20"/>
  <c r="Y47" i="20"/>
  <c r="V24" i="25"/>
  <c r="V25" i="25" s="1"/>
  <c r="V47" i="25"/>
  <c r="W49" i="17"/>
  <c r="X28" i="17" s="1"/>
  <c r="Z26" i="17" s="1"/>
  <c r="U49" i="25"/>
  <c r="V28" i="25" s="1"/>
  <c r="X26" i="25" s="1"/>
  <c r="X24" i="22"/>
  <c r="X25" i="22" s="1"/>
  <c r="X47" i="22"/>
  <c r="V49" i="19"/>
  <c r="W28" i="19" s="1"/>
  <c r="Y26" i="19" s="1"/>
  <c r="W6" i="13"/>
  <c r="V49" i="27"/>
  <c r="W28" i="27" s="1"/>
  <c r="Y26" i="27" s="1"/>
  <c r="W49" i="18"/>
  <c r="X28" i="18" s="1"/>
  <c r="X24" i="17"/>
  <c r="X25" i="17" s="1"/>
  <c r="X47" i="17"/>
  <c r="X47" i="23"/>
  <c r="X24" i="23"/>
  <c r="X25" i="23" s="1"/>
  <c r="W49" i="22"/>
  <c r="X28" i="22" s="1"/>
  <c r="Z26" i="22" s="1"/>
  <c r="W49" i="23"/>
  <c r="X28" i="23" s="1"/>
  <c r="W49" i="21"/>
  <c r="X28" i="21" s="1"/>
  <c r="W24" i="27"/>
  <c r="W25" i="27" s="1"/>
  <c r="W47" i="27"/>
  <c r="X24" i="18"/>
  <c r="X25" i="18" s="1"/>
  <c r="X47" i="18"/>
  <c r="X24" i="21"/>
  <c r="X25" i="21" s="1"/>
  <c r="X47" i="21"/>
  <c r="W24" i="19"/>
  <c r="W25" i="19" s="1"/>
  <c r="W47" i="19"/>
  <c r="U49" i="24"/>
  <c r="V28" i="24" s="1"/>
  <c r="W47" i="14"/>
  <c r="AS36" i="14"/>
  <c r="AS38" i="14" s="1"/>
  <c r="AS40" i="14" s="1"/>
  <c r="AS43" i="14" s="1"/>
  <c r="AS45" i="14" s="1"/>
  <c r="AR36" i="14"/>
  <c r="AR38" i="14" s="1"/>
  <c r="AR40" i="14" s="1"/>
  <c r="AR43" i="14" s="1"/>
  <c r="AR45" i="14" s="1"/>
  <c r="W8" i="13"/>
  <c r="V13" i="13"/>
  <c r="U15" i="13"/>
  <c r="U10" i="13"/>
  <c r="T14" i="13"/>
  <c r="T16" i="13"/>
  <c r="W25" i="14"/>
  <c r="X7" i="13"/>
  <c r="X47" i="14"/>
  <c r="V10" i="13"/>
  <c r="W28" i="14"/>
  <c r="Y26" i="14" s="1"/>
  <c r="W9" i="13"/>
  <c r="AW19" i="14"/>
  <c r="BC20" i="14"/>
  <c r="AT34" i="14"/>
  <c r="AU34" i="14"/>
  <c r="BB20" i="14"/>
  <c r="AV19" i="14"/>
  <c r="Z26" i="21" l="1"/>
  <c r="Z24" i="21" s="1"/>
  <c r="Z25" i="21" s="1"/>
  <c r="Y47" i="21"/>
  <c r="V47" i="24"/>
  <c r="Z26" i="18"/>
  <c r="W26" i="24"/>
  <c r="X26" i="24"/>
  <c r="Z26" i="23"/>
  <c r="AA26" i="20"/>
  <c r="Z47" i="20"/>
  <c r="Z24" i="20"/>
  <c r="Y47" i="23"/>
  <c r="Y24" i="23"/>
  <c r="Y25" i="23" s="1"/>
  <c r="X49" i="21"/>
  <c r="Y28" i="21" s="1"/>
  <c r="Y25" i="21"/>
  <c r="X49" i="17"/>
  <c r="Y28" i="17" s="1"/>
  <c r="AA26" i="17" s="1"/>
  <c r="X24" i="19"/>
  <c r="X25" i="19" s="1"/>
  <c r="X47" i="19"/>
  <c r="Z47" i="21"/>
  <c r="Y24" i="18"/>
  <c r="Y25" i="18" s="1"/>
  <c r="Y47" i="18"/>
  <c r="Y24" i="17"/>
  <c r="Y25" i="17" s="1"/>
  <c r="Y47" i="17"/>
  <c r="V49" i="25"/>
  <c r="W28" i="25" s="1"/>
  <c r="Y26" i="25" s="1"/>
  <c r="V49" i="24"/>
  <c r="W28" i="24" s="1"/>
  <c r="X49" i="18"/>
  <c r="Y28" i="18" s="1"/>
  <c r="Y47" i="22"/>
  <c r="Y24" i="22"/>
  <c r="Y25" i="22" s="1"/>
  <c r="W24" i="25"/>
  <c r="W25" i="25" s="1"/>
  <c r="W47" i="25"/>
  <c r="W24" i="24"/>
  <c r="W25" i="24" s="1"/>
  <c r="W47" i="24"/>
  <c r="X49" i="22"/>
  <c r="Y28" i="22" s="1"/>
  <c r="AA26" i="22" s="1"/>
  <c r="X24" i="27"/>
  <c r="X25" i="27" s="1"/>
  <c r="X47" i="27"/>
  <c r="W49" i="19"/>
  <c r="X28" i="19" s="1"/>
  <c r="Z26" i="19" s="1"/>
  <c r="X6" i="13"/>
  <c r="W49" i="27"/>
  <c r="X28" i="27" s="1"/>
  <c r="Z26" i="27" s="1"/>
  <c r="X49" i="23"/>
  <c r="Y28" i="23" s="1"/>
  <c r="Y49" i="21"/>
  <c r="Z28" i="21" s="1"/>
  <c r="Y47" i="14"/>
  <c r="X24" i="14"/>
  <c r="X49" i="14" s="1"/>
  <c r="U14" i="13"/>
  <c r="AU36" i="14"/>
  <c r="AU38" i="14" s="1"/>
  <c r="AU40" i="14" s="1"/>
  <c r="AU43" i="14" s="1"/>
  <c r="AU45" i="14" s="1"/>
  <c r="U11" i="13"/>
  <c r="AT36" i="14"/>
  <c r="AT38" i="14" s="1"/>
  <c r="AT40" i="14" s="1"/>
  <c r="AT43" i="14" s="1"/>
  <c r="AT45" i="14" s="1"/>
  <c r="W13" i="13"/>
  <c r="U16" i="13"/>
  <c r="X13" i="13"/>
  <c r="X8" i="13"/>
  <c r="V15" i="13"/>
  <c r="W15" i="13"/>
  <c r="U12" i="13"/>
  <c r="Y8" i="13"/>
  <c r="X28" i="14"/>
  <c r="Z26" i="14" s="1"/>
  <c r="X9" i="13"/>
  <c r="BB32" i="14"/>
  <c r="BB34" i="14" s="1"/>
  <c r="BB36" i="14" s="1"/>
  <c r="BB38" i="14" s="1"/>
  <c r="BB40" i="14" s="1"/>
  <c r="BB43" i="14" s="1"/>
  <c r="BB45" i="14" s="1"/>
  <c r="BB49" i="14" s="1"/>
  <c r="AX19" i="14"/>
  <c r="BD20" i="14"/>
  <c r="AV34" i="14"/>
  <c r="BC32" i="14"/>
  <c r="BC34" i="14" s="1"/>
  <c r="BC36" i="14" s="1"/>
  <c r="BC38" i="14" s="1"/>
  <c r="BC40" i="14" s="1"/>
  <c r="BC43" i="14" s="1"/>
  <c r="BC45" i="14" s="1"/>
  <c r="BC49" i="14" s="1"/>
  <c r="AY19" i="14"/>
  <c r="AW34" i="14"/>
  <c r="AA26" i="21" l="1"/>
  <c r="AB26" i="21" s="1"/>
  <c r="AA26" i="18"/>
  <c r="Y26" i="24"/>
  <c r="AA26" i="23"/>
  <c r="Z25" i="20"/>
  <c r="Z49" i="20"/>
  <c r="AA28" i="20" s="1"/>
  <c r="AB26" i="20"/>
  <c r="AA47" i="20"/>
  <c r="AA24" i="20"/>
  <c r="AA25" i="20" s="1"/>
  <c r="Z24" i="22"/>
  <c r="Z25" i="22" s="1"/>
  <c r="Z47" i="22"/>
  <c r="Y49" i="18"/>
  <c r="Z28" i="18" s="1"/>
  <c r="W49" i="24"/>
  <c r="X28" i="24" s="1"/>
  <c r="Y24" i="25"/>
  <c r="Y47" i="25"/>
  <c r="X24" i="24"/>
  <c r="X25" i="24" s="1"/>
  <c r="X47" i="24"/>
  <c r="Y49" i="17"/>
  <c r="Z28" i="17" s="1"/>
  <c r="AB26" i="17" s="1"/>
  <c r="Z49" i="21"/>
  <c r="AA28" i="21" s="1"/>
  <c r="Y24" i="27"/>
  <c r="Y25" i="27" s="1"/>
  <c r="Y47" i="27"/>
  <c r="W49" i="25"/>
  <c r="X28" i="25" s="1"/>
  <c r="Z26" i="25" s="1"/>
  <c r="Z47" i="17"/>
  <c r="Z24" i="17"/>
  <c r="Z25" i="17" s="1"/>
  <c r="AA24" i="21"/>
  <c r="AA25" i="21" s="1"/>
  <c r="AA47" i="21"/>
  <c r="Y49" i="23"/>
  <c r="Z28" i="23" s="1"/>
  <c r="Y6" i="13"/>
  <c r="X49" i="27"/>
  <c r="Y28" i="27" s="1"/>
  <c r="AA26" i="27" s="1"/>
  <c r="X47" i="25"/>
  <c r="X24" i="25"/>
  <c r="X25" i="25" s="1"/>
  <c r="Y47" i="19"/>
  <c r="Y24" i="19"/>
  <c r="Y25" i="19" s="1"/>
  <c r="Y49" i="22"/>
  <c r="Z28" i="22" s="1"/>
  <c r="AB26" i="22" s="1"/>
  <c r="Z24" i="18"/>
  <c r="Z25" i="18" s="1"/>
  <c r="Z47" i="18"/>
  <c r="X49" i="19"/>
  <c r="Y28" i="19" s="1"/>
  <c r="AA26" i="19" s="1"/>
  <c r="Z24" i="23"/>
  <c r="Z25" i="23" s="1"/>
  <c r="Z47" i="23"/>
  <c r="X25" i="14"/>
  <c r="Y7" i="13"/>
  <c r="Y24" i="14"/>
  <c r="Y49" i="14" s="1"/>
  <c r="AW36" i="14"/>
  <c r="AW38" i="14" s="1"/>
  <c r="AW40" i="14" s="1"/>
  <c r="AW43" i="14" s="1"/>
  <c r="AW45" i="14" s="1"/>
  <c r="V12" i="13"/>
  <c r="V14" i="13"/>
  <c r="W10" i="13"/>
  <c r="W12" i="13"/>
  <c r="AV36" i="14"/>
  <c r="AV38" i="14" s="1"/>
  <c r="AV40" i="14" s="1"/>
  <c r="AV43" i="14" s="1"/>
  <c r="AV45" i="14" s="1"/>
  <c r="V16" i="13"/>
  <c r="V11" i="13"/>
  <c r="Z47" i="14"/>
  <c r="Y9" i="13"/>
  <c r="BD32" i="14"/>
  <c r="BD34" i="14" s="1"/>
  <c r="BD36" i="14" s="1"/>
  <c r="BD38" i="14" s="1"/>
  <c r="BD40" i="14" s="1"/>
  <c r="BD43" i="14" s="1"/>
  <c r="BD45" i="14" s="1"/>
  <c r="BD49" i="14" s="1"/>
  <c r="AZ19" i="14"/>
  <c r="AX34" i="14"/>
  <c r="AY34" i="14"/>
  <c r="AB26" i="23" l="1"/>
  <c r="Z26" i="24"/>
  <c r="Z47" i="24" s="1"/>
  <c r="AB26" i="18"/>
  <c r="AC26" i="21"/>
  <c r="AC26" i="20"/>
  <c r="AB24" i="20"/>
  <c r="AB47" i="20"/>
  <c r="AA49" i="20"/>
  <c r="AB28" i="20" s="1"/>
  <c r="Z47" i="25"/>
  <c r="Z24" i="25"/>
  <c r="Z25" i="25" s="1"/>
  <c r="AA24" i="18"/>
  <c r="AA25" i="18" s="1"/>
  <c r="AA47" i="18"/>
  <c r="Z24" i="24"/>
  <c r="Y49" i="19"/>
  <c r="Z28" i="19" s="1"/>
  <c r="AB26" i="19" s="1"/>
  <c r="Y49" i="27"/>
  <c r="Z28" i="27" s="1"/>
  <c r="AB26" i="27" s="1"/>
  <c r="Z6" i="13"/>
  <c r="X49" i="24"/>
  <c r="Y28" i="24" s="1"/>
  <c r="AA26" i="24" s="1"/>
  <c r="Z24" i="19"/>
  <c r="Z25" i="19" s="1"/>
  <c r="Z47" i="19"/>
  <c r="Z24" i="27"/>
  <c r="Z25" i="27" s="1"/>
  <c r="Z47" i="27"/>
  <c r="Z49" i="23"/>
  <c r="AA28" i="23" s="1"/>
  <c r="AC26" i="23" s="1"/>
  <c r="AA47" i="17"/>
  <c r="AA24" i="17"/>
  <c r="AA25" i="17" s="1"/>
  <c r="AA47" i="23"/>
  <c r="AA24" i="23"/>
  <c r="AA25" i="23" s="1"/>
  <c r="Y24" i="24"/>
  <c r="Y25" i="24" s="1"/>
  <c r="Y47" i="24"/>
  <c r="Z49" i="22"/>
  <c r="AA28" i="22" s="1"/>
  <c r="AC26" i="22" s="1"/>
  <c r="AB24" i="21"/>
  <c r="AB25" i="21" s="1"/>
  <c r="AB47" i="21"/>
  <c r="AA49" i="21"/>
  <c r="AB28" i="21" s="1"/>
  <c r="AD26" i="21" s="1"/>
  <c r="Z49" i="17"/>
  <c r="AA28" i="17" s="1"/>
  <c r="AC26" i="17" s="1"/>
  <c r="Z49" i="18"/>
  <c r="AA28" i="18" s="1"/>
  <c r="AC26" i="18" s="1"/>
  <c r="X49" i="25"/>
  <c r="Y28" i="25" s="1"/>
  <c r="AA26" i="25" s="1"/>
  <c r="Y25" i="25"/>
  <c r="Y49" i="25"/>
  <c r="Z28" i="25" s="1"/>
  <c r="AA47" i="22"/>
  <c r="AA24" i="22"/>
  <c r="AA25" i="22" s="1"/>
  <c r="Z7" i="13"/>
  <c r="Y25" i="14"/>
  <c r="Z24" i="14"/>
  <c r="Z49" i="14" s="1"/>
  <c r="AY36" i="14"/>
  <c r="AY38" i="14" s="1"/>
  <c r="AY40" i="14" s="1"/>
  <c r="AY43" i="14" s="1"/>
  <c r="AY45" i="14" s="1"/>
  <c r="X15" i="13"/>
  <c r="W14" i="13"/>
  <c r="Y13" i="13"/>
  <c r="W11" i="13"/>
  <c r="X14" i="13"/>
  <c r="Z8" i="13"/>
  <c r="AX36" i="14"/>
  <c r="AX38" i="14" s="1"/>
  <c r="AX40" i="14" s="1"/>
  <c r="AX43" i="14" s="1"/>
  <c r="AX45" i="14" s="1"/>
  <c r="X10" i="13"/>
  <c r="W16" i="13"/>
  <c r="Z9" i="13"/>
  <c r="X16" i="13"/>
  <c r="Z28" i="14"/>
  <c r="Y28" i="14"/>
  <c r="AA26" i="14" s="1"/>
  <c r="Z13" i="13"/>
  <c r="AZ34" i="14"/>
  <c r="AB26" i="25" l="1"/>
  <c r="AB49" i="20"/>
  <c r="AC28" i="20" s="1"/>
  <c r="AD26" i="20"/>
  <c r="AC24" i="20"/>
  <c r="AC25" i="20" s="1"/>
  <c r="AC47" i="20"/>
  <c r="AB26" i="14"/>
  <c r="AB24" i="14" s="1"/>
  <c r="AB25" i="20"/>
  <c r="AA24" i="25"/>
  <c r="AA25" i="25" s="1"/>
  <c r="AA47" i="25"/>
  <c r="AC24" i="21"/>
  <c r="AC25" i="21" s="1"/>
  <c r="AC47" i="21"/>
  <c r="AB24" i="17"/>
  <c r="AB25" i="17" s="1"/>
  <c r="AB47" i="17"/>
  <c r="Z49" i="24"/>
  <c r="AA28" i="24" s="1"/>
  <c r="AA24" i="24"/>
  <c r="AA25" i="24" s="1"/>
  <c r="AA47" i="24"/>
  <c r="AB24" i="18"/>
  <c r="AB25" i="18" s="1"/>
  <c r="AB47" i="18"/>
  <c r="Y49" i="24"/>
  <c r="Z28" i="24" s="1"/>
  <c r="AB26" i="24" s="1"/>
  <c r="Z25" i="24"/>
  <c r="Z49" i="25"/>
  <c r="AA28" i="25" s="1"/>
  <c r="AC47" i="18"/>
  <c r="AC24" i="18"/>
  <c r="AA49" i="17"/>
  <c r="AB28" i="17" s="1"/>
  <c r="AD26" i="17" s="1"/>
  <c r="AB49" i="21"/>
  <c r="AC28" i="21" s="1"/>
  <c r="AE26" i="21" s="1"/>
  <c r="Z49" i="19"/>
  <c r="AA28" i="19" s="1"/>
  <c r="AC26" i="19" s="1"/>
  <c r="AB24" i="22"/>
  <c r="AB25" i="22" s="1"/>
  <c r="AB47" i="22"/>
  <c r="AA47" i="19"/>
  <c r="AA24" i="19"/>
  <c r="AA25" i="19" s="1"/>
  <c r="AA49" i="18"/>
  <c r="AB28" i="18" s="1"/>
  <c r="AD26" i="18" s="1"/>
  <c r="AA49" i="23"/>
  <c r="AB28" i="23" s="1"/>
  <c r="AD26" i="23" s="1"/>
  <c r="AA47" i="27"/>
  <c r="AA24" i="27"/>
  <c r="AA25" i="27" s="1"/>
  <c r="AB24" i="23"/>
  <c r="AB25" i="23" s="1"/>
  <c r="AB47" i="23"/>
  <c r="AA49" i="22"/>
  <c r="AB28" i="22" s="1"/>
  <c r="AD26" i="22" s="1"/>
  <c r="AA6" i="13"/>
  <c r="Z49" i="27"/>
  <c r="AA28" i="27" s="1"/>
  <c r="AC26" i="27" s="1"/>
  <c r="AA7" i="13"/>
  <c r="Z25" i="14"/>
  <c r="AZ36" i="14"/>
  <c r="AZ38" i="14" s="1"/>
  <c r="AZ40" i="14" s="1"/>
  <c r="AZ43" i="14" s="1"/>
  <c r="AZ45" i="14" s="1"/>
  <c r="X11" i="13"/>
  <c r="AA8" i="13"/>
  <c r="X12" i="13"/>
  <c r="Y10" i="13"/>
  <c r="Z10" i="13"/>
  <c r="AB8" i="13"/>
  <c r="AA28" i="14"/>
  <c r="Y15" i="13"/>
  <c r="AC26" i="25" l="1"/>
  <c r="AC26" i="24"/>
  <c r="AC26" i="14"/>
  <c r="AE26" i="20"/>
  <c r="AD24" i="20"/>
  <c r="AD25" i="20" s="1"/>
  <c r="AD47" i="20"/>
  <c r="AC49" i="20"/>
  <c r="AD28" i="20" s="1"/>
  <c r="AC47" i="19"/>
  <c r="AC24" i="19"/>
  <c r="AC49" i="21"/>
  <c r="AD28" i="21" s="1"/>
  <c r="AF26" i="21" s="1"/>
  <c r="AA49" i="19"/>
  <c r="AB28" i="19" s="1"/>
  <c r="AD26" i="19" s="1"/>
  <c r="AD47" i="21"/>
  <c r="AD24" i="21"/>
  <c r="AD25" i="21" s="1"/>
  <c r="AB47" i="27"/>
  <c r="AB24" i="27"/>
  <c r="AB25" i="27" s="1"/>
  <c r="AB49" i="18"/>
  <c r="AC28" i="18" s="1"/>
  <c r="AE26" i="18" s="1"/>
  <c r="AC25" i="18"/>
  <c r="AA49" i="25"/>
  <c r="AB28" i="25" s="1"/>
  <c r="AD26" i="25" s="1"/>
  <c r="AB49" i="22"/>
  <c r="AC28" i="22" s="1"/>
  <c r="AE26" i="22" s="1"/>
  <c r="AC49" i="18"/>
  <c r="AD28" i="18" s="1"/>
  <c r="AB49" i="17"/>
  <c r="AC28" i="17" s="1"/>
  <c r="AE26" i="17" s="1"/>
  <c r="AB49" i="23"/>
  <c r="AC28" i="23" s="1"/>
  <c r="AE26" i="23" s="1"/>
  <c r="AA49" i="24"/>
  <c r="AB28" i="24" s="1"/>
  <c r="AD26" i="24" s="1"/>
  <c r="AB25" i="24"/>
  <c r="AC24" i="23"/>
  <c r="AC25" i="23" s="1"/>
  <c r="AC47" i="23"/>
  <c r="AB47" i="24"/>
  <c r="AB24" i="24"/>
  <c r="AB6" i="13"/>
  <c r="AA49" i="27"/>
  <c r="AB28" i="27" s="1"/>
  <c r="AD26" i="27" s="1"/>
  <c r="AB24" i="19"/>
  <c r="AB25" i="19" s="1"/>
  <c r="AB47" i="19"/>
  <c r="AB24" i="25"/>
  <c r="AB25" i="25" s="1"/>
  <c r="AB47" i="25"/>
  <c r="AC24" i="22"/>
  <c r="AC25" i="22" s="1"/>
  <c r="AC47" i="22"/>
  <c r="AC47" i="17"/>
  <c r="AC24" i="17"/>
  <c r="AC25" i="17" s="1"/>
  <c r="AD24" i="18"/>
  <c r="AD25" i="18" s="1"/>
  <c r="AD47" i="18"/>
  <c r="AA47" i="14"/>
  <c r="AA24" i="14"/>
  <c r="Y14" i="13"/>
  <c r="AA13" i="13"/>
  <c r="Y11" i="13"/>
  <c r="AC8" i="13"/>
  <c r="Y12" i="13"/>
  <c r="Y16" i="13"/>
  <c r="AB49" i="14"/>
  <c r="AB47" i="14"/>
  <c r="AA9" i="13"/>
  <c r="AF26" i="18" l="1"/>
  <c r="AD49" i="20"/>
  <c r="AE28" i="20" s="1"/>
  <c r="AF26" i="20"/>
  <c r="AE24" i="20"/>
  <c r="AE47" i="20"/>
  <c r="AE24" i="18"/>
  <c r="AE25" i="18" s="1"/>
  <c r="AE47" i="18"/>
  <c r="AC49" i="17"/>
  <c r="AD28" i="17" s="1"/>
  <c r="AF26" i="17" s="1"/>
  <c r="AD24" i="17"/>
  <c r="AD25" i="17" s="1"/>
  <c r="AD47" i="17"/>
  <c r="AD49" i="18"/>
  <c r="AE28" i="18" s="1"/>
  <c r="AB49" i="27"/>
  <c r="AC28" i="27" s="1"/>
  <c r="AE26" i="27" s="1"/>
  <c r="AC6" i="13"/>
  <c r="AD47" i="22"/>
  <c r="AD24" i="22"/>
  <c r="AD25" i="22" s="1"/>
  <c r="AC47" i="27"/>
  <c r="AC24" i="27"/>
  <c r="AC25" i="27" s="1"/>
  <c r="AC24" i="24"/>
  <c r="AC25" i="24" s="1"/>
  <c r="AC47" i="24"/>
  <c r="AB49" i="19"/>
  <c r="AC28" i="19" s="1"/>
  <c r="AE26" i="19" s="1"/>
  <c r="AC25" i="19"/>
  <c r="AC49" i="23"/>
  <c r="AD28" i="23" s="1"/>
  <c r="AF26" i="23" s="1"/>
  <c r="AD47" i="19"/>
  <c r="AD24" i="19"/>
  <c r="AD25" i="19" s="1"/>
  <c r="AC49" i="22"/>
  <c r="AD28" i="22" s="1"/>
  <c r="AF26" i="22" s="1"/>
  <c r="AB49" i="24"/>
  <c r="AC28" i="24" s="1"/>
  <c r="AE26" i="24" s="1"/>
  <c r="AC49" i="19"/>
  <c r="AD28" i="19" s="1"/>
  <c r="AC47" i="25"/>
  <c r="AC24" i="25"/>
  <c r="AC25" i="25" s="1"/>
  <c r="AE24" i="21"/>
  <c r="AE25" i="21" s="1"/>
  <c r="AE47" i="21"/>
  <c r="AD24" i="23"/>
  <c r="AD25" i="23" s="1"/>
  <c r="AD47" i="23"/>
  <c r="AB49" i="25"/>
  <c r="AC28" i="25" s="1"/>
  <c r="AE26" i="25" s="1"/>
  <c r="AD49" i="21"/>
  <c r="AE28" i="21" s="1"/>
  <c r="AG26" i="21" s="1"/>
  <c r="AC47" i="14"/>
  <c r="AC24" i="14"/>
  <c r="AC49" i="14" s="1"/>
  <c r="AB7" i="13"/>
  <c r="AA49" i="14"/>
  <c r="Z12" i="13"/>
  <c r="Z14" i="13"/>
  <c r="AA12" i="13"/>
  <c r="AA10" i="13"/>
  <c r="Z11" i="13"/>
  <c r="AB10" i="13"/>
  <c r="Z16" i="13"/>
  <c r="AA16" i="13"/>
  <c r="AB25" i="14"/>
  <c r="AA25" i="14"/>
  <c r="AB9" i="13"/>
  <c r="AC13" i="13"/>
  <c r="AB13" i="13"/>
  <c r="AC7" i="13"/>
  <c r="Z15" i="13"/>
  <c r="AG26" i="18" l="1"/>
  <c r="AF26" i="19"/>
  <c r="AE49" i="20"/>
  <c r="AF28" i="20" s="1"/>
  <c r="AG26" i="20"/>
  <c r="AF24" i="20"/>
  <c r="AF25" i="20" s="1"/>
  <c r="AF47" i="20"/>
  <c r="AE25" i="20"/>
  <c r="AE24" i="19"/>
  <c r="AE25" i="19" s="1"/>
  <c r="AE47" i="19"/>
  <c r="AD47" i="25"/>
  <c r="AD24" i="25"/>
  <c r="AD25" i="25" s="1"/>
  <c r="AE47" i="17"/>
  <c r="AE24" i="17"/>
  <c r="AE25" i="17" s="1"/>
  <c r="AE24" i="23"/>
  <c r="AE25" i="23" s="1"/>
  <c r="AE47" i="23"/>
  <c r="AD49" i="19"/>
  <c r="AE28" i="19" s="1"/>
  <c r="AF24" i="21"/>
  <c r="AF25" i="21" s="1"/>
  <c r="AF47" i="21"/>
  <c r="AD6" i="13"/>
  <c r="AC49" i="27"/>
  <c r="AD28" i="27" s="1"/>
  <c r="AF26" i="27" s="1"/>
  <c r="AD49" i="22"/>
  <c r="AE28" i="22" s="1"/>
  <c r="AG26" i="22" s="1"/>
  <c r="AE47" i="22"/>
  <c r="AE24" i="22"/>
  <c r="AE25" i="22" s="1"/>
  <c r="AD49" i="17"/>
  <c r="AE28" i="17" s="1"/>
  <c r="AG26" i="17" s="1"/>
  <c r="AD49" i="23"/>
  <c r="AE28" i="23" s="1"/>
  <c r="AG26" i="23" s="1"/>
  <c r="AD24" i="24"/>
  <c r="AD25" i="24" s="1"/>
  <c r="AD47" i="24"/>
  <c r="AC49" i="24"/>
  <c r="AD28" i="24" s="1"/>
  <c r="AF26" i="24" s="1"/>
  <c r="AE49" i="21"/>
  <c r="AF28" i="21" s="1"/>
  <c r="AH26" i="21" s="1"/>
  <c r="AD47" i="27"/>
  <c r="AD24" i="27"/>
  <c r="AD25" i="27" s="1"/>
  <c r="AE49" i="18"/>
  <c r="AF28" i="18" s="1"/>
  <c r="AH26" i="18" s="1"/>
  <c r="AC49" i="25"/>
  <c r="AD28" i="25" s="1"/>
  <c r="AF26" i="25" s="1"/>
  <c r="AF24" i="18"/>
  <c r="AF25" i="18" s="1"/>
  <c r="AF47" i="18"/>
  <c r="AA11" i="13"/>
  <c r="AB14" i="13"/>
  <c r="AD8" i="13"/>
  <c r="AA14" i="13"/>
  <c r="AC25" i="14"/>
  <c r="AB28" i="14"/>
  <c r="AD26" i="14" s="1"/>
  <c r="AE8" i="13"/>
  <c r="AC9" i="13"/>
  <c r="AB11" i="13"/>
  <c r="AD7" i="13"/>
  <c r="AA15" i="13"/>
  <c r="AB16" i="13"/>
  <c r="AG26" i="19" l="1"/>
  <c r="AF49" i="20"/>
  <c r="AG28" i="20" s="1"/>
  <c r="AH26" i="20"/>
  <c r="AG47" i="20"/>
  <c r="AG24" i="20"/>
  <c r="AE47" i="27"/>
  <c r="AE24" i="27"/>
  <c r="AE25" i="27" s="1"/>
  <c r="AF24" i="23"/>
  <c r="AF25" i="23" s="1"/>
  <c r="AF47" i="23"/>
  <c r="AE49" i="22"/>
  <c r="AF28" i="22" s="1"/>
  <c r="AH26" i="22" s="1"/>
  <c r="AE49" i="23"/>
  <c r="AF28" i="23" s="1"/>
  <c r="AH26" i="23" s="1"/>
  <c r="AD49" i="25"/>
  <c r="AE28" i="25" s="1"/>
  <c r="AG26" i="25" s="1"/>
  <c r="AF47" i="22"/>
  <c r="AF24" i="22"/>
  <c r="AF25" i="22" s="1"/>
  <c r="AF49" i="21"/>
  <c r="AG28" i="21" s="1"/>
  <c r="AI26" i="21" s="1"/>
  <c r="AE49" i="17"/>
  <c r="AF28" i="17" s="1"/>
  <c r="AH26" i="17" s="1"/>
  <c r="AF49" i="18"/>
  <c r="AG28" i="18" s="1"/>
  <c r="AI26" i="18" s="1"/>
  <c r="AE6" i="13"/>
  <c r="AD49" i="27"/>
  <c r="AE28" i="27" s="1"/>
  <c r="AG26" i="27" s="1"/>
  <c r="AE24" i="24"/>
  <c r="AE47" i="24"/>
  <c r="AG24" i="21"/>
  <c r="AG25" i="21" s="1"/>
  <c r="AG47" i="21"/>
  <c r="AE49" i="19"/>
  <c r="AF28" i="19" s="1"/>
  <c r="AH26" i="19" s="1"/>
  <c r="AG24" i="18"/>
  <c r="AG25" i="18" s="1"/>
  <c r="AG47" i="18"/>
  <c r="AD49" i="24"/>
  <c r="AE28" i="24" s="1"/>
  <c r="AG26" i="24" s="1"/>
  <c r="AE25" i="24"/>
  <c r="AE24" i="25"/>
  <c r="AE25" i="25" s="1"/>
  <c r="AE47" i="25"/>
  <c r="AF24" i="17"/>
  <c r="AF25" i="17" s="1"/>
  <c r="AF47" i="17"/>
  <c r="AF24" i="19"/>
  <c r="AF25" i="19" s="1"/>
  <c r="AF47" i="19"/>
  <c r="AB12" i="13"/>
  <c r="AC10" i="13"/>
  <c r="AD47" i="14"/>
  <c r="AF8" i="13"/>
  <c r="AC28" i="14"/>
  <c r="AE26" i="14" s="1"/>
  <c r="AD13" i="13"/>
  <c r="AC11" i="13"/>
  <c r="AB15" i="13"/>
  <c r="AC16" i="13"/>
  <c r="AG49" i="20" l="1"/>
  <c r="AH28" i="20" s="1"/>
  <c r="AI26" i="20"/>
  <c r="AH24" i="20"/>
  <c r="AH47" i="20"/>
  <c r="AG25" i="20"/>
  <c r="AF49" i="19"/>
  <c r="AG28" i="19" s="1"/>
  <c r="AI26" i="19" s="1"/>
  <c r="AF47" i="27"/>
  <c r="AF24" i="27"/>
  <c r="AF25" i="27" s="1"/>
  <c r="AF49" i="17"/>
  <c r="AG28" i="17" s="1"/>
  <c r="AI26" i="17" s="1"/>
  <c r="AG47" i="17"/>
  <c r="AG24" i="17"/>
  <c r="AG25" i="17" s="1"/>
  <c r="AH47" i="17"/>
  <c r="AH24" i="17"/>
  <c r="AG49" i="18"/>
  <c r="AH28" i="18" s="1"/>
  <c r="AJ26" i="18" s="1"/>
  <c r="AH24" i="18"/>
  <c r="AH25" i="18" s="1"/>
  <c r="AH47" i="18"/>
  <c r="AF47" i="24"/>
  <c r="AF24" i="24"/>
  <c r="AF25" i="24" s="1"/>
  <c r="AE49" i="25"/>
  <c r="AF28" i="25" s="1"/>
  <c r="AH26" i="25" s="1"/>
  <c r="AF49" i="22"/>
  <c r="AG28" i="22" s="1"/>
  <c r="AI26" i="22" s="1"/>
  <c r="AG47" i="23"/>
  <c r="AG24" i="23"/>
  <c r="AG25" i="23" s="1"/>
  <c r="AE49" i="24"/>
  <c r="AF28" i="24" s="1"/>
  <c r="AH26" i="24" s="1"/>
  <c r="AF47" i="25"/>
  <c r="AF24" i="25"/>
  <c r="AF25" i="25" s="1"/>
  <c r="AG24" i="22"/>
  <c r="AG25" i="22" s="1"/>
  <c r="AG47" i="22"/>
  <c r="AF49" i="23"/>
  <c r="AG28" i="23" s="1"/>
  <c r="AI26" i="23" s="1"/>
  <c r="AG24" i="19"/>
  <c r="AG25" i="19" s="1"/>
  <c r="AG47" i="19"/>
  <c r="AG49" i="21"/>
  <c r="AH28" i="21" s="1"/>
  <c r="AJ26" i="21" s="1"/>
  <c r="AE49" i="27"/>
  <c r="AF28" i="27" s="1"/>
  <c r="AH26" i="27" s="1"/>
  <c r="AF6" i="13"/>
  <c r="AH24" i="21"/>
  <c r="AH25" i="21" s="1"/>
  <c r="AH47" i="21"/>
  <c r="AE47" i="14"/>
  <c r="AD24" i="14"/>
  <c r="AD49" i="14" s="1"/>
  <c r="AC12" i="13"/>
  <c r="AD12" i="13"/>
  <c r="AC14" i="13"/>
  <c r="AD28" i="14"/>
  <c r="AF26" i="14" s="1"/>
  <c r="AD10" i="13"/>
  <c r="AD11" i="13"/>
  <c r="AE9" i="13"/>
  <c r="AE13" i="13"/>
  <c r="AH49" i="20" l="1"/>
  <c r="AI28" i="20" s="1"/>
  <c r="AJ26" i="20"/>
  <c r="AI24" i="20"/>
  <c r="AI25" i="20" s="1"/>
  <c r="AI47" i="20"/>
  <c r="AH25" i="20"/>
  <c r="AI47" i="17"/>
  <c r="AI24" i="17"/>
  <c r="AI25" i="17" s="1"/>
  <c r="AH49" i="17"/>
  <c r="AI28" i="17" s="1"/>
  <c r="AH47" i="19"/>
  <c r="AH24" i="19"/>
  <c r="AH25" i="19" s="1"/>
  <c r="AG49" i="19"/>
  <c r="AH28" i="19" s="1"/>
  <c r="AJ26" i="19" s="1"/>
  <c r="AG47" i="27"/>
  <c r="AG24" i="27"/>
  <c r="AG25" i="27" s="1"/>
  <c r="AH49" i="18"/>
  <c r="AI28" i="18" s="1"/>
  <c r="AK26" i="18" s="1"/>
  <c r="AH24" i="23"/>
  <c r="AH25" i="23" s="1"/>
  <c r="AH47" i="23"/>
  <c r="AG6" i="13"/>
  <c r="AF49" i="27"/>
  <c r="AG28" i="27" s="1"/>
  <c r="AI26" i="27" s="1"/>
  <c r="AH49" i="21"/>
  <c r="AI28" i="21" s="1"/>
  <c r="AK26" i="21" s="1"/>
  <c r="AI24" i="18"/>
  <c r="AI25" i="18" s="1"/>
  <c r="AI47" i="18"/>
  <c r="AI24" i="21"/>
  <c r="AI25" i="21" s="1"/>
  <c r="AI47" i="21"/>
  <c r="AG49" i="22"/>
  <c r="AH28" i="22" s="1"/>
  <c r="AJ26" i="22" s="1"/>
  <c r="AH24" i="22"/>
  <c r="AH25" i="22" s="1"/>
  <c r="AH47" i="22"/>
  <c r="AF49" i="24"/>
  <c r="AG28" i="24" s="1"/>
  <c r="AI26" i="24" s="1"/>
  <c r="AF49" i="25"/>
  <c r="AG28" i="25" s="1"/>
  <c r="AI26" i="25" s="1"/>
  <c r="AG24" i="24"/>
  <c r="AG25" i="24" s="1"/>
  <c r="AG47" i="24"/>
  <c r="AG47" i="25"/>
  <c r="AG24" i="25"/>
  <c r="AG25" i="25" s="1"/>
  <c r="AG49" i="23"/>
  <c r="AH28" i="23" s="1"/>
  <c r="AJ26" i="23" s="1"/>
  <c r="AG49" i="17"/>
  <c r="AH28" i="17" s="1"/>
  <c r="AJ26" i="17" s="1"/>
  <c r="AH25" i="17"/>
  <c r="AD25" i="14"/>
  <c r="AE28" i="14" s="1"/>
  <c r="AG26" i="14" s="1"/>
  <c r="AE7" i="13"/>
  <c r="AE24" i="14"/>
  <c r="AE49" i="14" s="1"/>
  <c r="AD14" i="13"/>
  <c r="AD9" i="13"/>
  <c r="AC15" i="13"/>
  <c r="AD16" i="13"/>
  <c r="AK26" i="17" l="1"/>
  <c r="AI49" i="20"/>
  <c r="AJ28" i="20" s="1"/>
  <c r="AK26" i="20"/>
  <c r="AJ24" i="20"/>
  <c r="AJ47" i="20"/>
  <c r="AJ47" i="17"/>
  <c r="AJ24" i="17"/>
  <c r="AJ25" i="17" s="1"/>
  <c r="AG49" i="25"/>
  <c r="AH28" i="25" s="1"/>
  <c r="AJ26" i="25" s="1"/>
  <c r="AK47" i="18"/>
  <c r="AK24" i="18"/>
  <c r="AI49" i="18"/>
  <c r="AJ28" i="18" s="1"/>
  <c r="AL26" i="18" s="1"/>
  <c r="AH49" i="22"/>
  <c r="AI28" i="22" s="1"/>
  <c r="AK26" i="22" s="1"/>
  <c r="AH24" i="27"/>
  <c r="AH25" i="27" s="1"/>
  <c r="AH47" i="27"/>
  <c r="AH24" i="24"/>
  <c r="AH25" i="24" s="1"/>
  <c r="AH47" i="24"/>
  <c r="AI24" i="23"/>
  <c r="AI25" i="23" s="1"/>
  <c r="AI47" i="23"/>
  <c r="AI49" i="17"/>
  <c r="AJ28" i="17" s="1"/>
  <c r="AL26" i="17" s="1"/>
  <c r="AI24" i="22"/>
  <c r="AI25" i="22" s="1"/>
  <c r="AI47" i="22"/>
  <c r="AJ47" i="23"/>
  <c r="AJ24" i="23"/>
  <c r="AI49" i="21"/>
  <c r="AJ28" i="21" s="1"/>
  <c r="AL26" i="21" s="1"/>
  <c r="AH49" i="19"/>
  <c r="AI28" i="19" s="1"/>
  <c r="AK26" i="19" s="1"/>
  <c r="AJ24" i="21"/>
  <c r="AJ25" i="21" s="1"/>
  <c r="AJ47" i="21"/>
  <c r="AI24" i="19"/>
  <c r="AI25" i="19" s="1"/>
  <c r="AI47" i="19"/>
  <c r="AH47" i="25"/>
  <c r="AH24" i="25"/>
  <c r="AH25" i="25" s="1"/>
  <c r="AH6" i="13"/>
  <c r="AG49" i="27"/>
  <c r="AH28" i="27" s="1"/>
  <c r="AJ26" i="27" s="1"/>
  <c r="AJ47" i="18"/>
  <c r="AJ24" i="18"/>
  <c r="AJ25" i="18" s="1"/>
  <c r="AH49" i="23"/>
  <c r="AI28" i="23" s="1"/>
  <c r="AK26" i="23" s="1"/>
  <c r="AG49" i="24"/>
  <c r="AH28" i="24" s="1"/>
  <c r="AJ26" i="24" s="1"/>
  <c r="AF47" i="14"/>
  <c r="AE25" i="14"/>
  <c r="AF7" i="13"/>
  <c r="AF24" i="14"/>
  <c r="AF49" i="14" s="1"/>
  <c r="AG24" i="14"/>
  <c r="AG49" i="14" s="1"/>
  <c r="AE14" i="13"/>
  <c r="AE11" i="13"/>
  <c r="AE12" i="13"/>
  <c r="AE16" i="13"/>
  <c r="AG47" i="14"/>
  <c r="AH8" i="13"/>
  <c r="AG8" i="13"/>
  <c r="AE10" i="13"/>
  <c r="AF13" i="13"/>
  <c r="AG13" i="13"/>
  <c r="AH13" i="13"/>
  <c r="AJ49" i="20" l="1"/>
  <c r="AK28" i="20" s="1"/>
  <c r="AL26" i="20"/>
  <c r="AK24" i="20"/>
  <c r="AK25" i="20" s="1"/>
  <c r="AK47" i="20"/>
  <c r="AJ25" i="20"/>
  <c r="AK24" i="23"/>
  <c r="AK25" i="23" s="1"/>
  <c r="AK47" i="23"/>
  <c r="AI49" i="22"/>
  <c r="AJ28" i="22" s="1"/>
  <c r="AL26" i="22" s="1"/>
  <c r="AI49" i="19"/>
  <c r="AJ28" i="19" s="1"/>
  <c r="AL26" i="19" s="1"/>
  <c r="AJ24" i="19"/>
  <c r="AJ25" i="19" s="1"/>
  <c r="AJ47" i="19"/>
  <c r="AJ49" i="23"/>
  <c r="AK28" i="23" s="1"/>
  <c r="AH49" i="27"/>
  <c r="AI28" i="27" s="1"/>
  <c r="AK26" i="27" s="1"/>
  <c r="AI6" i="13"/>
  <c r="AK47" i="21"/>
  <c r="AK24" i="21"/>
  <c r="AK25" i="21" s="1"/>
  <c r="AI49" i="23"/>
  <c r="AJ28" i="23" s="1"/>
  <c r="AL26" i="23" s="1"/>
  <c r="AJ25" i="23"/>
  <c r="AH49" i="25"/>
  <c r="AI28" i="25" s="1"/>
  <c r="AK26" i="25" s="1"/>
  <c r="AJ49" i="21"/>
  <c r="AK28" i="21" s="1"/>
  <c r="AM26" i="21" s="1"/>
  <c r="AK24" i="17"/>
  <c r="AK47" i="17"/>
  <c r="AI47" i="25"/>
  <c r="AI24" i="25"/>
  <c r="AI25" i="25" s="1"/>
  <c r="AI24" i="24"/>
  <c r="AI25" i="24" s="1"/>
  <c r="AI47" i="24"/>
  <c r="AL24" i="18"/>
  <c r="AL25" i="18" s="1"/>
  <c r="AL47" i="18"/>
  <c r="AK25" i="17"/>
  <c r="AJ49" i="17"/>
  <c r="AK28" i="17" s="1"/>
  <c r="AM26" i="17" s="1"/>
  <c r="AJ49" i="18"/>
  <c r="AK28" i="18" s="1"/>
  <c r="AM26" i="18" s="1"/>
  <c r="AK25" i="18"/>
  <c r="AI47" i="27"/>
  <c r="AI24" i="27"/>
  <c r="AI25" i="27" s="1"/>
  <c r="AJ24" i="22"/>
  <c r="AJ25" i="22" s="1"/>
  <c r="AJ47" i="22"/>
  <c r="AH49" i="24"/>
  <c r="AI28" i="24" s="1"/>
  <c r="AK26" i="24" s="1"/>
  <c r="AK49" i="18"/>
  <c r="AL28" i="18" s="1"/>
  <c r="AG7" i="13"/>
  <c r="AF25" i="14"/>
  <c r="AH7" i="13"/>
  <c r="AG25" i="14"/>
  <c r="AF14" i="13"/>
  <c r="AI8" i="13"/>
  <c r="AF12" i="13"/>
  <c r="AF16" i="13"/>
  <c r="AF28" i="14"/>
  <c r="AH26" i="14" s="1"/>
  <c r="AF11" i="13"/>
  <c r="AF10" i="13"/>
  <c r="AD15" i="13"/>
  <c r="AG14" i="13"/>
  <c r="AF9" i="13"/>
  <c r="AE15" i="13"/>
  <c r="AG16" i="13"/>
  <c r="AM26" i="23" l="1"/>
  <c r="AN26" i="18"/>
  <c r="AK49" i="20"/>
  <c r="AL28" i="20" s="1"/>
  <c r="AM26" i="20"/>
  <c r="AL24" i="20"/>
  <c r="AL47" i="20"/>
  <c r="AJ49" i="22"/>
  <c r="AK28" i="22" s="1"/>
  <c r="AM26" i="22" s="1"/>
  <c r="AI49" i="27"/>
  <c r="AJ28" i="27" s="1"/>
  <c r="AL26" i="27" s="1"/>
  <c r="AJ6" i="13"/>
  <c r="AM47" i="18"/>
  <c r="AM24" i="18"/>
  <c r="AM25" i="18" s="1"/>
  <c r="AK49" i="17"/>
  <c r="AL28" i="17" s="1"/>
  <c r="AN26" i="17" s="1"/>
  <c r="AJ24" i="24"/>
  <c r="AJ25" i="24" s="1"/>
  <c r="AJ47" i="24"/>
  <c r="AI49" i="24"/>
  <c r="AJ28" i="24" s="1"/>
  <c r="AL26" i="24" s="1"/>
  <c r="AI49" i="25"/>
  <c r="AJ28" i="25" s="1"/>
  <c r="AL26" i="25" s="1"/>
  <c r="AL24" i="21"/>
  <c r="AL25" i="21" s="1"/>
  <c r="AL47" i="21"/>
  <c r="AL49" i="18"/>
  <c r="AM28" i="18" s="1"/>
  <c r="AJ49" i="19"/>
  <c r="AK28" i="19" s="1"/>
  <c r="AM26" i="19" s="1"/>
  <c r="AJ24" i="27"/>
  <c r="AJ25" i="27" s="1"/>
  <c r="AJ47" i="27"/>
  <c r="AL24" i="17"/>
  <c r="AL25" i="17" s="1"/>
  <c r="AL47" i="17"/>
  <c r="AK49" i="21"/>
  <c r="AL28" i="21" s="1"/>
  <c r="AN26" i="21" s="1"/>
  <c r="AK47" i="22"/>
  <c r="AK24" i="22"/>
  <c r="AK25" i="22" s="1"/>
  <c r="AJ24" i="25"/>
  <c r="AJ25" i="25" s="1"/>
  <c r="AJ47" i="25"/>
  <c r="AK49" i="23"/>
  <c r="AL28" i="23" s="1"/>
  <c r="AN26" i="23" s="1"/>
  <c r="AK47" i="19"/>
  <c r="AK24" i="19"/>
  <c r="AK25" i="19" s="1"/>
  <c r="AL24" i="23"/>
  <c r="AL25" i="23" s="1"/>
  <c r="AL47" i="23"/>
  <c r="AG12" i="13"/>
  <c r="AH12" i="13"/>
  <c r="AH47" i="14"/>
  <c r="AJ8" i="13"/>
  <c r="AG28" i="14"/>
  <c r="AI26" i="14" s="1"/>
  <c r="AG11" i="13"/>
  <c r="AG10" i="13"/>
  <c r="AH28" i="14"/>
  <c r="AH9" i="13"/>
  <c r="AG9" i="13"/>
  <c r="AI13" i="13"/>
  <c r="AO26" i="18" l="1"/>
  <c r="AO47" i="18" s="1"/>
  <c r="AJ26" i="14"/>
  <c r="AL49" i="20"/>
  <c r="AM28" i="20" s="1"/>
  <c r="AN26" i="20"/>
  <c r="AM47" i="20"/>
  <c r="AM24" i="20"/>
  <c r="AM25" i="20" s="1"/>
  <c r="AN26" i="19"/>
  <c r="AL25" i="20"/>
  <c r="AO24" i="18"/>
  <c r="AN24" i="18"/>
  <c r="AN47" i="18"/>
  <c r="AL47" i="22"/>
  <c r="AL24" i="22"/>
  <c r="AL25" i="22" s="1"/>
  <c r="AM47" i="21"/>
  <c r="AM24" i="21"/>
  <c r="AM25" i="21" s="1"/>
  <c r="AL47" i="19"/>
  <c r="AL24" i="19"/>
  <c r="AL25" i="19" s="1"/>
  <c r="AK47" i="27"/>
  <c r="AK24" i="27"/>
  <c r="AK25" i="27" s="1"/>
  <c r="AL49" i="21"/>
  <c r="AM28" i="21" s="1"/>
  <c r="AO26" i="21" s="1"/>
  <c r="AK24" i="24"/>
  <c r="AK25" i="24" s="1"/>
  <c r="AK47" i="24"/>
  <c r="AM24" i="23"/>
  <c r="AM25" i="23" s="1"/>
  <c r="AM47" i="23"/>
  <c r="AM49" i="18"/>
  <c r="AN28" i="18" s="1"/>
  <c r="AN25" i="18"/>
  <c r="AK49" i="22"/>
  <c r="AL28" i="22" s="1"/>
  <c r="AN26" i="22" s="1"/>
  <c r="AJ49" i="27"/>
  <c r="AK28" i="27" s="1"/>
  <c r="AM26" i="27" s="1"/>
  <c r="AK6" i="13"/>
  <c r="AJ49" i="24"/>
  <c r="AK28" i="24" s="1"/>
  <c r="AM26" i="24" s="1"/>
  <c r="AL49" i="23"/>
  <c r="AM28" i="23" s="1"/>
  <c r="AO26" i="23" s="1"/>
  <c r="AK24" i="25"/>
  <c r="AK25" i="25" s="1"/>
  <c r="AK47" i="25"/>
  <c r="AK49" i="19"/>
  <c r="AL28" i="19" s="1"/>
  <c r="AJ49" i="25"/>
  <c r="AK28" i="25" s="1"/>
  <c r="AM26" i="25" s="1"/>
  <c r="AL49" i="17"/>
  <c r="AM28" i="17" s="1"/>
  <c r="AO26" i="17" s="1"/>
  <c r="AM24" i="17"/>
  <c r="AM25" i="17" s="1"/>
  <c r="AM47" i="17"/>
  <c r="AH24" i="14"/>
  <c r="AH49" i="14" s="1"/>
  <c r="AI47" i="14"/>
  <c r="AL8" i="13"/>
  <c r="AK8" i="13"/>
  <c r="AH10" i="13"/>
  <c r="AH14" i="13"/>
  <c r="AI9" i="13"/>
  <c r="AH16" i="13"/>
  <c r="AH11" i="13"/>
  <c r="AF15" i="13"/>
  <c r="AP26" i="18" l="1"/>
  <c r="AP47" i="18" s="1"/>
  <c r="AM49" i="20"/>
  <c r="AN28" i="20" s="1"/>
  <c r="AO26" i="20"/>
  <c r="AN47" i="20"/>
  <c r="AN24" i="20"/>
  <c r="AL6" i="13"/>
  <c r="AK49" i="27"/>
  <c r="AL28" i="27" s="1"/>
  <c r="AN26" i="27" s="1"/>
  <c r="AO25" i="18"/>
  <c r="AN49" i="18"/>
  <c r="AO28" i="18" s="1"/>
  <c r="AQ26" i="18" s="1"/>
  <c r="AL47" i="27"/>
  <c r="AL24" i="27"/>
  <c r="AL25" i="27" s="1"/>
  <c r="AN24" i="21"/>
  <c r="AN25" i="21" s="1"/>
  <c r="AN47" i="21"/>
  <c r="AM49" i="23"/>
  <c r="AN28" i="23" s="1"/>
  <c r="AP26" i="23" s="1"/>
  <c r="AM49" i="21"/>
  <c r="AN28" i="21" s="1"/>
  <c r="AP26" i="21" s="1"/>
  <c r="AM49" i="17"/>
  <c r="AN28" i="17" s="1"/>
  <c r="AP26" i="17" s="1"/>
  <c r="AL24" i="25"/>
  <c r="AL25" i="25" s="1"/>
  <c r="AL47" i="25"/>
  <c r="AN24" i="23"/>
  <c r="AN25" i="23" s="1"/>
  <c r="AN47" i="23"/>
  <c r="AK49" i="25"/>
  <c r="AL28" i="25" s="1"/>
  <c r="AN26" i="25" s="1"/>
  <c r="AL24" i="24"/>
  <c r="AL25" i="24" s="1"/>
  <c r="AL47" i="24"/>
  <c r="AM24" i="19"/>
  <c r="AM25" i="19" s="1"/>
  <c r="AM47" i="19"/>
  <c r="AL49" i="22"/>
  <c r="AM28" i="22" s="1"/>
  <c r="AO26" i="22" s="1"/>
  <c r="AN24" i="17"/>
  <c r="AN25" i="17" s="1"/>
  <c r="AN47" i="17"/>
  <c r="AK49" i="24"/>
  <c r="AL28" i="24" s="1"/>
  <c r="AN26" i="24" s="1"/>
  <c r="AL49" i="19"/>
  <c r="AM28" i="19" s="1"/>
  <c r="AO26" i="19" s="1"/>
  <c r="AM24" i="22"/>
  <c r="AM25" i="22" s="1"/>
  <c r="AM47" i="22"/>
  <c r="AO49" i="18"/>
  <c r="AP28" i="18" s="1"/>
  <c r="AI7" i="13"/>
  <c r="AH25" i="14"/>
  <c r="AI24" i="14"/>
  <c r="AJ7" i="13" s="1"/>
  <c r="AJ24" i="14"/>
  <c r="AJ49" i="14" s="1"/>
  <c r="AI12" i="13"/>
  <c r="AJ47" i="14"/>
  <c r="AI28" i="14"/>
  <c r="AK26" i="14" s="1"/>
  <c r="AJ13" i="13"/>
  <c r="AI10" i="13"/>
  <c r="AJ12" i="13"/>
  <c r="AJ16" i="13"/>
  <c r="AI16" i="13"/>
  <c r="AG15" i="13"/>
  <c r="AP24" i="18" l="1"/>
  <c r="AP25" i="18" s="1"/>
  <c r="AR26" i="18"/>
  <c r="AN49" i="20"/>
  <c r="AO28" i="20" s="1"/>
  <c r="AP26" i="20"/>
  <c r="AO47" i="20"/>
  <c r="AO24" i="20"/>
  <c r="AO25" i="20" s="1"/>
  <c r="AN25" i="20"/>
  <c r="AQ24" i="18"/>
  <c r="AQ25" i="18" s="1"/>
  <c r="AQ47" i="18"/>
  <c r="AO47" i="21"/>
  <c r="AO24" i="21"/>
  <c r="AO25" i="21" s="1"/>
  <c r="AN49" i="17"/>
  <c r="AO28" i="17" s="1"/>
  <c r="AQ26" i="17" s="1"/>
  <c r="AL49" i="24"/>
  <c r="AM28" i="24" s="1"/>
  <c r="AO26" i="24" s="1"/>
  <c r="AL49" i="27"/>
  <c r="AM28" i="27" s="1"/>
  <c r="AO26" i="27" s="1"/>
  <c r="AM6" i="13"/>
  <c r="AP49" i="18"/>
  <c r="AQ28" i="18" s="1"/>
  <c r="AN49" i="23"/>
  <c r="AO28" i="23" s="1"/>
  <c r="AQ26" i="23" s="1"/>
  <c r="AM47" i="25"/>
  <c r="AM24" i="25"/>
  <c r="AM25" i="25" s="1"/>
  <c r="AM49" i="19"/>
  <c r="AN28" i="19" s="1"/>
  <c r="AP26" i="19" s="1"/>
  <c r="AL49" i="25"/>
  <c r="AM28" i="25" s="1"/>
  <c r="AO26" i="25" s="1"/>
  <c r="AN49" i="21"/>
  <c r="AO28" i="21" s="1"/>
  <c r="AQ26" i="21" s="1"/>
  <c r="AN47" i="22"/>
  <c r="AN24" i="22"/>
  <c r="AN25" i="22" s="1"/>
  <c r="AO24" i="17"/>
  <c r="AO25" i="17" s="1"/>
  <c r="AO47" i="17"/>
  <c r="AM47" i="24"/>
  <c r="AM24" i="24"/>
  <c r="AM25" i="24" s="1"/>
  <c r="AM24" i="27"/>
  <c r="AM25" i="27" s="1"/>
  <c r="AM47" i="27"/>
  <c r="AN47" i="19"/>
  <c r="AN24" i="19"/>
  <c r="AN25" i="19" s="1"/>
  <c r="AM49" i="22"/>
  <c r="AN28" i="22" s="1"/>
  <c r="AP26" i="22" s="1"/>
  <c r="AO24" i="23"/>
  <c r="AO25" i="23" s="1"/>
  <c r="AO47" i="23"/>
  <c r="AI49" i="14"/>
  <c r="AJ28" i="14" s="1"/>
  <c r="AL26" i="14" s="1"/>
  <c r="AI25" i="14"/>
  <c r="AK7" i="13"/>
  <c r="AJ25" i="14"/>
  <c r="AK47" i="14"/>
  <c r="AM8" i="13"/>
  <c r="AK28" i="14"/>
  <c r="AK10" i="13"/>
  <c r="AJ10" i="13"/>
  <c r="AK12" i="13"/>
  <c r="AK9" i="13"/>
  <c r="AJ9" i="13"/>
  <c r="AI11" i="13"/>
  <c r="AK13" i="13"/>
  <c r="AI14" i="13"/>
  <c r="AS26" i="18" l="1"/>
  <c r="AM26" i="14"/>
  <c r="AM24" i="14" s="1"/>
  <c r="AO49" i="20"/>
  <c r="AP28" i="20" s="1"/>
  <c r="AQ26" i="20"/>
  <c r="AP24" i="20"/>
  <c r="AP25" i="20" s="1"/>
  <c r="AP47" i="20"/>
  <c r="AO47" i="22"/>
  <c r="AO24" i="22"/>
  <c r="AO25" i="22" s="1"/>
  <c r="AP24" i="21"/>
  <c r="AP25" i="21" s="1"/>
  <c r="AP47" i="21"/>
  <c r="AP24" i="23"/>
  <c r="AP25" i="23" s="1"/>
  <c r="AP47" i="23"/>
  <c r="AN24" i="27"/>
  <c r="AN25" i="27" s="1"/>
  <c r="AN47" i="27"/>
  <c r="AO49" i="17"/>
  <c r="AP28" i="17" s="1"/>
  <c r="AR26" i="17" s="1"/>
  <c r="AN47" i="25"/>
  <c r="AN24" i="25"/>
  <c r="AN25" i="25" s="1"/>
  <c r="AN49" i="19"/>
  <c r="AO28" i="19" s="1"/>
  <c r="AQ26" i="19" s="1"/>
  <c r="AN24" i="24"/>
  <c r="AN25" i="24" s="1"/>
  <c r="AN47" i="24"/>
  <c r="AO47" i="19"/>
  <c r="AO24" i="19"/>
  <c r="AO25" i="19" s="1"/>
  <c r="AP24" i="17"/>
  <c r="AP25" i="17" s="1"/>
  <c r="AP47" i="17"/>
  <c r="AN49" i="22"/>
  <c r="AO28" i="22" s="1"/>
  <c r="AQ26" i="22" s="1"/>
  <c r="AR24" i="18"/>
  <c r="AR25" i="18" s="1"/>
  <c r="AR47" i="18"/>
  <c r="AM49" i="24"/>
  <c r="AN28" i="24" s="1"/>
  <c r="AP26" i="24" s="1"/>
  <c r="AO49" i="21"/>
  <c r="AP28" i="21" s="1"/>
  <c r="AR26" i="21" s="1"/>
  <c r="AO49" i="23"/>
  <c r="AP28" i="23" s="1"/>
  <c r="AR26" i="23" s="1"/>
  <c r="AN6" i="13"/>
  <c r="AM49" i="27"/>
  <c r="AN28" i="27" s="1"/>
  <c r="AP26" i="27" s="1"/>
  <c r="AM49" i="25"/>
  <c r="AN28" i="25" s="1"/>
  <c r="AP26" i="25" s="1"/>
  <c r="AQ49" i="18"/>
  <c r="AR28" i="18" s="1"/>
  <c r="AT26" i="18" s="1"/>
  <c r="AL24" i="14"/>
  <c r="AL49" i="14" s="1"/>
  <c r="AK24" i="14"/>
  <c r="AK49" i="14" s="1"/>
  <c r="AL12" i="13"/>
  <c r="AL47" i="14"/>
  <c r="AN8" i="13"/>
  <c r="AO8" i="13"/>
  <c r="AJ11" i="13"/>
  <c r="AJ14" i="13"/>
  <c r="AK16" i="13"/>
  <c r="AP49" i="20" l="1"/>
  <c r="AQ28" i="20" s="1"/>
  <c r="AR26" i="20"/>
  <c r="AQ24" i="20"/>
  <c r="AQ25" i="20" s="1"/>
  <c r="AQ47" i="20"/>
  <c r="AP24" i="25"/>
  <c r="AP47" i="25"/>
  <c r="AP49" i="17"/>
  <c r="AQ28" i="17" s="1"/>
  <c r="AS26" i="17" s="1"/>
  <c r="AQ47" i="21"/>
  <c r="AQ24" i="21"/>
  <c r="AQ25" i="21" s="1"/>
  <c r="AP49" i="21"/>
  <c r="AQ28" i="21" s="1"/>
  <c r="AS26" i="21" s="1"/>
  <c r="AS47" i="18"/>
  <c r="AS24" i="18"/>
  <c r="AS25" i="18" s="1"/>
  <c r="AO49" i="19"/>
  <c r="AP28" i="19" s="1"/>
  <c r="AR26" i="19" s="1"/>
  <c r="AO6" i="13"/>
  <c r="AN49" i="27"/>
  <c r="AO28" i="27" s="1"/>
  <c r="AQ26" i="27" s="1"/>
  <c r="AQ24" i="17"/>
  <c r="AQ25" i="17" s="1"/>
  <c r="AQ47" i="17"/>
  <c r="AN49" i="25"/>
  <c r="AO28" i="25" s="1"/>
  <c r="AQ26" i="25" s="1"/>
  <c r="AQ24" i="23"/>
  <c r="AQ25" i="23" s="1"/>
  <c r="AQ47" i="23"/>
  <c r="AO49" i="22"/>
  <c r="AP28" i="22" s="1"/>
  <c r="AR26" i="22" s="1"/>
  <c r="AO47" i="24"/>
  <c r="AO24" i="24"/>
  <c r="AO25" i="24" s="1"/>
  <c r="AN49" i="24"/>
  <c r="AO28" i="24" s="1"/>
  <c r="AQ26" i="24" s="1"/>
  <c r="AP47" i="19"/>
  <c r="AP24" i="19"/>
  <c r="AP25" i="19" s="1"/>
  <c r="AO47" i="27"/>
  <c r="AO24" i="27"/>
  <c r="AO25" i="27" s="1"/>
  <c r="AR49" i="18"/>
  <c r="AS28" i="18" s="1"/>
  <c r="AU26" i="18" s="1"/>
  <c r="AO24" i="25"/>
  <c r="AO25" i="25" s="1"/>
  <c r="AO47" i="25"/>
  <c r="AP49" i="23"/>
  <c r="AQ28" i="23" s="1"/>
  <c r="AS26" i="23" s="1"/>
  <c r="AP24" i="22"/>
  <c r="AP25" i="22" s="1"/>
  <c r="AP47" i="22"/>
  <c r="AK25" i="14"/>
  <c r="AL7" i="13"/>
  <c r="AL25" i="14"/>
  <c r="AM7" i="13"/>
  <c r="AM47" i="14"/>
  <c r="AM49" i="14"/>
  <c r="AL28" i="14"/>
  <c r="AN26" i="14" s="1"/>
  <c r="AM9" i="13"/>
  <c r="AL9" i="13"/>
  <c r="AM12" i="13"/>
  <c r="AL13" i="13"/>
  <c r="AL10" i="13"/>
  <c r="AH15" i="13"/>
  <c r="AS26" i="20" l="1"/>
  <c r="AR47" i="20"/>
  <c r="AR24" i="20"/>
  <c r="AR25" i="20" s="1"/>
  <c r="AQ49" i="20"/>
  <c r="AR28" i="20" s="1"/>
  <c r="AQ49" i="23"/>
  <c r="AR28" i="23" s="1"/>
  <c r="AT26" i="23" s="1"/>
  <c r="AQ49" i="21"/>
  <c r="AR28" i="21" s="1"/>
  <c r="AT26" i="21" s="1"/>
  <c r="AP49" i="19"/>
  <c r="AQ28" i="19" s="1"/>
  <c r="AS26" i="19" s="1"/>
  <c r="AP24" i="24"/>
  <c r="AP25" i="24" s="1"/>
  <c r="AP47" i="24"/>
  <c r="AR47" i="21"/>
  <c r="AR24" i="21"/>
  <c r="AR25" i="21" s="1"/>
  <c r="AO49" i="24"/>
  <c r="AP28" i="24" s="1"/>
  <c r="AR26" i="24" s="1"/>
  <c r="AP49" i="22"/>
  <c r="AQ28" i="22" s="1"/>
  <c r="AS26" i="22" s="1"/>
  <c r="AO49" i="25"/>
  <c r="AP28" i="25" s="1"/>
  <c r="AR26" i="25" s="1"/>
  <c r="AP25" i="25"/>
  <c r="AQ24" i="19"/>
  <c r="AQ25" i="19" s="1"/>
  <c r="AQ47" i="19"/>
  <c r="AR47" i="17"/>
  <c r="AR24" i="17"/>
  <c r="AR25" i="17" s="1"/>
  <c r="AS49" i="18"/>
  <c r="AT28" i="18" s="1"/>
  <c r="AV26" i="18" s="1"/>
  <c r="AQ47" i="22"/>
  <c r="AQ24" i="22"/>
  <c r="AQ25" i="22" s="1"/>
  <c r="AT24" i="18"/>
  <c r="AT25" i="18" s="1"/>
  <c r="AT47" i="18"/>
  <c r="AQ49" i="17"/>
  <c r="AR28" i="17" s="1"/>
  <c r="AT26" i="17" s="1"/>
  <c r="AP47" i="27"/>
  <c r="AP24" i="27"/>
  <c r="AP25" i="27" s="1"/>
  <c r="AQ47" i="25"/>
  <c r="AQ24" i="25"/>
  <c r="AQ25" i="25" s="1"/>
  <c r="AO49" i="27"/>
  <c r="AP28" i="27" s="1"/>
  <c r="AR26" i="27" s="1"/>
  <c r="AP6" i="13"/>
  <c r="AR24" i="23"/>
  <c r="AR25" i="23" s="1"/>
  <c r="AR47" i="23"/>
  <c r="AP49" i="25"/>
  <c r="AQ28" i="25" s="1"/>
  <c r="AN47" i="14"/>
  <c r="AP8" i="13"/>
  <c r="AM25" i="14"/>
  <c r="AN28" i="14" s="1"/>
  <c r="AN7" i="13"/>
  <c r="AQ8" i="13"/>
  <c r="AM28" i="14"/>
  <c r="AO26" i="14" s="1"/>
  <c r="AN9" i="13"/>
  <c r="AL16" i="13"/>
  <c r="AK11" i="13"/>
  <c r="AP26" i="14" l="1"/>
  <c r="AS26" i="25"/>
  <c r="AR49" i="20"/>
  <c r="AS28" i="20" s="1"/>
  <c r="AT26" i="20"/>
  <c r="AS24" i="20"/>
  <c r="AS25" i="20" s="1"/>
  <c r="AS47" i="20"/>
  <c r="AR24" i="25"/>
  <c r="AR25" i="25" s="1"/>
  <c r="AR47" i="25"/>
  <c r="AT49" i="18"/>
  <c r="AU28" i="18" s="1"/>
  <c r="AW26" i="18" s="1"/>
  <c r="AR49" i="17"/>
  <c r="AS28" i="17" s="1"/>
  <c r="AU26" i="17" s="1"/>
  <c r="AQ47" i="27"/>
  <c r="AQ24" i="27"/>
  <c r="AQ25" i="27" s="1"/>
  <c r="AP49" i="27"/>
  <c r="AQ28" i="27" s="1"/>
  <c r="AS26" i="27" s="1"/>
  <c r="AQ6" i="13"/>
  <c r="AR47" i="22"/>
  <c r="AR24" i="22"/>
  <c r="AR25" i="22" s="1"/>
  <c r="AR24" i="19"/>
  <c r="AR47" i="19"/>
  <c r="AP49" i="24"/>
  <c r="AQ28" i="24" s="1"/>
  <c r="AS26" i="24" s="1"/>
  <c r="AS47" i="17"/>
  <c r="AS24" i="17"/>
  <c r="AS25" i="17" s="1"/>
  <c r="AQ49" i="25"/>
  <c r="AR28" i="25" s="1"/>
  <c r="AQ49" i="22"/>
  <c r="AR28" i="22" s="1"/>
  <c r="AT26" i="22" s="1"/>
  <c r="AR49" i="21"/>
  <c r="AS28" i="21" s="1"/>
  <c r="AU26" i="21" s="1"/>
  <c r="AR49" i="23"/>
  <c r="AS28" i="23" s="1"/>
  <c r="AU26" i="23" s="1"/>
  <c r="AQ47" i="24"/>
  <c r="AQ24" i="24"/>
  <c r="AQ25" i="24" s="1"/>
  <c r="AS47" i="23"/>
  <c r="AS24" i="23"/>
  <c r="AS25" i="23" s="1"/>
  <c r="AR25" i="19"/>
  <c r="AQ49" i="19"/>
  <c r="AR28" i="19" s="1"/>
  <c r="AT26" i="19" s="1"/>
  <c r="AS24" i="21"/>
  <c r="AS25" i="21" s="1"/>
  <c r="AS47" i="21"/>
  <c r="AU47" i="18"/>
  <c r="AU24" i="18"/>
  <c r="AU25" i="18" s="1"/>
  <c r="AO24" i="14"/>
  <c r="AO49" i="14" s="1"/>
  <c r="AN24" i="14"/>
  <c r="AN49" i="14" s="1"/>
  <c r="AN12" i="13"/>
  <c r="AO47" i="14"/>
  <c r="AM16" i="13"/>
  <c r="AI15" i="13"/>
  <c r="AM10" i="13"/>
  <c r="AM13" i="13"/>
  <c r="AK14" i="13"/>
  <c r="AT26" i="25" l="1"/>
  <c r="AS49" i="20"/>
  <c r="AT28" i="20" s="1"/>
  <c r="AU26" i="20"/>
  <c r="AT24" i="20"/>
  <c r="AT47" i="20"/>
  <c r="AR49" i="22"/>
  <c r="AS28" i="22" s="1"/>
  <c r="AU26" i="22" s="1"/>
  <c r="AS49" i="21"/>
  <c r="AT28" i="21" s="1"/>
  <c r="AV26" i="21" s="1"/>
  <c r="AS47" i="22"/>
  <c r="AS24" i="22"/>
  <c r="AS25" i="22" s="1"/>
  <c r="AQ49" i="24"/>
  <c r="AR28" i="24" s="1"/>
  <c r="AT26" i="24" s="1"/>
  <c r="AU24" i="17"/>
  <c r="AU47" i="17"/>
  <c r="AR24" i="27"/>
  <c r="AR25" i="27" s="1"/>
  <c r="AR47" i="27"/>
  <c r="AR24" i="24"/>
  <c r="AR25" i="24" s="1"/>
  <c r="AR47" i="24"/>
  <c r="AT24" i="21"/>
  <c r="AT25" i="21" s="1"/>
  <c r="AT47" i="21"/>
  <c r="AV24" i="18"/>
  <c r="AV47" i="18"/>
  <c r="AS49" i="23"/>
  <c r="AT28" i="23" s="1"/>
  <c r="AV26" i="23" s="1"/>
  <c r="AS49" i="17"/>
  <c r="AT28" i="17" s="1"/>
  <c r="AV26" i="17" s="1"/>
  <c r="AS47" i="19"/>
  <c r="AS24" i="19"/>
  <c r="AS25" i="19" s="1"/>
  <c r="AS47" i="25"/>
  <c r="AS24" i="25"/>
  <c r="AS25" i="25" s="1"/>
  <c r="AU49" i="18"/>
  <c r="AV28" i="18" s="1"/>
  <c r="AX26" i="18" s="1"/>
  <c r="AV25" i="18"/>
  <c r="AT24" i="17"/>
  <c r="AT25" i="17" s="1"/>
  <c r="AT47" i="17"/>
  <c r="AR6" i="13"/>
  <c r="AQ49" i="27"/>
  <c r="AR28" i="27" s="1"/>
  <c r="AT26" i="27" s="1"/>
  <c r="AT24" i="23"/>
  <c r="AT25" i="23" s="1"/>
  <c r="AT47" i="23"/>
  <c r="AR49" i="19"/>
  <c r="AS28" i="19" s="1"/>
  <c r="AU26" i="19" s="1"/>
  <c r="AR49" i="25"/>
  <c r="AS28" i="25" s="1"/>
  <c r="AU26" i="25" s="1"/>
  <c r="AN25" i="14"/>
  <c r="AO7" i="13"/>
  <c r="AP24" i="14"/>
  <c r="AP49" i="14" s="1"/>
  <c r="AO12" i="13"/>
  <c r="AO25" i="14"/>
  <c r="AP47" i="14"/>
  <c r="AO28" i="14"/>
  <c r="AQ26" i="14" s="1"/>
  <c r="AP7" i="13"/>
  <c r="AR8" i="13"/>
  <c r="AL14" i="13"/>
  <c r="AJ15" i="13"/>
  <c r="AT49" i="20" l="1"/>
  <c r="AU28" i="20" s="1"/>
  <c r="AV26" i="20"/>
  <c r="AU24" i="20"/>
  <c r="AU47" i="20"/>
  <c r="AT25" i="20"/>
  <c r="AV24" i="17"/>
  <c r="AV47" i="17"/>
  <c r="AS49" i="25"/>
  <c r="AT28" i="25" s="1"/>
  <c r="AV26" i="25" s="1"/>
  <c r="AS24" i="24"/>
  <c r="AS25" i="24" s="1"/>
  <c r="AS47" i="24"/>
  <c r="AS49" i="22"/>
  <c r="AT28" i="22" s="1"/>
  <c r="AV26" i="22" s="1"/>
  <c r="AR49" i="24"/>
  <c r="AS28" i="24" s="1"/>
  <c r="AU26" i="24" s="1"/>
  <c r="AV49" i="18"/>
  <c r="AW28" i="18" s="1"/>
  <c r="AY26" i="18" s="1"/>
  <c r="AW25" i="18"/>
  <c r="AV47" i="21"/>
  <c r="AV24" i="21"/>
  <c r="AT24" i="19"/>
  <c r="AT47" i="19"/>
  <c r="AW47" i="18"/>
  <c r="AW24" i="18"/>
  <c r="AS47" i="27"/>
  <c r="AS24" i="27"/>
  <c r="AS25" i="27" s="1"/>
  <c r="AX24" i="18"/>
  <c r="AX47" i="18"/>
  <c r="AT49" i="21"/>
  <c r="AU28" i="21" s="1"/>
  <c r="AW26" i="21" s="1"/>
  <c r="AT47" i="25"/>
  <c r="AT24" i="25"/>
  <c r="AT25" i="25" s="1"/>
  <c r="AT24" i="22"/>
  <c r="AT25" i="22" s="1"/>
  <c r="AT47" i="22"/>
  <c r="AS49" i="19"/>
  <c r="AT28" i="19" s="1"/>
  <c r="AV26" i="19" s="1"/>
  <c r="AT25" i="19"/>
  <c r="AU49" i="17"/>
  <c r="AV28" i="17" s="1"/>
  <c r="AV25" i="17"/>
  <c r="AT49" i="17"/>
  <c r="AU28" i="17" s="1"/>
  <c r="AW26" i="17" s="1"/>
  <c r="AU25" i="17"/>
  <c r="AU47" i="21"/>
  <c r="AU24" i="21"/>
  <c r="AU25" i="21" s="1"/>
  <c r="AR49" i="27"/>
  <c r="AS28" i="27" s="1"/>
  <c r="AU26" i="27" s="1"/>
  <c r="AS6" i="13"/>
  <c r="AT49" i="23"/>
  <c r="AU28" i="23" s="1"/>
  <c r="AW26" i="23" s="1"/>
  <c r="AU24" i="23"/>
  <c r="AU25" i="23" s="1"/>
  <c r="AU47" i="23"/>
  <c r="AT24" i="27"/>
  <c r="AT47" i="27"/>
  <c r="AQ47" i="14"/>
  <c r="AP25" i="14"/>
  <c r="AP12" i="13"/>
  <c r="AQ7" i="13"/>
  <c r="AN13" i="13"/>
  <c r="AS8" i="13"/>
  <c r="AO9" i="13"/>
  <c r="AP9" i="13"/>
  <c r="AN10" i="13"/>
  <c r="AT8" i="13"/>
  <c r="AQ12" i="13"/>
  <c r="AO13" i="13"/>
  <c r="AL11" i="13"/>
  <c r="AX26" i="17" l="1"/>
  <c r="AV25" i="20"/>
  <c r="AU49" i="20"/>
  <c r="AV28" i="20" s="1"/>
  <c r="AW26" i="20"/>
  <c r="AV24" i="20"/>
  <c r="AV47" i="20"/>
  <c r="AU25" i="20"/>
  <c r="AU24" i="27"/>
  <c r="AU25" i="27" s="1"/>
  <c r="AU47" i="27"/>
  <c r="AY47" i="18"/>
  <c r="AY24" i="18"/>
  <c r="AW47" i="17"/>
  <c r="AW24" i="17"/>
  <c r="AT6" i="13"/>
  <c r="AS49" i="27"/>
  <c r="AT28" i="27" s="1"/>
  <c r="AV26" i="27" s="1"/>
  <c r="AT25" i="27"/>
  <c r="AV49" i="21"/>
  <c r="AW28" i="21" s="1"/>
  <c r="AW25" i="21"/>
  <c r="AU6" i="13"/>
  <c r="AT49" i="27"/>
  <c r="AU28" i="27" s="1"/>
  <c r="AU47" i="22"/>
  <c r="AU24" i="22"/>
  <c r="AU25" i="22" s="1"/>
  <c r="AU49" i="23"/>
  <c r="AV28" i="23" s="1"/>
  <c r="AX26" i="23" s="1"/>
  <c r="AV25" i="23"/>
  <c r="AV47" i="23"/>
  <c r="AV24" i="23"/>
  <c r="AT49" i="22"/>
  <c r="AU28" i="22" s="1"/>
  <c r="AW26" i="22" s="1"/>
  <c r="AT47" i="24"/>
  <c r="AT24" i="24"/>
  <c r="AT25" i="24" s="1"/>
  <c r="AW49" i="18"/>
  <c r="AX28" i="18" s="1"/>
  <c r="AZ26" i="18" s="1"/>
  <c r="AX25" i="18"/>
  <c r="AS49" i="24"/>
  <c r="AT28" i="24" s="1"/>
  <c r="AV26" i="24" s="1"/>
  <c r="AU49" i="21"/>
  <c r="AV28" i="21" s="1"/>
  <c r="AX26" i="21" s="1"/>
  <c r="AV25" i="21"/>
  <c r="AU24" i="19"/>
  <c r="AU25" i="19" s="1"/>
  <c r="AU47" i="19"/>
  <c r="AT49" i="25"/>
  <c r="AU28" i="25" s="1"/>
  <c r="AW26" i="25" s="1"/>
  <c r="AT49" i="19"/>
  <c r="AU28" i="19" s="1"/>
  <c r="AW26" i="19" s="1"/>
  <c r="AU47" i="25"/>
  <c r="AU24" i="25"/>
  <c r="AU25" i="25" s="1"/>
  <c r="AY25" i="18"/>
  <c r="AX49" i="18"/>
  <c r="AY28" i="18" s="1"/>
  <c r="BB24" i="18" s="1"/>
  <c r="AW24" i="21"/>
  <c r="AW47" i="21"/>
  <c r="AV49" i="17"/>
  <c r="AW28" i="17" s="1"/>
  <c r="AY26" i="17" s="1"/>
  <c r="AW25" i="17"/>
  <c r="AQ24" i="14"/>
  <c r="AQ49" i="14" s="1"/>
  <c r="AN16" i="13"/>
  <c r="AU8" i="13"/>
  <c r="AP28" i="14"/>
  <c r="AR26" i="14" s="1"/>
  <c r="AQ28" i="14"/>
  <c r="AY26" i="21" l="1"/>
  <c r="AW25" i="20"/>
  <c r="AV49" i="20"/>
  <c r="AW28" i="20" s="1"/>
  <c r="AX26" i="20"/>
  <c r="AW24" i="20"/>
  <c r="AW47" i="20"/>
  <c r="AS26" i="14"/>
  <c r="AW26" i="27"/>
  <c r="AZ6" i="13"/>
  <c r="AY6" i="13"/>
  <c r="AW6" i="13"/>
  <c r="AX6" i="13"/>
  <c r="AZ24" i="18"/>
  <c r="AZ49" i="18" s="1"/>
  <c r="AZ47" i="18"/>
  <c r="AV47" i="27"/>
  <c r="AV24" i="27"/>
  <c r="AW49" i="21"/>
  <c r="AX28" i="21" s="1"/>
  <c r="AX25" i="21"/>
  <c r="AV25" i="19"/>
  <c r="AU49" i="19"/>
  <c r="AV28" i="19" s="1"/>
  <c r="AX26" i="19" s="1"/>
  <c r="AX24" i="21"/>
  <c r="AX47" i="21"/>
  <c r="AZ25" i="18"/>
  <c r="AY49" i="18"/>
  <c r="AZ28" i="18" s="1"/>
  <c r="BC24" i="18" s="1"/>
  <c r="AV24" i="19"/>
  <c r="AV47" i="19"/>
  <c r="AT49" i="24"/>
  <c r="AU28" i="24" s="1"/>
  <c r="AW26" i="24" s="1"/>
  <c r="AW49" i="17"/>
  <c r="AX28" i="17" s="1"/>
  <c r="AZ26" i="17" s="1"/>
  <c r="AX25" i="17"/>
  <c r="AU47" i="24"/>
  <c r="AU24" i="24"/>
  <c r="AU25" i="24" s="1"/>
  <c r="AV24" i="22"/>
  <c r="AV47" i="22"/>
  <c r="AV25" i="25"/>
  <c r="AU49" i="25"/>
  <c r="AV28" i="25" s="1"/>
  <c r="AX26" i="25" s="1"/>
  <c r="AW47" i="23"/>
  <c r="AW24" i="23"/>
  <c r="AU49" i="22"/>
  <c r="AV28" i="22" s="1"/>
  <c r="AX26" i="22" s="1"/>
  <c r="AV25" i="22"/>
  <c r="AV49" i="23"/>
  <c r="AW28" i="23" s="1"/>
  <c r="AY26" i="23" s="1"/>
  <c r="AW25" i="23"/>
  <c r="AV47" i="25"/>
  <c r="AV24" i="25"/>
  <c r="AX47" i="17"/>
  <c r="AX24" i="17"/>
  <c r="AV6" i="13"/>
  <c r="AU49" i="27"/>
  <c r="AV28" i="27" s="1"/>
  <c r="AV25" i="27"/>
  <c r="AQ25" i="14"/>
  <c r="AR7" i="13"/>
  <c r="AZ8" i="13"/>
  <c r="AX8" i="13"/>
  <c r="AY8" i="13"/>
  <c r="AW8" i="13"/>
  <c r="AR47" i="14"/>
  <c r="AO16" i="13"/>
  <c r="AO10" i="13"/>
  <c r="AQ9" i="13"/>
  <c r="AR12" i="13"/>
  <c r="AM11" i="13"/>
  <c r="AM14" i="13"/>
  <c r="AK15" i="13"/>
  <c r="AX26" i="27" l="1"/>
  <c r="AZ26" i="21"/>
  <c r="AY26" i="20"/>
  <c r="AX47" i="20"/>
  <c r="AX24" i="20"/>
  <c r="AX25" i="20"/>
  <c r="AW49" i="20"/>
  <c r="AX28" i="20" s="1"/>
  <c r="AV47" i="24"/>
  <c r="AV24" i="24"/>
  <c r="AW24" i="22"/>
  <c r="AW47" i="22"/>
  <c r="AW25" i="27"/>
  <c r="AV49" i="27"/>
  <c r="AW28" i="27" s="1"/>
  <c r="AY47" i="17"/>
  <c r="AY24" i="17"/>
  <c r="AY25" i="21"/>
  <c r="AX49" i="21"/>
  <c r="AY28" i="21" s="1"/>
  <c r="BB24" i="21" s="1"/>
  <c r="AW47" i="27"/>
  <c r="AW24" i="27"/>
  <c r="AX49" i="17"/>
  <c r="AY28" i="17" s="1"/>
  <c r="BB24" i="17" s="1"/>
  <c r="AY25" i="17"/>
  <c r="AX25" i="23"/>
  <c r="AW49" i="23"/>
  <c r="AX28" i="23" s="1"/>
  <c r="AZ26" i="23" s="1"/>
  <c r="AV49" i="25"/>
  <c r="AW28" i="25" s="1"/>
  <c r="AY26" i="25" s="1"/>
  <c r="AW25" i="25"/>
  <c r="AX24" i="23"/>
  <c r="AX47" i="23"/>
  <c r="AW24" i="25"/>
  <c r="AW47" i="25"/>
  <c r="AU49" i="24"/>
  <c r="AV28" i="24" s="1"/>
  <c r="AX26" i="24" s="1"/>
  <c r="AV25" i="24"/>
  <c r="AW24" i="19"/>
  <c r="AW47" i="19"/>
  <c r="AW25" i="22"/>
  <c r="AV49" i="22"/>
  <c r="AW28" i="22" s="1"/>
  <c r="AY26" i="22" s="1"/>
  <c r="AY24" i="21"/>
  <c r="AY47" i="21"/>
  <c r="AV49" i="19"/>
  <c r="AW28" i="19" s="1"/>
  <c r="AY26" i="19" s="1"/>
  <c r="AW25" i="19"/>
  <c r="AR24" i="14"/>
  <c r="AR49" i="14" s="1"/>
  <c r="AS24" i="14"/>
  <c r="AS49" i="14" s="1"/>
  <c r="AS47" i="14"/>
  <c r="AV8" i="13"/>
  <c r="AS9" i="13"/>
  <c r="AQ13" i="13"/>
  <c r="AP13" i="13"/>
  <c r="AR28" i="14"/>
  <c r="AT26" i="14" s="1"/>
  <c r="AP10" i="13"/>
  <c r="AP16" i="13"/>
  <c r="AR9" i="13"/>
  <c r="AS12" i="13"/>
  <c r="AL15" i="13"/>
  <c r="AY26" i="27" l="1"/>
  <c r="AZ26" i="20"/>
  <c r="AY24" i="20"/>
  <c r="AY47" i="20"/>
  <c r="AX49" i="20"/>
  <c r="AY28" i="20" s="1"/>
  <c r="BB24" i="20" s="1"/>
  <c r="AY25" i="20"/>
  <c r="AX24" i="19"/>
  <c r="AX47" i="19"/>
  <c r="AX47" i="27"/>
  <c r="AX24" i="27"/>
  <c r="AW49" i="19"/>
  <c r="AX28" i="19" s="1"/>
  <c r="AZ26" i="19" s="1"/>
  <c r="AX25" i="19"/>
  <c r="AX25" i="27"/>
  <c r="AW49" i="27"/>
  <c r="AX28" i="27" s="1"/>
  <c r="AX24" i="22"/>
  <c r="AX47" i="22"/>
  <c r="AW49" i="22"/>
  <c r="AX28" i="22" s="1"/>
  <c r="AZ26" i="22" s="1"/>
  <c r="AX25" i="22"/>
  <c r="AX24" i="25"/>
  <c r="AX47" i="25"/>
  <c r="AY49" i="17"/>
  <c r="AZ28" i="17" s="1"/>
  <c r="BC24" i="17" s="1"/>
  <c r="AZ25" i="17"/>
  <c r="AW24" i="24"/>
  <c r="AW47" i="24"/>
  <c r="AY47" i="23"/>
  <c r="AY24" i="23"/>
  <c r="AX49" i="23"/>
  <c r="AY28" i="23" s="1"/>
  <c r="BB24" i="23" s="1"/>
  <c r="AY25" i="23"/>
  <c r="AZ24" i="21"/>
  <c r="AZ49" i="21" s="1"/>
  <c r="AZ47" i="21"/>
  <c r="AZ25" i="21"/>
  <c r="AY49" i="21"/>
  <c r="AZ28" i="21" s="1"/>
  <c r="BC24" i="21" s="1"/>
  <c r="AX25" i="25"/>
  <c r="AW49" i="25"/>
  <c r="AX28" i="25" s="1"/>
  <c r="AZ26" i="25" s="1"/>
  <c r="AZ24" i="17"/>
  <c r="AZ49" i="17" s="1"/>
  <c r="AZ47" i="17"/>
  <c r="AV49" i="24"/>
  <c r="AW28" i="24" s="1"/>
  <c r="AY26" i="24" s="1"/>
  <c r="AW25" i="24"/>
  <c r="AS25" i="14"/>
  <c r="AS7" i="13"/>
  <c r="AR25" i="14"/>
  <c r="AT7" i="13"/>
  <c r="AQ10" i="13"/>
  <c r="AR13" i="13"/>
  <c r="AN14" i="13"/>
  <c r="AN11" i="13"/>
  <c r="AQ16" i="13"/>
  <c r="AT12" i="13"/>
  <c r="AZ26" i="27" l="1"/>
  <c r="AZ25" i="20"/>
  <c r="AY49" i="20"/>
  <c r="AZ28" i="20" s="1"/>
  <c r="BC24" i="20" s="1"/>
  <c r="AZ47" i="20"/>
  <c r="AZ24" i="20"/>
  <c r="AZ49" i="20" s="1"/>
  <c r="AY25" i="25"/>
  <c r="AX49" i="25"/>
  <c r="AY28" i="25" s="1"/>
  <c r="BB24" i="25" s="1"/>
  <c r="AY24" i="22"/>
  <c r="AY47" i="22"/>
  <c r="AX25" i="24"/>
  <c r="AW49" i="24"/>
  <c r="AX28" i="24" s="1"/>
  <c r="AZ26" i="24" s="1"/>
  <c r="AY24" i="27"/>
  <c r="AY47" i="27"/>
  <c r="AX24" i="24"/>
  <c r="AX47" i="24"/>
  <c r="AX49" i="27"/>
  <c r="AY28" i="27" s="1"/>
  <c r="BB24" i="27" s="1"/>
  <c r="AY25" i="27"/>
  <c r="AX49" i="22"/>
  <c r="AY28" i="22" s="1"/>
  <c r="BB24" i="22" s="1"/>
  <c r="AY25" i="22"/>
  <c r="AY49" i="23"/>
  <c r="AZ28" i="23" s="1"/>
  <c r="BC24" i="23" s="1"/>
  <c r="AZ25" i="23"/>
  <c r="AY47" i="25"/>
  <c r="AY24" i="25"/>
  <c r="AY47" i="19"/>
  <c r="AY24" i="19"/>
  <c r="AZ24" i="23"/>
  <c r="AZ49" i="23" s="1"/>
  <c r="AZ47" i="23"/>
  <c r="AY25" i="19"/>
  <c r="AX49" i="19"/>
  <c r="AY28" i="19" s="1"/>
  <c r="BB24" i="19" s="1"/>
  <c r="AT47" i="14"/>
  <c r="AT24" i="14"/>
  <c r="AT49" i="14" s="1"/>
  <c r="AT9" i="13"/>
  <c r="AR16" i="13"/>
  <c r="AS28" i="14"/>
  <c r="AU26" i="14" s="1"/>
  <c r="AO11" i="13"/>
  <c r="AT28" i="14"/>
  <c r="AV26" i="14" l="1"/>
  <c r="AY49" i="19"/>
  <c r="AZ28" i="19" s="1"/>
  <c r="BC24" i="19" s="1"/>
  <c r="AZ25" i="19"/>
  <c r="AY49" i="27"/>
  <c r="AZ28" i="27" s="1"/>
  <c r="BC24" i="27" s="1"/>
  <c r="AZ25" i="27"/>
  <c r="AZ24" i="19"/>
  <c r="AZ49" i="19" s="1"/>
  <c r="AZ47" i="19"/>
  <c r="AZ24" i="25"/>
  <c r="AZ49" i="25" s="1"/>
  <c r="AZ47" i="25"/>
  <c r="AY49" i="25"/>
  <c r="AZ28" i="25" s="1"/>
  <c r="BC24" i="25" s="1"/>
  <c r="AZ25" i="25"/>
  <c r="AY47" i="24"/>
  <c r="AY24" i="24"/>
  <c r="AZ47" i="22"/>
  <c r="AZ24" i="22"/>
  <c r="AZ49" i="22" s="1"/>
  <c r="AX49" i="24"/>
  <c r="AY28" i="24" s="1"/>
  <c r="BB24" i="24" s="1"/>
  <c r="AY25" i="24"/>
  <c r="AY49" i="22"/>
  <c r="AZ28" i="22" s="1"/>
  <c r="BC24" i="22" s="1"/>
  <c r="AZ25" i="22"/>
  <c r="AZ47" i="27"/>
  <c r="AZ24" i="27"/>
  <c r="AZ49" i="27" s="1"/>
  <c r="AT25" i="14"/>
  <c r="AU7" i="13"/>
  <c r="AY7" i="13" s="1"/>
  <c r="AZ7" i="13"/>
  <c r="AR10" i="13"/>
  <c r="AU28" i="14"/>
  <c r="AS16" i="13"/>
  <c r="AS13" i="13"/>
  <c r="AO14" i="13"/>
  <c r="AS10" i="13"/>
  <c r="AU12" i="13"/>
  <c r="AU9" i="13"/>
  <c r="AM15" i="13"/>
  <c r="AW26" i="14" l="1"/>
  <c r="AZ25" i="24"/>
  <c r="AY49" i="24"/>
  <c r="AZ28" i="24" s="1"/>
  <c r="BC24" i="24" s="1"/>
  <c r="AZ47" i="24"/>
  <c r="AZ24" i="24"/>
  <c r="AZ49" i="24" s="1"/>
  <c r="AV24" i="14"/>
  <c r="AW7" i="13"/>
  <c r="AX7" i="13"/>
  <c r="AU24" i="14"/>
  <c r="AY12" i="13"/>
  <c r="AZ12" i="13"/>
  <c r="AX12" i="13"/>
  <c r="AW12" i="13"/>
  <c r="AZ9" i="13"/>
  <c r="AX9" i="13"/>
  <c r="AY9" i="13"/>
  <c r="AW9" i="13"/>
  <c r="AV47" i="14"/>
  <c r="AU47" i="14"/>
  <c r="AV9" i="13"/>
  <c r="AV12" i="13"/>
  <c r="AQ14" i="13"/>
  <c r="AT10" i="13"/>
  <c r="AP14" i="13"/>
  <c r="AT16" i="13"/>
  <c r="AT13" i="13"/>
  <c r="AW47" i="14" l="1"/>
  <c r="AW24" i="14"/>
  <c r="AV7" i="13"/>
  <c r="AU49" i="14"/>
  <c r="AW25" i="14"/>
  <c r="AV49" i="14"/>
  <c r="AV25" i="14"/>
  <c r="AU25" i="14"/>
  <c r="AU13" i="13"/>
  <c r="AQ11" i="13"/>
  <c r="AP11" i="13"/>
  <c r="AN15" i="13"/>
  <c r="AU10" i="13"/>
  <c r="AV28" i="14" l="1"/>
  <c r="AX26" i="14" s="1"/>
  <c r="AW28" i="14"/>
  <c r="AX25" i="14"/>
  <c r="AW49" i="14"/>
  <c r="AX28" i="14" s="1"/>
  <c r="AZ10" i="13"/>
  <c r="AX10" i="13"/>
  <c r="AY10" i="13"/>
  <c r="AW10" i="13"/>
  <c r="AZ13" i="13"/>
  <c r="AX13" i="13"/>
  <c r="AW13" i="13"/>
  <c r="AY13" i="13"/>
  <c r="AU16" i="13"/>
  <c r="AV10" i="13"/>
  <c r="AR14" i="13"/>
  <c r="AR11" i="13"/>
  <c r="AV13" i="13"/>
  <c r="AY26" i="14" l="1"/>
  <c r="AZ26" i="14" s="1"/>
  <c r="AZ16" i="13"/>
  <c r="AW16" i="13"/>
  <c r="AY16" i="13"/>
  <c r="AX16" i="13"/>
  <c r="AO15" i="13"/>
  <c r="AV16" i="13"/>
  <c r="AX47" i="14" l="1"/>
  <c r="AY24" i="14"/>
  <c r="AX24" i="14"/>
  <c r="AY25" i="14" s="1"/>
  <c r="AZ24" i="14"/>
  <c r="AY47" i="14"/>
  <c r="AS11" i="13"/>
  <c r="AS14" i="13"/>
  <c r="AX49" i="14" l="1"/>
  <c r="AY28" i="14" s="1"/>
  <c r="BB24" i="14" s="1"/>
  <c r="AZ25" i="14"/>
  <c r="AY49" i="14"/>
  <c r="AZ28" i="14" s="1"/>
  <c r="BC24" i="14" s="1"/>
  <c r="AZ47" i="14"/>
  <c r="AZ49" i="14"/>
  <c r="AT14" i="13"/>
  <c r="AT11" i="13"/>
  <c r="AP15" i="13"/>
  <c r="AQ15" i="13" l="1"/>
  <c r="AU14" i="13"/>
  <c r="AY14" i="13" l="1"/>
  <c r="AZ14" i="13"/>
  <c r="AX14" i="13"/>
  <c r="AW14" i="13"/>
  <c r="AR15" i="13"/>
  <c r="AV14" i="13"/>
  <c r="AU11" i="13"/>
  <c r="AX11" i="13" l="1"/>
  <c r="AZ11" i="13"/>
  <c r="AY11" i="13"/>
  <c r="AW11" i="13"/>
  <c r="AV11" i="13"/>
  <c r="AS15" i="13" l="1"/>
  <c r="AT15" i="13" l="1"/>
  <c r="AU15" i="13" l="1"/>
  <c r="AZ15" i="13" l="1"/>
  <c r="AX15" i="13"/>
  <c r="AY15" i="13"/>
  <c r="AW15" i="13"/>
  <c r="AV15" i="13"/>
</calcChain>
</file>

<file path=xl/comments1.xml><?xml version="1.0" encoding="utf-8"?>
<comments xmlns="http://schemas.openxmlformats.org/spreadsheetml/2006/main">
  <authors>
    <author>Kimberly Clark</author>
  </authors>
  <commentList>
    <comment ref="B8" authorId="0" shapeId="0">
      <text>
        <r>
          <rPr>
            <b/>
            <sz val="9"/>
            <color indexed="81"/>
            <rFont val="Tahoma"/>
            <family val="2"/>
          </rPr>
          <t>Kimberly Clark:</t>
        </r>
        <r>
          <rPr>
            <sz val="9"/>
            <color indexed="81"/>
            <rFont val="Tahoma"/>
            <family val="2"/>
          </rPr>
          <t xml:space="preserve">
It is important to enter your facility's maximum capacity stations in this line for each time period as the model will base your patients per station on the number of stations here at most to prevent a false utilization assmumptions in future calculations.  This will keep you from adding more stations than you could've accommodated physically and allow for times when you may have expanded the facility or even moved to a larger facility.</t>
        </r>
      </text>
    </comment>
  </commentList>
</comments>
</file>

<file path=xl/comments10.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1.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3.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4.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5.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6.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7.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8.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9.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sharedStrings.xml><?xml version="1.0" encoding="utf-8"?>
<sst xmlns="http://schemas.openxmlformats.org/spreadsheetml/2006/main" count="1275" uniqueCount="82">
  <si>
    <t>Facility Need</t>
  </si>
  <si>
    <t>Transitional SDR</t>
  </si>
  <si>
    <t>Required SDR Utilization Rate</t>
  </si>
  <si>
    <t>NC Semiannual Dialysis Report Month</t>
  </si>
  <si>
    <t>March</t>
  </si>
  <si>
    <t>September</t>
  </si>
  <si>
    <t xml:space="preserve">September </t>
  </si>
  <si>
    <t>June</t>
  </si>
  <si>
    <t>July</t>
  </si>
  <si>
    <t>January</t>
  </si>
  <si>
    <t>NC Semiannual Dialysis Report Year</t>
  </si>
  <si>
    <t>Beginning Data Period</t>
  </si>
  <si>
    <t>Ending Data Period</t>
  </si>
  <si>
    <t>Our facility Utilization Rate ending with current SDR</t>
  </si>
  <si>
    <t>Existing Stations at end of SDR reporting period</t>
  </si>
  <si>
    <t>In-center patients as of          (SDR2)   Current SDR</t>
  </si>
  <si>
    <t>In-center patients as of          (SDR1)   Previous SDR</t>
  </si>
  <si>
    <t>Difference</t>
  </si>
  <si>
    <t>Net in-center change for 1 year</t>
  </si>
  <si>
    <t xml:space="preserve">      (multiply Difference by 2)</t>
  </si>
  <si>
    <t>i.  Divide the projected net in-center change by the number of in-center patients as of  (SDR1)</t>
  </si>
  <si>
    <t>ii.  Divide the result of Step i. by 12</t>
  </si>
  <si>
    <t>iii.  Multiply the result of Step ii by (6 for June 30 data) or (12 for December 31 data)</t>
  </si>
  <si>
    <t>Variable 6 or 12</t>
  </si>
  <si>
    <t>iv. Multiply the result of Step iii by the number of the facility's in-center patients reported in the SDR2 and  add the product to the number of in-center patients reported</t>
  </si>
  <si>
    <t xml:space="preserve">v. Divide the result of Step iv by 3.2 and subtract the number of certified and pending stations as recorded in the SDR2 to determine the number of stations needed </t>
  </si>
  <si>
    <t xml:space="preserve">Potential Stations (# v. above) less Existing Stations = Need </t>
  </si>
  <si>
    <t>SDR</t>
  </si>
  <si>
    <t>Year</t>
  </si>
  <si>
    <t>Patients</t>
  </si>
  <si>
    <t>Stations</t>
  </si>
  <si>
    <t>PPS</t>
  </si>
  <si>
    <t>Utilization Rate</t>
  </si>
  <si>
    <t>Required 5-Period PPS</t>
  </si>
  <si>
    <t>SMFP Publication Year</t>
  </si>
  <si>
    <t>Data End Date</t>
  </si>
  <si>
    <t>SMFP First Filing Opportunity</t>
  </si>
  <si>
    <t>Data End Date - (This matches the data end date in the SDR)</t>
  </si>
  <si>
    <t>5-Period PPS</t>
  </si>
  <si>
    <t>Existing Stations as of Most Recent SMFP Data Reporting Date</t>
  </si>
  <si>
    <t>Most Recent Data Submittal End Date</t>
  </si>
  <si>
    <t>Existing Patients as of Most Recent SMFP Data Reporting Date</t>
  </si>
  <si>
    <t>ICH Patients Reported as of SMFP Data End Date</t>
  </si>
  <si>
    <t>i.  Divide the the difference by the number of in-center patients as of  the SMFP Data End Date</t>
  </si>
  <si>
    <t>ii.  Divide the result of Step i. by 18</t>
  </si>
  <si>
    <t>iii.  Multiply the result of Step ii by:
18 for 3/15 or 9/15 Filing
20 for 4/15 or 10/15 Filing
22 for 5/15 or 11/15 Filing</t>
  </si>
  <si>
    <t>3/15 or 9/15 Filing Factor</t>
  </si>
  <si>
    <t>4/15 or 10/15 Filing Factor</t>
  </si>
  <si>
    <t>5/15 or 11/15 Filing Factor</t>
  </si>
  <si>
    <t>a</t>
  </si>
  <si>
    <t>b</t>
  </si>
  <si>
    <t>c</t>
  </si>
  <si>
    <t>Choose from Drop Down List</t>
  </si>
  <si>
    <t>v. Divide the result of Step iv by the required PPS</t>
  </si>
  <si>
    <t>vi.  Subtract the number of certified, and approved stations as provided in the "real-time" county station inventory list on the CON Section's Website as of the date of preparation of this CON</t>
  </si>
  <si>
    <t>SMFP</t>
  </si>
  <si>
    <t>Current Utilization Rate</t>
  </si>
  <si>
    <t>Current PPS</t>
  </si>
  <si>
    <t>Pending Stations from Previous Period Need Determination</t>
  </si>
  <si>
    <t>Assume all "Need Stations" generated are added 2 periods after need, but no more than the facility physical max listed on SDR Patient &amp; Stations Worksheet.</t>
  </si>
  <si>
    <t>0 means the applicant failed to qualify to apply or the generated need was a negative number.  Maximum of 10 Still Applies</t>
  </si>
  <si>
    <t>SDR Data</t>
  </si>
  <si>
    <t>This will change as the PPS is impacted by the change in required PPS</t>
  </si>
  <si>
    <t>Required Utilization Rate &amp; PPS</t>
  </si>
  <si>
    <t>Facility Need PPS</t>
  </si>
  <si>
    <t>Instructions</t>
  </si>
  <si>
    <t>In the SDR Patient and Stations Tab, please enter your historic SDR data for each SDR.  The rest of the tabs will propogate from the data you enter in this one.</t>
  </si>
  <si>
    <t>Also, on that sheet, please input the maximum facility physical station capacity.  It will dictate the maximum stations (when you reach that number of stations) that will be used to calculate your PPS (patients per station) and prevent the sheet from adding more stations than for which you have capacity to accommodate.</t>
  </si>
  <si>
    <t>On each SMFP Facility Need tab on line 41, you will see that row is highlighted.  There is a drop down box there from which you can choose 18, 20, or 22.  18 is pre-selected for all periods.  If you select 20 or 22, you're indicating that you application is filed at an additional filing deadline for facility need during that cycle.  Technically, I should've added columns for 20 and 22, but I wanted you to get a chance to "play" with that to see the difference it would make in your facility need calculation.  The theory with additional filing dates for facility need is that perhaps your current utilization rate is not at the prescribed wait for the first filing deadline.  With multiple filing deadlines, you get an opportunity to wait for your utilization to reach the prescribed rate before filing.  If this is something you see has potential, I can modify the worksheets to include additional filing dates.  However, you would need historic facility census data to see if having additional filing dates would be helpful in maintaining a PPS below 4.0.</t>
  </si>
  <si>
    <t>That brings me to one more point - the whole point of this exercise is to demonstrate what kind of impact the new lag time from data reporting to filing will have on PPS.  Will it impair our ability to keep up with demand and grow to meet the needs of our patients?  What utilization rate seems the best "fit" to address that new lag time?  What utilization rate (which is only a pre-cursor to filing) allows us adequate time to add stations before utilization reaches more than 100%?  For WFUHS and the facility I tested, the magic PPS pre-cursor for filing was 2.92 or 73% utilization currently and over the 5-period PPS average.</t>
  </si>
  <si>
    <t>The 5-Period PPS average is a measure of past performance that is one of two caveats to filing under facility need methodology.  In testing the 5-period PPS model had the greatest correlation co-efficient to the SDR model.  More than 5-Periods and less than 5 periods had the same effect - the correlation co-efficient went down.  For me, at 5 periods, the correlation co-efficient was about 97%.  That means that 97% of the variability in the results can be explained by the model, which uses a 5-period PPS compared with the SDR PPS.  (It's basically, a 5-SDR Average.)  For new facilities, we could implement a waiver or something if they needed stations prior to 5 periods that would take the average of the periods they have.  However, it's likely that case would be the exception rather than the rule.</t>
  </si>
  <si>
    <t>GOAL - To find what utilization rate (PPS) is the best measure to determine filing eligibility for facility need that will allow providers to add stations within a timeframe that best serves patients and prevents utilization rising above 100% or 4.0 PPS.  After entering your data, look at the overall comparison spreadsheet and the graphs to see visually which utilization rate does the best job at managing PPS.  Your feedback is appreciated.</t>
  </si>
  <si>
    <t>Pending Stations Out Lagged for SMFP Filing</t>
  </si>
  <si>
    <t>Pending Stations Out Applied to Current Stations for SMFP Model</t>
  </si>
  <si>
    <t>Pending Stations Out First SDR Appearance - 1 SDR
(Assume Request Made One SDR Prior)</t>
  </si>
  <si>
    <t>Pending Stations-Out Lagged 3 periods for SMFP Filing</t>
  </si>
  <si>
    <t>Calculated PPS</t>
  </si>
  <si>
    <t>Variance</t>
  </si>
  <si>
    <t>Mean</t>
  </si>
  <si>
    <t>Standard Deviation</t>
  </si>
  <si>
    <t xml:space="preserve">Correlation Co-efficient </t>
  </si>
  <si>
    <t>Facility Maximum Stations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</si>
</sst>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yy;@"/>
    <numFmt numFmtId="165" formatCode="mmmm"/>
    <numFmt numFmtId="166" formatCode="[$-409]mmm\-yy;@"/>
    <numFmt numFmtId="167" formatCode="0.00000"/>
    <numFmt numFmtId="168" formatCode="0.000"/>
  </numFmts>
  <fonts count="25" x14ac:knownFonts="1">
    <font>
      <sz val="12"/>
      <color theme="1"/>
      <name val="Andalus"/>
      <family val="2"/>
    </font>
    <font>
      <sz val="12"/>
      <color theme="1"/>
      <name val="Andalus"/>
      <family val="2"/>
    </font>
    <font>
      <b/>
      <sz val="14"/>
      <name val="Arial"/>
      <family val="2"/>
    </font>
    <font>
      <sz val="14"/>
      <name val="Arial"/>
      <family val="2"/>
    </font>
    <font>
      <sz val="10"/>
      <name val="Arial"/>
      <family val="2"/>
    </font>
    <font>
      <sz val="12"/>
      <name val="Andalus"/>
      <family val="1"/>
    </font>
    <font>
      <sz val="11"/>
      <name val="Arial"/>
      <family val="2"/>
    </font>
    <font>
      <sz val="11"/>
      <color theme="1"/>
      <name val="Andalus"/>
      <family val="2"/>
    </font>
    <font>
      <sz val="14"/>
      <color theme="1"/>
      <name val="Andalus"/>
      <family val="2"/>
    </font>
    <font>
      <b/>
      <sz val="14"/>
      <color theme="1"/>
      <name val="Andalus"/>
      <family val="1"/>
    </font>
    <font>
      <b/>
      <sz val="12"/>
      <color rgb="FFFF0000"/>
      <name val="Andalus"/>
      <family val="1"/>
    </font>
    <font>
      <b/>
      <sz val="12"/>
      <color theme="0"/>
      <name val="Andalus"/>
      <family val="1"/>
    </font>
    <font>
      <sz val="16"/>
      <color theme="1"/>
      <name val="Andalus"/>
      <family val="2"/>
    </font>
    <font>
      <sz val="9"/>
      <color indexed="81"/>
      <name val="Tahoma"/>
      <family val="2"/>
    </font>
    <font>
      <b/>
      <sz val="9"/>
      <color indexed="81"/>
      <name val="Tahoma"/>
      <family val="2"/>
    </font>
    <font>
      <sz val="12"/>
      <color indexed="81"/>
      <name val="Tahoma"/>
      <family val="2"/>
    </font>
    <font>
      <b/>
      <sz val="12"/>
      <color theme="1"/>
      <name val="Andalus"/>
      <family val="2"/>
    </font>
    <font>
      <b/>
      <sz val="9"/>
      <color rgb="FFFF0000"/>
      <name val="Andalus"/>
      <family val="1"/>
    </font>
    <font>
      <b/>
      <sz val="12"/>
      <color theme="1"/>
      <name val="Andalus"/>
      <family val="1"/>
    </font>
    <font>
      <b/>
      <sz val="14"/>
      <color rgb="FFFF0000"/>
      <name val="Andalus"/>
      <family val="1"/>
    </font>
    <font>
      <b/>
      <sz val="11"/>
      <name val="Arial"/>
      <family val="2"/>
    </font>
    <font>
      <b/>
      <sz val="11"/>
      <color theme="1"/>
      <name val="Andalus"/>
      <family val="2"/>
    </font>
    <font>
      <b/>
      <sz val="10"/>
      <name val="Arial"/>
      <family val="2"/>
    </font>
    <font>
      <b/>
      <sz val="11"/>
      <color theme="1"/>
      <name val="Andalus"/>
      <family val="1"/>
    </font>
    <font>
      <sz val="12"/>
      <color theme="1"/>
      <name val="Andalus"/>
      <family val="1"/>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79998168889431442"/>
        <bgColor indexed="64"/>
      </patternFill>
    </fill>
  </fills>
  <borders count="9">
    <border>
      <left/>
      <right/>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97">
    <xf numFmtId="0" fontId="0" fillId="0" borderId="0" xfId="0"/>
    <xf numFmtId="0" fontId="2" fillId="0" borderId="0" xfId="0" applyFont="1" applyAlignment="1" applyProtection="1">
      <alignment horizontal="center"/>
    </xf>
    <xf numFmtId="0" fontId="0" fillId="0" borderId="0" xfId="0" applyFill="1" applyAlignment="1" applyProtection="1">
      <alignment horizontal="right"/>
    </xf>
    <xf numFmtId="0" fontId="0" fillId="0" borderId="0" xfId="0" applyProtection="1"/>
    <xf numFmtId="0" fontId="3" fillId="0" borderId="0" xfId="0" applyFont="1" applyProtection="1"/>
    <xf numFmtId="9" fontId="0" fillId="0" borderId="0" xfId="0" applyNumberFormat="1" applyFill="1" applyAlignment="1" applyProtection="1">
      <alignment horizontal="right"/>
    </xf>
    <xf numFmtId="0" fontId="4" fillId="0" borderId="0" xfId="0" applyFont="1" applyProtection="1"/>
    <xf numFmtId="0" fontId="4" fillId="2" borderId="1" xfId="0" applyFont="1" applyFill="1" applyBorder="1" applyProtection="1"/>
    <xf numFmtId="164" fontId="4" fillId="0" borderId="2" xfId="0" applyNumberFormat="1" applyFont="1" applyFill="1" applyBorder="1" applyAlignment="1" applyProtection="1">
      <alignment horizontal="right"/>
    </xf>
    <xf numFmtId="165" fontId="0" fillId="0" borderId="2" xfId="0" applyNumberFormat="1" applyFill="1" applyBorder="1" applyAlignment="1" applyProtection="1">
      <alignment horizontal="right"/>
    </xf>
    <xf numFmtId="164" fontId="0" fillId="0" borderId="2" xfId="0" applyNumberFormat="1" applyFill="1" applyBorder="1" applyAlignment="1" applyProtection="1">
      <alignment horizontal="right"/>
    </xf>
    <xf numFmtId="0" fontId="0" fillId="2" borderId="3" xfId="0" applyFill="1" applyBorder="1" applyProtection="1"/>
    <xf numFmtId="1" fontId="0" fillId="0" borderId="2" xfId="0" applyNumberFormat="1" applyFill="1" applyBorder="1" applyAlignment="1" applyProtection="1">
      <alignment horizontal="right"/>
    </xf>
    <xf numFmtId="1" fontId="0" fillId="0" borderId="0" xfId="0" applyNumberFormat="1" applyProtection="1"/>
    <xf numFmtId="17" fontId="0" fillId="0" borderId="0" xfId="0" applyNumberFormat="1" applyProtection="1"/>
    <xf numFmtId="166" fontId="0" fillId="0" borderId="2" xfId="0" applyNumberFormat="1" applyFill="1" applyBorder="1" applyAlignment="1" applyProtection="1">
      <alignment horizontal="right"/>
    </xf>
    <xf numFmtId="166" fontId="0" fillId="0" borderId="0" xfId="0" applyNumberFormat="1" applyProtection="1"/>
    <xf numFmtId="10" fontId="0" fillId="0" borderId="0" xfId="1" applyNumberFormat="1" applyFont="1" applyProtection="1"/>
    <xf numFmtId="2" fontId="0" fillId="0" borderId="2" xfId="0" applyNumberFormat="1" applyFill="1" applyBorder="1" applyAlignment="1" applyProtection="1">
      <alignment horizontal="right"/>
    </xf>
    <xf numFmtId="0" fontId="0" fillId="0" borderId="0" xfId="0" applyFill="1"/>
    <xf numFmtId="0" fontId="0" fillId="0" borderId="2" xfId="0" applyFill="1" applyBorder="1" applyAlignment="1" applyProtection="1">
      <alignment horizontal="right"/>
    </xf>
    <xf numFmtId="0" fontId="0" fillId="3" borderId="0" xfId="0" applyFill="1"/>
    <xf numFmtId="0" fontId="0" fillId="0" borderId="0" xfId="0" applyAlignment="1" applyProtection="1">
      <alignment horizontal="left" wrapText="1" indent="2"/>
    </xf>
    <xf numFmtId="0" fontId="0" fillId="0" borderId="0" xfId="0" applyAlignment="1" applyProtection="1">
      <alignment horizontal="left" indent="2"/>
    </xf>
    <xf numFmtId="0" fontId="0" fillId="0" borderId="0" xfId="0" applyAlignment="1" applyProtection="1">
      <alignment horizontal="left" wrapText="1" indent="7"/>
    </xf>
    <xf numFmtId="0" fontId="0" fillId="0" borderId="0" xfId="0" applyFill="1" applyProtection="1"/>
    <xf numFmtId="0" fontId="0" fillId="0" borderId="0" xfId="0" applyAlignment="1">
      <alignment horizontal="center"/>
    </xf>
    <xf numFmtId="0" fontId="0" fillId="0" borderId="0" xfId="0" applyAlignment="1">
      <alignment horizontal="center" vertical="center"/>
    </xf>
    <xf numFmtId="0" fontId="0" fillId="0" borderId="4" xfId="0" applyBorder="1"/>
    <xf numFmtId="0" fontId="2" fillId="2" borderId="4" xfId="0" applyFont="1" applyFill="1" applyBorder="1" applyAlignment="1" applyProtection="1">
      <alignment horizontal="center"/>
    </xf>
    <xf numFmtId="9" fontId="9" fillId="2" borderId="4" xfId="1" applyFont="1" applyFill="1" applyBorder="1"/>
    <xf numFmtId="2" fontId="0" fillId="0" borderId="0" xfId="0" applyNumberFormat="1" applyFill="1" applyAlignment="1" applyProtection="1">
      <alignment horizontal="right"/>
    </xf>
    <xf numFmtId="14" fontId="4" fillId="0" borderId="0" xfId="0" applyNumberFormat="1" applyFont="1" applyProtection="1"/>
    <xf numFmtId="0" fontId="10" fillId="6" borderId="4" xfId="0" applyFont="1" applyFill="1" applyBorder="1" applyAlignment="1" applyProtection="1">
      <alignment horizontal="center" wrapText="1"/>
    </xf>
    <xf numFmtId="0" fontId="10" fillId="6" borderId="4" xfId="0" applyFont="1" applyFill="1" applyBorder="1" applyAlignment="1">
      <alignment horizontal="center"/>
    </xf>
    <xf numFmtId="0" fontId="10" fillId="6" borderId="0" xfId="0" applyFont="1" applyFill="1" applyBorder="1" applyAlignment="1" applyProtection="1">
      <alignment horizontal="center" wrapText="1"/>
    </xf>
    <xf numFmtId="14" fontId="10" fillId="6" borderId="0" xfId="0" applyNumberFormat="1" applyFont="1" applyFill="1" applyBorder="1" applyAlignment="1">
      <alignment horizontal="center"/>
    </xf>
    <xf numFmtId="0" fontId="10" fillId="6" borderId="0" xfId="0" applyFont="1" applyFill="1" applyBorder="1" applyAlignment="1">
      <alignment horizontal="center"/>
    </xf>
    <xf numFmtId="0" fontId="8" fillId="7" borderId="4" xfId="0" applyFont="1" applyFill="1" applyBorder="1" applyProtection="1"/>
    <xf numFmtId="0" fontId="3" fillId="7" borderId="4" xfId="0" applyFont="1" applyFill="1" applyBorder="1" applyProtection="1"/>
    <xf numFmtId="0" fontId="8" fillId="7" borderId="4" xfId="0" applyFont="1" applyFill="1" applyBorder="1"/>
    <xf numFmtId="17" fontId="8" fillId="7" borderId="4" xfId="0" applyNumberFormat="1" applyFont="1" applyFill="1" applyBorder="1" applyProtection="1"/>
    <xf numFmtId="0" fontId="8" fillId="7" borderId="0" xfId="0" applyFont="1" applyFill="1" applyBorder="1" applyProtection="1"/>
    <xf numFmtId="0" fontId="8" fillId="0" borderId="0" xfId="0" applyFont="1" applyFill="1" applyBorder="1" applyProtection="1"/>
    <xf numFmtId="0" fontId="8" fillId="0" borderId="0" xfId="0" applyFont="1" applyFill="1" applyBorder="1"/>
    <xf numFmtId="0" fontId="8" fillId="8" borderId="0" xfId="0" applyFont="1" applyFill="1" applyBorder="1" applyProtection="1"/>
    <xf numFmtId="0" fontId="0" fillId="8" borderId="0" xfId="0" applyFill="1" applyProtection="1"/>
    <xf numFmtId="0" fontId="11" fillId="8" borderId="4" xfId="0" applyFont="1" applyFill="1" applyBorder="1" applyAlignment="1">
      <alignment horizontal="center"/>
    </xf>
    <xf numFmtId="10" fontId="8" fillId="4" borderId="0" xfId="1" applyNumberFormat="1" applyFont="1" applyFill="1" applyBorder="1" applyProtection="1"/>
    <xf numFmtId="0" fontId="0" fillId="4" borderId="0" xfId="0" applyFill="1" applyProtection="1"/>
    <xf numFmtId="0" fontId="10" fillId="4" borderId="4" xfId="0" applyFont="1" applyFill="1" applyBorder="1" applyAlignment="1">
      <alignment horizontal="center"/>
    </xf>
    <xf numFmtId="10" fontId="8" fillId="5" borderId="0" xfId="1" applyNumberFormat="1" applyFont="1" applyFill="1" applyBorder="1" applyProtection="1"/>
    <xf numFmtId="0" fontId="0" fillId="5" borderId="0" xfId="0" applyFill="1" applyProtection="1"/>
    <xf numFmtId="0" fontId="10" fillId="5" borderId="4" xfId="0" applyFont="1" applyFill="1" applyBorder="1" applyAlignment="1">
      <alignment horizontal="center"/>
    </xf>
    <xf numFmtId="10" fontId="8" fillId="4" borderId="4" xfId="1" applyNumberFormat="1" applyFont="1" applyFill="1" applyBorder="1" applyProtection="1"/>
    <xf numFmtId="10" fontId="8" fillId="5" borderId="4" xfId="1" applyNumberFormat="1" applyFont="1" applyFill="1" applyBorder="1" applyProtection="1"/>
    <xf numFmtId="14" fontId="10" fillId="5" borderId="0" xfId="0" applyNumberFormat="1" applyFont="1" applyFill="1" applyBorder="1" applyAlignment="1">
      <alignment horizontal="center"/>
    </xf>
    <xf numFmtId="14" fontId="4" fillId="5" borderId="0" xfId="0" applyNumberFormat="1" applyFont="1" applyFill="1" applyProtection="1"/>
    <xf numFmtId="9" fontId="0" fillId="5" borderId="0" xfId="0" applyNumberFormat="1" applyFill="1" applyAlignment="1" applyProtection="1">
      <alignment horizontal="right"/>
    </xf>
    <xf numFmtId="2" fontId="0" fillId="5" borderId="0" xfId="0" applyNumberFormat="1" applyFill="1" applyAlignment="1" applyProtection="1">
      <alignment horizontal="right"/>
    </xf>
    <xf numFmtId="0" fontId="0" fillId="5" borderId="0" xfId="0" applyFill="1"/>
    <xf numFmtId="2" fontId="0" fillId="5" borderId="2" xfId="0" applyNumberFormat="1" applyFill="1" applyBorder="1" applyAlignment="1" applyProtection="1">
      <alignment horizontal="right"/>
    </xf>
    <xf numFmtId="0" fontId="0" fillId="5" borderId="2" xfId="0" applyFill="1" applyBorder="1" applyAlignment="1" applyProtection="1">
      <alignment horizontal="right"/>
    </xf>
    <xf numFmtId="1" fontId="0" fillId="5" borderId="2" xfId="0" applyNumberFormat="1" applyFill="1" applyBorder="1" applyAlignment="1" applyProtection="1">
      <alignment horizontal="right"/>
    </xf>
    <xf numFmtId="14" fontId="10" fillId="4" borderId="0" xfId="0" applyNumberFormat="1" applyFont="1" applyFill="1" applyBorder="1" applyAlignment="1">
      <alignment horizontal="center"/>
    </xf>
    <xf numFmtId="14" fontId="4" fillId="4" borderId="0" xfId="0" applyNumberFormat="1" applyFont="1" applyFill="1" applyProtection="1"/>
    <xf numFmtId="9" fontId="0" fillId="4" borderId="0" xfId="0" applyNumberFormat="1" applyFill="1" applyAlignment="1" applyProtection="1">
      <alignment horizontal="right"/>
    </xf>
    <xf numFmtId="2" fontId="0" fillId="4" borderId="0" xfId="0" applyNumberFormat="1" applyFill="1" applyAlignment="1" applyProtection="1">
      <alignment horizontal="right"/>
    </xf>
    <xf numFmtId="0" fontId="0" fillId="4" borderId="0" xfId="0" applyFill="1"/>
    <xf numFmtId="2" fontId="0" fillId="4" borderId="2" xfId="0" applyNumberFormat="1" applyFill="1" applyBorder="1" applyAlignment="1" applyProtection="1">
      <alignment horizontal="right"/>
    </xf>
    <xf numFmtId="0" fontId="0" fillId="4" borderId="2" xfId="0" applyFill="1" applyBorder="1" applyAlignment="1" applyProtection="1">
      <alignment horizontal="right"/>
    </xf>
    <xf numFmtId="1" fontId="0" fillId="4" borderId="2" xfId="0" applyNumberFormat="1" applyFill="1" applyBorder="1" applyAlignment="1" applyProtection="1">
      <alignment horizontal="right"/>
    </xf>
    <xf numFmtId="0" fontId="3" fillId="4" borderId="4" xfId="0" applyFont="1" applyFill="1" applyBorder="1" applyProtection="1"/>
    <xf numFmtId="0" fontId="8" fillId="4" borderId="4" xfId="0" applyFont="1" applyFill="1" applyBorder="1" applyProtection="1"/>
    <xf numFmtId="17" fontId="8" fillId="4" borderId="4" xfId="0" applyNumberFormat="1" applyFont="1" applyFill="1" applyBorder="1" applyProtection="1"/>
    <xf numFmtId="0" fontId="3" fillId="5" borderId="4" xfId="0" applyFont="1" applyFill="1" applyBorder="1" applyProtection="1"/>
    <xf numFmtId="0" fontId="8" fillId="5" borderId="4" xfId="0" applyFont="1" applyFill="1" applyBorder="1" applyProtection="1"/>
    <xf numFmtId="17" fontId="8" fillId="5" borderId="4" xfId="0" applyNumberFormat="1" applyFont="1" applyFill="1" applyBorder="1" applyProtection="1"/>
    <xf numFmtId="0" fontId="7" fillId="0" borderId="6" xfId="0" applyFont="1" applyBorder="1" applyAlignment="1" applyProtection="1">
      <alignment horizontal="center"/>
    </xf>
    <xf numFmtId="0" fontId="7" fillId="2" borderId="6" xfId="0" applyFont="1" applyFill="1" applyBorder="1" applyAlignment="1" applyProtection="1">
      <alignment horizontal="center"/>
    </xf>
    <xf numFmtId="1" fontId="7" fillId="0" borderId="6" xfId="0" applyNumberFormat="1" applyFont="1" applyFill="1" applyBorder="1" applyAlignment="1" applyProtection="1">
      <alignment horizontal="center"/>
    </xf>
    <xf numFmtId="1" fontId="7" fillId="0" borderId="6" xfId="0" applyNumberFormat="1" applyFont="1" applyBorder="1" applyAlignment="1" applyProtection="1">
      <alignment horizontal="center"/>
    </xf>
    <xf numFmtId="14" fontId="4" fillId="0" borderId="4" xfId="0" applyNumberFormat="1" applyFont="1" applyFill="1" applyBorder="1" applyAlignment="1" applyProtection="1">
      <alignment horizontal="center" vertical="center"/>
    </xf>
    <xf numFmtId="0" fontId="6" fillId="0" borderId="5" xfId="0" applyFont="1" applyBorder="1" applyAlignment="1" applyProtection="1">
      <alignment horizontal="center"/>
    </xf>
    <xf numFmtId="0" fontId="6" fillId="2" borderId="5" xfId="0" applyFont="1" applyFill="1" applyBorder="1" applyAlignment="1" applyProtection="1">
      <alignment horizontal="center"/>
    </xf>
    <xf numFmtId="164" fontId="6" fillId="0" borderId="5" xfId="0" applyNumberFormat="1" applyFont="1" applyFill="1" applyBorder="1" applyAlignment="1" applyProtection="1">
      <alignment horizontal="center"/>
    </xf>
    <xf numFmtId="165" fontId="7" fillId="0" borderId="5" xfId="0" applyNumberFormat="1" applyFont="1" applyFill="1" applyBorder="1" applyAlignment="1" applyProtection="1">
      <alignment horizontal="center"/>
    </xf>
    <xf numFmtId="164" fontId="7" fillId="0" borderId="5" xfId="0" applyNumberFormat="1" applyFont="1" applyFill="1" applyBorder="1" applyAlignment="1" applyProtection="1">
      <alignment horizontal="center"/>
    </xf>
    <xf numFmtId="2" fontId="0" fillId="0" borderId="4" xfId="0" applyNumberFormat="1" applyBorder="1"/>
    <xf numFmtId="0" fontId="12" fillId="0" borderId="4" xfId="0" applyFont="1" applyBorder="1" applyAlignment="1">
      <alignment horizontal="right"/>
    </xf>
    <xf numFmtId="0" fontId="3" fillId="0" borderId="4" xfId="0" applyFont="1" applyBorder="1" applyProtection="1"/>
    <xf numFmtId="2" fontId="0" fillId="0" borderId="0" xfId="0" applyNumberFormat="1" applyAlignment="1" applyProtection="1">
      <alignment horizontal="left" wrapText="1" indent="2"/>
    </xf>
    <xf numFmtId="0" fontId="0" fillId="0" borderId="0" xfId="0" applyAlignment="1" applyProtection="1">
      <alignment wrapText="1"/>
    </xf>
    <xf numFmtId="167" fontId="0" fillId="0" borderId="0" xfId="0" applyNumberFormat="1" applyAlignment="1" applyProtection="1">
      <alignment horizontal="left" wrapText="1" indent="2"/>
    </xf>
    <xf numFmtId="167" fontId="0" fillId="0" borderId="0" xfId="0" applyNumberFormat="1" applyProtection="1"/>
    <xf numFmtId="167" fontId="0" fillId="0" borderId="0" xfId="0" applyNumberFormat="1" applyAlignment="1" applyProtection="1">
      <alignment horizontal="left" indent="2"/>
    </xf>
    <xf numFmtId="2" fontId="0" fillId="0" borderId="0" xfId="0" applyNumberFormat="1" applyFill="1" applyProtection="1"/>
    <xf numFmtId="0" fontId="0" fillId="0" borderId="0" xfId="0" applyAlignment="1" applyProtection="1">
      <alignment horizontal="center" vertical="center" wrapText="1"/>
    </xf>
    <xf numFmtId="0" fontId="0" fillId="4" borderId="0" xfId="0" applyFill="1" applyAlignment="1" applyProtection="1">
      <alignment horizontal="center" vertical="center" wrapText="1"/>
    </xf>
    <xf numFmtId="0" fontId="0" fillId="5" borderId="0" xfId="0" applyFill="1" applyAlignment="1" applyProtection="1">
      <alignment horizontal="center" vertical="center" wrapText="1"/>
    </xf>
    <xf numFmtId="0" fontId="2" fillId="0" borderId="0" xfId="0" applyFont="1" applyFill="1" applyAlignment="1" applyProtection="1">
      <alignment horizontal="center"/>
    </xf>
    <xf numFmtId="0" fontId="3" fillId="0" borderId="0" xfId="0" applyFont="1" applyFill="1" applyAlignment="1" applyProtection="1">
      <alignment wrapText="1"/>
    </xf>
    <xf numFmtId="0" fontId="0" fillId="2" borderId="0" xfId="0" applyFill="1" applyProtection="1">
      <protection locked="0"/>
    </xf>
    <xf numFmtId="0" fontId="0" fillId="4" borderId="0" xfId="0" applyFill="1" applyProtection="1">
      <protection locked="0"/>
    </xf>
    <xf numFmtId="0" fontId="0" fillId="5" borderId="0" xfId="0" applyFill="1" applyProtection="1">
      <protection locked="0"/>
    </xf>
    <xf numFmtId="2" fontId="0" fillId="0" borderId="0" xfId="0" applyNumberFormat="1"/>
    <xf numFmtId="10" fontId="0" fillId="0" borderId="4" xfId="1" applyNumberFormat="1" applyFont="1" applyBorder="1"/>
    <xf numFmtId="167" fontId="0" fillId="4" borderId="2" xfId="0" applyNumberFormat="1" applyFill="1" applyBorder="1" applyAlignment="1" applyProtection="1">
      <alignment horizontal="right"/>
    </xf>
    <xf numFmtId="167" fontId="0" fillId="5" borderId="2" xfId="0" applyNumberFormat="1" applyFill="1" applyBorder="1" applyAlignment="1" applyProtection="1">
      <alignment horizontal="right"/>
    </xf>
    <xf numFmtId="168" fontId="0" fillId="4" borderId="2" xfId="0" applyNumberFormat="1" applyFill="1" applyBorder="1" applyAlignment="1" applyProtection="1">
      <alignment horizontal="right"/>
    </xf>
    <xf numFmtId="168" fontId="0" fillId="5" borderId="2" xfId="0" applyNumberFormat="1" applyFill="1" applyBorder="1" applyAlignment="1" applyProtection="1">
      <alignment horizontal="right"/>
    </xf>
    <xf numFmtId="167" fontId="0" fillId="4" borderId="0" xfId="0" applyNumberFormat="1" applyFill="1" applyProtection="1"/>
    <xf numFmtId="167" fontId="0" fillId="5" borderId="0" xfId="0" applyNumberFormat="1" applyFill="1" applyProtection="1"/>
    <xf numFmtId="2" fontId="0" fillId="5" borderId="0" xfId="0" applyNumberFormat="1" applyFill="1" applyProtection="1"/>
    <xf numFmtId="2" fontId="0" fillId="4" borderId="0" xfId="0" applyNumberFormat="1" applyFill="1" applyProtection="1"/>
    <xf numFmtId="2" fontId="0" fillId="0" borderId="0" xfId="0" applyNumberFormat="1" applyProtection="1"/>
    <xf numFmtId="1" fontId="0" fillId="4" borderId="0" xfId="0" applyNumberFormat="1" applyFill="1" applyProtection="1"/>
    <xf numFmtId="1" fontId="0" fillId="5" borderId="0" xfId="0" applyNumberFormat="1" applyFill="1" applyProtection="1"/>
    <xf numFmtId="1" fontId="0" fillId="5" borderId="0" xfId="0" applyNumberFormat="1" applyFill="1" applyProtection="1">
      <protection locked="0"/>
    </xf>
    <xf numFmtId="1" fontId="0" fillId="4" borderId="0" xfId="0" applyNumberFormat="1" applyFill="1" applyProtection="1">
      <protection locked="0"/>
    </xf>
    <xf numFmtId="167" fontId="0" fillId="4" borderId="0" xfId="0" applyNumberFormat="1" applyFill="1" applyBorder="1" applyAlignment="1" applyProtection="1">
      <alignment horizontal="right"/>
    </xf>
    <xf numFmtId="0" fontId="19" fillId="2" borderId="4" xfId="0" applyFont="1" applyFill="1" applyBorder="1" applyAlignment="1" applyProtection="1">
      <alignment horizontal="center" vertical="center" wrapText="1"/>
      <protection locked="0"/>
    </xf>
    <xf numFmtId="2" fontId="9" fillId="5" borderId="4" xfId="0" applyNumberFormat="1" applyFont="1" applyFill="1" applyBorder="1" applyProtection="1"/>
    <xf numFmtId="2" fontId="9" fillId="4" borderId="4" xfId="0" applyNumberFormat="1" applyFont="1" applyFill="1" applyBorder="1" applyProtection="1"/>
    <xf numFmtId="0" fontId="10" fillId="2" borderId="4" xfId="0" applyFont="1" applyFill="1" applyBorder="1"/>
    <xf numFmtId="9" fontId="10" fillId="2" borderId="4" xfId="0" applyNumberFormat="1" applyFont="1" applyFill="1" applyBorder="1"/>
    <xf numFmtId="1" fontId="10" fillId="2" borderId="4" xfId="0" applyNumberFormat="1" applyFont="1" applyFill="1" applyBorder="1"/>
    <xf numFmtId="2" fontId="10" fillId="2" borderId="4" xfId="0" applyNumberFormat="1" applyFont="1" applyFill="1" applyBorder="1"/>
    <xf numFmtId="9" fontId="0" fillId="0" borderId="4" xfId="0" applyNumberFormat="1" applyBorder="1"/>
    <xf numFmtId="2" fontId="0" fillId="0" borderId="4" xfId="0" applyNumberFormat="1" applyFill="1" applyBorder="1"/>
    <xf numFmtId="9" fontId="0" fillId="0" borderId="4" xfId="1" applyFont="1" applyBorder="1"/>
    <xf numFmtId="0" fontId="16" fillId="0" borderId="4" xfId="0" applyFont="1" applyBorder="1" applyAlignment="1">
      <alignment horizontal="center" vertical="center"/>
    </xf>
    <xf numFmtId="0" fontId="20" fillId="0" borderId="5" xfId="0" applyFont="1" applyBorder="1" applyAlignment="1" applyProtection="1">
      <alignment horizontal="center"/>
    </xf>
    <xf numFmtId="0" fontId="20" fillId="2" borderId="5" xfId="0" applyFont="1" applyFill="1" applyBorder="1" applyAlignment="1" applyProtection="1">
      <alignment horizontal="center"/>
    </xf>
    <xf numFmtId="164" fontId="20" fillId="0" borderId="5" xfId="0" applyNumberFormat="1" applyFont="1" applyFill="1" applyBorder="1" applyAlignment="1" applyProtection="1">
      <alignment horizontal="center"/>
    </xf>
    <xf numFmtId="165" fontId="21" fillId="0" borderId="5" xfId="0" applyNumberFormat="1" applyFont="1" applyFill="1" applyBorder="1" applyAlignment="1" applyProtection="1">
      <alignment horizontal="center"/>
    </xf>
    <xf numFmtId="164" fontId="21" fillId="0" borderId="5" xfId="0" applyNumberFormat="1" applyFont="1" applyFill="1" applyBorder="1" applyAlignment="1" applyProtection="1">
      <alignment horizontal="center"/>
    </xf>
    <xf numFmtId="0" fontId="16" fillId="0" borderId="0" xfId="0" applyFont="1" applyAlignment="1">
      <alignment horizontal="center"/>
    </xf>
    <xf numFmtId="14" fontId="22" fillId="0" borderId="4" xfId="0" applyNumberFormat="1" applyFont="1" applyFill="1" applyBorder="1" applyAlignment="1" applyProtection="1">
      <alignment horizontal="center" vertical="center"/>
    </xf>
    <xf numFmtId="0" fontId="16" fillId="0" borderId="0" xfId="0" applyFont="1"/>
    <xf numFmtId="0" fontId="18" fillId="0" borderId="4" xfId="0" applyFont="1" applyBorder="1" applyAlignment="1">
      <alignment horizontal="center" vertical="center"/>
    </xf>
    <xf numFmtId="0" fontId="23" fillId="0" borderId="6" xfId="0" applyFont="1" applyBorder="1" applyAlignment="1" applyProtection="1">
      <alignment horizontal="center"/>
    </xf>
    <xf numFmtId="0" fontId="23" fillId="2" borderId="6" xfId="0" applyFont="1" applyFill="1" applyBorder="1" applyAlignment="1" applyProtection="1">
      <alignment horizontal="center"/>
    </xf>
    <xf numFmtId="1" fontId="23" fillId="0" borderId="6" xfId="0" applyNumberFormat="1" applyFont="1" applyFill="1" applyBorder="1" applyAlignment="1" applyProtection="1">
      <alignment horizontal="center"/>
    </xf>
    <xf numFmtId="1" fontId="23" fillId="0" borderId="6" xfId="0" applyNumberFormat="1" applyFont="1" applyBorder="1" applyAlignment="1" applyProtection="1">
      <alignment horizontal="center"/>
    </xf>
    <xf numFmtId="0" fontId="18" fillId="0" borderId="0" xfId="0" applyFont="1"/>
    <xf numFmtId="2" fontId="0" fillId="0" borderId="7" xfId="0" applyNumberFormat="1" applyBorder="1"/>
    <xf numFmtId="0" fontId="0" fillId="9" borderId="4" xfId="0" applyFill="1" applyBorder="1" applyProtection="1">
      <protection locked="0"/>
    </xf>
    <xf numFmtId="0" fontId="0" fillId="9" borderId="4" xfId="0" applyFill="1" applyBorder="1" applyAlignment="1" applyProtection="1">
      <alignment horizontal="right"/>
      <protection locked="0"/>
    </xf>
    <xf numFmtId="0" fontId="5" fillId="9" borderId="4" xfId="0" applyFont="1" applyFill="1" applyBorder="1" applyProtection="1">
      <protection locked="0"/>
    </xf>
    <xf numFmtId="0" fontId="0" fillId="0" borderId="0" xfId="0" applyAlignment="1">
      <alignment vertical="center"/>
    </xf>
    <xf numFmtId="0" fontId="0" fillId="0" borderId="0" xfId="0"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 fillId="0" borderId="0" xfId="0" applyFont="1" applyAlignment="1" applyProtection="1">
      <alignment horizontal="center" wrapText="1"/>
    </xf>
    <xf numFmtId="14" fontId="16" fillId="0" borderId="4" xfId="0" applyNumberFormat="1" applyFont="1" applyBorder="1"/>
    <xf numFmtId="0" fontId="0" fillId="0" borderId="0" xfId="0" applyFill="1" applyBorder="1" applyProtection="1"/>
    <xf numFmtId="0" fontId="4" fillId="0" borderId="0" xfId="0" applyFont="1" applyFill="1" applyBorder="1" applyAlignment="1" applyProtection="1">
      <alignment horizontal="center"/>
    </xf>
    <xf numFmtId="0" fontId="6" fillId="0" borderId="5" xfId="0" applyFont="1" applyFill="1" applyBorder="1" applyAlignment="1" applyProtection="1">
      <alignment horizontal="center"/>
    </xf>
    <xf numFmtId="0" fontId="7" fillId="0" borderId="6" xfId="0" applyFont="1" applyFill="1" applyBorder="1" applyAlignment="1" applyProtection="1">
      <alignment horizontal="center"/>
    </xf>
    <xf numFmtId="164" fontId="7" fillId="0" borderId="4" xfId="0" applyNumberFormat="1" applyFont="1" applyFill="1" applyBorder="1" applyAlignment="1" applyProtection="1">
      <alignment horizontal="center"/>
    </xf>
    <xf numFmtId="14" fontId="0" fillId="0" borderId="4" xfId="0" applyNumberFormat="1" applyBorder="1"/>
    <xf numFmtId="1" fontId="7" fillId="0" borderId="4" xfId="0" applyNumberFormat="1" applyFont="1" applyBorder="1" applyAlignment="1" applyProtection="1">
      <alignment horizontal="center"/>
    </xf>
    <xf numFmtId="0" fontId="8" fillId="0" borderId="0" xfId="0" applyFont="1" applyFill="1" applyBorder="1" applyAlignment="1" applyProtection="1">
      <alignment wrapText="1"/>
    </xf>
    <xf numFmtId="0" fontId="16" fillId="0" borderId="4" xfId="0" applyFont="1" applyBorder="1" applyAlignment="1">
      <alignment horizontal="center" vertical="center" wrapText="1"/>
    </xf>
    <xf numFmtId="0" fontId="0" fillId="0" borderId="4" xfId="0" applyBorder="1" applyAlignment="1">
      <alignment horizontal="center"/>
    </xf>
    <xf numFmtId="1" fontId="8" fillId="4" borderId="0" xfId="1" applyNumberFormat="1" applyFont="1" applyFill="1" applyBorder="1" applyProtection="1"/>
    <xf numFmtId="1" fontId="8" fillId="5" borderId="0" xfId="1" applyNumberFormat="1" applyFont="1" applyFill="1" applyBorder="1" applyProtection="1"/>
    <xf numFmtId="1" fontId="8" fillId="8" borderId="0" xfId="1" applyNumberFormat="1" applyFont="1" applyFill="1" applyBorder="1" applyProtection="1"/>
    <xf numFmtId="0" fontId="0" fillId="9" borderId="4" xfId="0" applyFill="1" applyBorder="1" applyAlignment="1">
      <alignment horizontal="center"/>
    </xf>
    <xf numFmtId="10" fontId="0" fillId="0" borderId="7" xfId="1" applyNumberFormat="1" applyFont="1" applyBorder="1"/>
    <xf numFmtId="2" fontId="0" fillId="4" borderId="0" xfId="0" applyNumberFormat="1" applyFill="1" applyProtection="1">
      <protection locked="0"/>
    </xf>
    <xf numFmtId="0" fontId="0" fillId="7" borderId="4" xfId="0" applyFill="1" applyBorder="1" applyAlignment="1">
      <alignment horizontal="center"/>
    </xf>
    <xf numFmtId="2" fontId="18" fillId="0" borderId="4" xfId="0" applyNumberFormat="1" applyFont="1" applyFill="1" applyBorder="1" applyAlignment="1">
      <alignment horizontal="center"/>
    </xf>
    <xf numFmtId="0" fontId="10" fillId="2" borderId="0" xfId="0" applyFont="1" applyFill="1" applyAlignment="1"/>
    <xf numFmtId="2" fontId="10" fillId="2" borderId="4" xfId="0" applyNumberFormat="1" applyFont="1" applyFill="1" applyBorder="1" applyAlignment="1"/>
    <xf numFmtId="165" fontId="7" fillId="0" borderId="4" xfId="0" applyNumberFormat="1" applyFont="1" applyFill="1" applyBorder="1" applyAlignment="1" applyProtection="1">
      <alignment horizontal="center"/>
    </xf>
    <xf numFmtId="0" fontId="0" fillId="0" borderId="4" xfId="0" applyBorder="1" applyAlignment="1">
      <alignment wrapText="1"/>
    </xf>
    <xf numFmtId="2" fontId="10" fillId="2" borderId="4" xfId="1" applyNumberFormat="1" applyFont="1" applyFill="1" applyBorder="1"/>
    <xf numFmtId="2" fontId="0" fillId="0" borderId="4" xfId="1" applyNumberFormat="1" applyFont="1" applyBorder="1"/>
    <xf numFmtId="0" fontId="16" fillId="0" borderId="0" xfId="0" applyFont="1" applyProtection="1"/>
    <xf numFmtId="14" fontId="22" fillId="0" borderId="0" xfId="0" applyNumberFormat="1" applyFont="1" applyProtection="1"/>
    <xf numFmtId="14" fontId="22" fillId="4" borderId="0" xfId="0" applyNumberFormat="1" applyFont="1" applyFill="1" applyProtection="1"/>
    <xf numFmtId="14" fontId="22" fillId="5" borderId="0" xfId="0" applyNumberFormat="1" applyFont="1" applyFill="1" applyProtection="1"/>
    <xf numFmtId="0" fontId="23" fillId="9" borderId="8" xfId="0" applyFont="1" applyFill="1" applyBorder="1" applyAlignment="1" applyProtection="1">
      <alignment horizontal="center"/>
    </xf>
    <xf numFmtId="0" fontId="23" fillId="9" borderId="6" xfId="0" applyFont="1" applyFill="1" applyBorder="1" applyAlignment="1" applyProtection="1">
      <alignment horizontal="center"/>
    </xf>
    <xf numFmtId="0" fontId="0" fillId="9" borderId="4" xfId="0" applyFill="1" applyBorder="1"/>
    <xf numFmtId="0" fontId="0" fillId="0" borderId="0" xfId="0" applyAlignment="1">
      <alignment horizontal="center"/>
    </xf>
    <xf numFmtId="0" fontId="24" fillId="0" borderId="0" xfId="0" applyFont="1" applyAlignment="1">
      <alignment horizontal="center" wrapText="1"/>
    </xf>
    <xf numFmtId="0" fontId="24" fillId="0" borderId="2" xfId="0" applyFont="1" applyBorder="1" applyAlignment="1">
      <alignment horizont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3" fillId="0" borderId="0" xfId="0" applyFont="1" applyAlignment="1" applyProtection="1">
      <alignment horizontal="center" wrapText="1"/>
    </xf>
    <xf numFmtId="0" fontId="18" fillId="0" borderId="0" xfId="0" applyFont="1" applyAlignment="1" applyProtection="1">
      <alignment horizontal="center"/>
    </xf>
    <xf numFmtId="0" fontId="17" fillId="2" borderId="0" xfId="0" applyFont="1" applyFill="1" applyAlignment="1" applyProtection="1">
      <alignment horizontal="center" wrapText="1"/>
    </xf>
    <xf numFmtId="0" fontId="17" fillId="2" borderId="0" xfId="0" applyFont="1" applyFill="1" applyAlignment="1">
      <alignment horizontal="center" wrapText="1"/>
    </xf>
    <xf numFmtId="0" fontId="17" fillId="2" borderId="0" xfId="0" applyFont="1" applyFill="1" applyAlignment="1">
      <alignment horizontal="center"/>
    </xf>
  </cellXfs>
  <cellStyles count="2">
    <cellStyle name="Normal" xfId="0" builtinId="0"/>
    <cellStyle name="Percent" xfId="1" builtinId="5"/>
  </cellStyles>
  <dxfs count="7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lor rgb="FFFF0000"/>
      </font>
      <fill>
        <patternFill>
          <bgColor rgb="FFFFFF0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1.3</c:v>
                </c:pt>
                <c:pt idx="11">
                  <c:v>3.4</c:v>
                </c:pt>
                <c:pt idx="12">
                  <c:v>4.2</c:v>
                </c:pt>
                <c:pt idx="13">
                  <c:v>4.2</c:v>
                </c:pt>
                <c:pt idx="14">
                  <c:v>2.3684210526315788</c:v>
                </c:pt>
                <c:pt idx="15">
                  <c:v>2.6315789473684212</c:v>
                </c:pt>
                <c:pt idx="16">
                  <c:v>2.8421052631578947</c:v>
                </c:pt>
                <c:pt idx="17">
                  <c:v>2.7894736842105261</c:v>
                </c:pt>
                <c:pt idx="18">
                  <c:v>2.8947368421052633</c:v>
                </c:pt>
                <c:pt idx="19">
                  <c:v>3.2105263157894739</c:v>
                </c:pt>
                <c:pt idx="20">
                  <c:v>3.3157894736842106</c:v>
                </c:pt>
                <c:pt idx="21">
                  <c:v>3.5555555555555554</c:v>
                </c:pt>
                <c:pt idx="22">
                  <c:v>3.5555555555555554</c:v>
                </c:pt>
                <c:pt idx="23">
                  <c:v>3.6111111111111112</c:v>
                </c:pt>
                <c:pt idx="24">
                  <c:v>3.6</c:v>
                </c:pt>
                <c:pt idx="25">
                  <c:v>3.8</c:v>
                </c:pt>
                <c:pt idx="26">
                  <c:v>3.8</c:v>
                </c:pt>
                <c:pt idx="27">
                  <c:v>3.0526315789473686</c:v>
                </c:pt>
                <c:pt idx="28">
                  <c:v>2.736842105263158</c:v>
                </c:pt>
                <c:pt idx="29">
                  <c:v>3.1578947368421053</c:v>
                </c:pt>
                <c:pt idx="30">
                  <c:v>2.3157894736842106</c:v>
                </c:pt>
                <c:pt idx="31">
                  <c:v>2.2105263157894739</c:v>
                </c:pt>
                <c:pt idx="32">
                  <c:v>2.1052631578947367</c:v>
                </c:pt>
                <c:pt idx="33">
                  <c:v>2.263157894736842</c:v>
                </c:pt>
                <c:pt idx="34">
                  <c:v>2.1578947368421053</c:v>
                </c:pt>
                <c:pt idx="35">
                  <c:v>2.0526315789473686</c:v>
                </c:pt>
                <c:pt idx="36">
                  <c:v>2.3157894736842106</c:v>
                </c:pt>
                <c:pt idx="37">
                  <c:v>2.3157894736842106</c:v>
                </c:pt>
                <c:pt idx="38">
                  <c:v>2.4210526315789473</c:v>
                </c:pt>
                <c:pt idx="39">
                  <c:v>2.5789473684210527</c:v>
                </c:pt>
                <c:pt idx="40">
                  <c:v>2.9473684210526314</c:v>
                </c:pt>
                <c:pt idx="41">
                  <c:v>2.4736842105263159</c:v>
                </c:pt>
                <c:pt idx="42">
                  <c:v>2.6315789473684212</c:v>
                </c:pt>
                <c:pt idx="43">
                  <c:v>2.1578947368421053</c:v>
                </c:pt>
                <c:pt idx="44">
                  <c:v>0</c:v>
                </c:pt>
              </c:numCache>
            </c:numRef>
          </c:val>
          <c:smooth val="0"/>
          <c:extLst xmlns:c16r2="http://schemas.microsoft.com/office/drawing/2015/06/chart">
            <c:ext xmlns:c16="http://schemas.microsoft.com/office/drawing/2014/chart" uri="{C3380CC4-5D6E-409C-BE32-E72D297353CC}">
              <c16:uniqueId val="{00000000-0B88-4583-A360-2A91F1A1A8A6}"/>
            </c:ext>
          </c:extLst>
        </c:ser>
        <c: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Comparison'!$D$7:$AV$7</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4.1823529411764708</c:v>
                </c:pt>
                <c:pt idx="15">
                  <c:v>3.5585585585585591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2.2319143876337697</c:v>
                </c:pt>
                <c:pt idx="31">
                  <c:v>2.1304637336504162</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1-0B88-4583-A360-2A91F1A1A8A6}"/>
            </c:ext>
          </c:extLst>
        </c:ser>
        <c:dLbls>
          <c:showLegendKey val="0"/>
          <c:showVal val="0"/>
          <c:showCatName val="0"/>
          <c:showSerName val="0"/>
          <c:showPercent val="0"/>
          <c:showBubbleSize val="0"/>
        </c:dLbls>
        <c:smooth val="0"/>
        <c:axId val="211324600"/>
        <c:axId val="211324992"/>
      </c:lineChart>
      <c:dateAx>
        <c:axId val="21132460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324992"/>
        <c:crosses val="autoZero"/>
        <c:auto val="0"/>
        <c:lblOffset val="100"/>
        <c:baseTimeUnit val="days"/>
        <c:majorUnit val="6"/>
        <c:majorTimeUnit val="months"/>
        <c:minorUnit val="31"/>
        <c:minorTimeUnit val="days"/>
      </c:dateAx>
      <c:valAx>
        <c:axId val="21132499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324600"/>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1.3</c:v>
                </c:pt>
                <c:pt idx="11">
                  <c:v>3.4</c:v>
                </c:pt>
                <c:pt idx="12">
                  <c:v>4.2</c:v>
                </c:pt>
                <c:pt idx="13">
                  <c:v>4.2</c:v>
                </c:pt>
                <c:pt idx="14">
                  <c:v>2.3684210526315788</c:v>
                </c:pt>
                <c:pt idx="15">
                  <c:v>2.6315789473684212</c:v>
                </c:pt>
                <c:pt idx="16">
                  <c:v>2.8421052631578947</c:v>
                </c:pt>
                <c:pt idx="17">
                  <c:v>2.7894736842105261</c:v>
                </c:pt>
                <c:pt idx="18">
                  <c:v>2.8947368421052633</c:v>
                </c:pt>
                <c:pt idx="19">
                  <c:v>3.2105263157894739</c:v>
                </c:pt>
                <c:pt idx="20">
                  <c:v>3.3157894736842106</c:v>
                </c:pt>
                <c:pt idx="21">
                  <c:v>3.5555555555555554</c:v>
                </c:pt>
                <c:pt idx="22">
                  <c:v>3.5555555555555554</c:v>
                </c:pt>
                <c:pt idx="23">
                  <c:v>3.6111111111111112</c:v>
                </c:pt>
                <c:pt idx="24">
                  <c:v>3.6</c:v>
                </c:pt>
                <c:pt idx="25">
                  <c:v>3.8</c:v>
                </c:pt>
                <c:pt idx="26">
                  <c:v>3.8</c:v>
                </c:pt>
                <c:pt idx="27">
                  <c:v>3.0526315789473686</c:v>
                </c:pt>
                <c:pt idx="28">
                  <c:v>2.736842105263158</c:v>
                </c:pt>
                <c:pt idx="29">
                  <c:v>3.1578947368421053</c:v>
                </c:pt>
                <c:pt idx="30">
                  <c:v>2.3157894736842106</c:v>
                </c:pt>
                <c:pt idx="31">
                  <c:v>2.2105263157894739</c:v>
                </c:pt>
                <c:pt idx="32">
                  <c:v>2.1052631578947367</c:v>
                </c:pt>
                <c:pt idx="33">
                  <c:v>2.263157894736842</c:v>
                </c:pt>
                <c:pt idx="34">
                  <c:v>2.1578947368421053</c:v>
                </c:pt>
                <c:pt idx="35">
                  <c:v>2.0526315789473686</c:v>
                </c:pt>
                <c:pt idx="36">
                  <c:v>2.3157894736842106</c:v>
                </c:pt>
                <c:pt idx="37">
                  <c:v>2.3157894736842106</c:v>
                </c:pt>
                <c:pt idx="38">
                  <c:v>2.4210526315789473</c:v>
                </c:pt>
                <c:pt idx="39">
                  <c:v>2.5789473684210527</c:v>
                </c:pt>
                <c:pt idx="40">
                  <c:v>2.9473684210526314</c:v>
                </c:pt>
                <c:pt idx="41">
                  <c:v>2.4736842105263159</c:v>
                </c:pt>
                <c:pt idx="42">
                  <c:v>2.6315789473684212</c:v>
                </c:pt>
                <c:pt idx="43">
                  <c:v>2.1578947368421053</c:v>
                </c:pt>
                <c:pt idx="44">
                  <c:v>0</c:v>
                </c:pt>
              </c:numCache>
            </c:numRef>
          </c:val>
          <c:smooth val="0"/>
          <c:extLst xmlns:c16r2="http://schemas.microsoft.com/office/drawing/2015/06/chart">
            <c:ext xmlns:c16="http://schemas.microsoft.com/office/drawing/2014/chart" uri="{C3380CC4-5D6E-409C-BE32-E72D297353CC}">
              <c16:uniqueId val="{00000000-BBFD-4338-868F-BF901B045F9F}"/>
            </c:ext>
          </c:extLst>
        </c:ser>
        <c:ser>
          <c:idx val="10"/>
          <c:order val="10"/>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3.7058823529411762</c:v>
                </c:pt>
                <c:pt idx="15">
                  <c:v>2.9166666666666661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1-BBFD-4338-868F-BF901B045F9F}"/>
            </c:ext>
          </c:extLst>
        </c:ser>
        <c:dLbls>
          <c:showLegendKey val="0"/>
          <c:showVal val="0"/>
          <c:showCatName val="0"/>
          <c:showSerName val="0"/>
          <c:showPercent val="0"/>
          <c:showBubbleSize val="0"/>
        </c:dLbls>
        <c:smooth val="0"/>
        <c:axId val="213277888"/>
        <c:axId val="21327828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4.1823529411764708</c:v>
                      </c:pt>
                      <c:pt idx="15">
                        <c:v>3.5585585585585591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2.2319143876337697</c:v>
                      </c:pt>
                      <c:pt idx="31">
                        <c:v>2.1304637336504162</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2-BBFD-4338-868F-BF901B045F9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4.1294117647058819</c:v>
                      </c:pt>
                      <c:pt idx="15">
                        <c:v>3.4821428571428572</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2.203662306777646</c:v>
                      </c:pt>
                      <c:pt idx="31">
                        <c:v>2.1034958382877527</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BBFD-4338-868F-BF901B045F9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4.0764705882352938</c:v>
                      </c:pt>
                      <c:pt idx="15">
                        <c:v>3.4070796460176989</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BBFD-4338-868F-BF901B045F9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4.0235294117647058</c:v>
                      </c:pt>
                      <c:pt idx="15">
                        <c:v>3.3333333333333335</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BBFD-4338-868F-BF901B045F9F}"/>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3.9705882352941173</c:v>
                      </c:pt>
                      <c:pt idx="15">
                        <c:v>3.2608695652173911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BBFD-4338-868F-BF901B045F9F}"/>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3.9176470588235297</c:v>
                      </c:pt>
                      <c:pt idx="15">
                        <c:v>3.1896551724137931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BBFD-4338-868F-BF901B045F9F}"/>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3.8647058823529412</c:v>
                      </c:pt>
                      <c:pt idx="15">
                        <c:v>3.1196581196581197</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BBFD-4338-868F-BF901B045F9F}"/>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3.8117647058823532</c:v>
                      </c:pt>
                      <c:pt idx="15">
                        <c:v>3.0508474576271185</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BBFD-4338-868F-BF901B045F9F}"/>
                  </c:ext>
                </c:extLst>
              </c15:ser>
            </c15:filteredLineSeries>
            <c15:filteredLineSeries>
              <c15: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Comparison'!$D$15:$AV$15</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3.7588235294117642</c:v>
                      </c:pt>
                      <c:pt idx="15">
                        <c:v>2.983193277310924</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A-BBFD-4338-868F-BF901B045F9F}"/>
                  </c:ext>
                </c:extLst>
              </c15:ser>
            </c15:filteredLineSeries>
          </c:ext>
        </c:extLst>
      </c:lineChart>
      <c:dateAx>
        <c:axId val="21327788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78280"/>
        <c:crosses val="autoZero"/>
        <c:auto val="0"/>
        <c:lblOffset val="100"/>
        <c:baseTimeUnit val="days"/>
        <c:majorUnit val="6"/>
        <c:majorTimeUnit val="months"/>
        <c:minorUnit val="31"/>
        <c:minorTimeUnit val="days"/>
      </c:dateAx>
      <c:valAx>
        <c:axId val="21327828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7788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(Varying</a:t>
            </a:r>
            <a:r>
              <a:rPr lang="en-US" baseline="0"/>
              <a:t> PPS)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981371110307923E-2"/>
          <c:y val="0.10354944335297969"/>
          <c:w val="0.77011087899726816"/>
          <c:h val="0.73044829396325461"/>
        </c:manualLayout>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1.3</c:v>
                </c:pt>
                <c:pt idx="11">
                  <c:v>3.4</c:v>
                </c:pt>
                <c:pt idx="12">
                  <c:v>4.2</c:v>
                </c:pt>
                <c:pt idx="13">
                  <c:v>4.2</c:v>
                </c:pt>
                <c:pt idx="14">
                  <c:v>2.3684210526315788</c:v>
                </c:pt>
                <c:pt idx="15">
                  <c:v>2.6315789473684212</c:v>
                </c:pt>
                <c:pt idx="16">
                  <c:v>2.8421052631578947</c:v>
                </c:pt>
                <c:pt idx="17">
                  <c:v>2.7894736842105261</c:v>
                </c:pt>
                <c:pt idx="18">
                  <c:v>2.8947368421052633</c:v>
                </c:pt>
                <c:pt idx="19">
                  <c:v>3.2105263157894739</c:v>
                </c:pt>
                <c:pt idx="20">
                  <c:v>3.3157894736842106</c:v>
                </c:pt>
                <c:pt idx="21">
                  <c:v>3.5555555555555554</c:v>
                </c:pt>
                <c:pt idx="22">
                  <c:v>3.5555555555555554</c:v>
                </c:pt>
                <c:pt idx="23">
                  <c:v>3.6111111111111112</c:v>
                </c:pt>
                <c:pt idx="24">
                  <c:v>3.6</c:v>
                </c:pt>
                <c:pt idx="25">
                  <c:v>3.8</c:v>
                </c:pt>
                <c:pt idx="26">
                  <c:v>3.8</c:v>
                </c:pt>
                <c:pt idx="27">
                  <c:v>3.0526315789473686</c:v>
                </c:pt>
                <c:pt idx="28">
                  <c:v>2.736842105263158</c:v>
                </c:pt>
                <c:pt idx="29">
                  <c:v>3.1578947368421053</c:v>
                </c:pt>
                <c:pt idx="30">
                  <c:v>2.3157894736842106</c:v>
                </c:pt>
                <c:pt idx="31">
                  <c:v>2.2105263157894739</c:v>
                </c:pt>
                <c:pt idx="32">
                  <c:v>2.1052631578947367</c:v>
                </c:pt>
                <c:pt idx="33">
                  <c:v>2.263157894736842</c:v>
                </c:pt>
                <c:pt idx="34">
                  <c:v>2.1578947368421053</c:v>
                </c:pt>
                <c:pt idx="35">
                  <c:v>2.0526315789473686</c:v>
                </c:pt>
                <c:pt idx="36">
                  <c:v>2.3157894736842106</c:v>
                </c:pt>
                <c:pt idx="37">
                  <c:v>2.3157894736842106</c:v>
                </c:pt>
                <c:pt idx="38">
                  <c:v>2.4210526315789473</c:v>
                </c:pt>
                <c:pt idx="39">
                  <c:v>2.5789473684210527</c:v>
                </c:pt>
                <c:pt idx="40">
                  <c:v>2.9473684210526314</c:v>
                </c:pt>
                <c:pt idx="41">
                  <c:v>2.4736842105263159</c:v>
                </c:pt>
                <c:pt idx="42">
                  <c:v>2.6315789473684212</c:v>
                </c:pt>
                <c:pt idx="43">
                  <c:v>2.1578947368421053</c:v>
                </c:pt>
                <c:pt idx="44">
                  <c:v>0</c:v>
                </c:pt>
              </c:numCache>
            </c:numRef>
          </c:val>
          <c:smooth val="0"/>
          <c:extLst xmlns:c16r2="http://schemas.microsoft.com/office/drawing/2015/06/chart">
            <c:ext xmlns:c16="http://schemas.microsoft.com/office/drawing/2014/chart" uri="{C3380CC4-5D6E-409C-BE32-E72D297353CC}">
              <c16:uniqueId val="{00000000-8C01-4623-B8D7-2543618A5E5C}"/>
            </c:ext>
          </c:extLst>
        </c:ser>
        <c:ser>
          <c:idx val="11"/>
          <c:order val="1"/>
          <c:tx>
            <c:v>SMFP 3.20 PPS</c:v>
          </c:tx>
          <c:spPr>
            <a:ln w="34925" cap="rnd">
              <a:solidFill>
                <a:schemeClr val="accent6">
                  <a:lumMod val="60000"/>
                </a:schemeClr>
              </a:solidFill>
              <a:round/>
            </a:ln>
            <a:effectLst>
              <a:outerShdw blurRad="57150" dist="19050" dir="5400000" algn="ctr" rotWithShape="0">
                <a:srgbClr val="000000">
                  <a:alpha val="63000"/>
                </a:srgbClr>
              </a:outerShdw>
            </a:effectLst>
          </c:spPr>
          <c:marker>
            <c:symbol val="none"/>
          </c:marker>
          <c:val>
            <c:numRef>
              <c:f>'Overall Comparison'!$D$6:$AV$6</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4.2352941176470589</c:v>
                </c:pt>
                <c:pt idx="15">
                  <c:v>3.6363636363636362</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2.260166468489893</c:v>
                </c:pt>
                <c:pt idx="31">
                  <c:v>2.1574316290130797</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B-8C01-4623-B8D7-2543618A5E5C}"/>
            </c:ext>
          </c:extLst>
        </c:ser>
        <c:ser>
          <c:idx val="1"/>
          <c:order val="2"/>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extLst xmlns:c16r2="http://schemas.microsoft.com/office/drawing/2015/06/chart" xmlns:c15="http://schemas.microsoft.com/office/drawing/2012/chart"/>
            </c:numRef>
          </c:cat>
          <c:val>
            <c:numRef>
              <c:f>'Overall Comparison'!$D$7:$AV$7</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4.1823529411764708</c:v>
                </c:pt>
                <c:pt idx="15">
                  <c:v>3.5585585585585591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2.2319143876337697</c:v>
                </c:pt>
                <c:pt idx="31">
                  <c:v>2.1304637336504162</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1-8C01-4623-B8D7-2543618A5E5C}"/>
            </c:ext>
          </c:extLst>
        </c:ser>
        <c:ser>
          <c:idx val="2"/>
          <c:order val="3"/>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4.1294117647058819</c:v>
                </c:pt>
                <c:pt idx="15">
                  <c:v>3.4821428571428572</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2.203662306777646</c:v>
                </c:pt>
                <c:pt idx="31">
                  <c:v>2.1034958382877527</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5-8C01-4623-B8D7-2543618A5E5C}"/>
            </c:ext>
          </c:extLst>
        </c:ser>
        <c:ser>
          <c:idx val="3"/>
          <c:order val="4"/>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4.0764705882352938</c:v>
                </c:pt>
                <c:pt idx="15">
                  <c:v>3.4070796460176989</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6-8C01-4623-B8D7-2543618A5E5C}"/>
            </c:ext>
          </c:extLst>
        </c:ser>
        <c:ser>
          <c:idx val="4"/>
          <c:order val="5"/>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4.0235294117647058</c:v>
                </c:pt>
                <c:pt idx="15">
                  <c:v>3.3333333333333335</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2-8C01-4623-B8D7-2543618A5E5C}"/>
            </c:ext>
          </c:extLst>
        </c:ser>
        <c:ser>
          <c:idx val="5"/>
          <c:order val="6"/>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3.9705882352941173</c:v>
                </c:pt>
                <c:pt idx="15">
                  <c:v>3.2608695652173911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7-8C01-4623-B8D7-2543618A5E5C}"/>
            </c:ext>
          </c:extLst>
        </c:ser>
        <c:ser>
          <c:idx val="6"/>
          <c:order val="7"/>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3.9176470588235297</c:v>
                </c:pt>
                <c:pt idx="15">
                  <c:v>3.1896551724137931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8-8C01-4623-B8D7-2543618A5E5C}"/>
            </c:ext>
          </c:extLst>
        </c:ser>
        <c:ser>
          <c:idx val="7"/>
          <c:order val="8"/>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3.8647058823529412</c:v>
                </c:pt>
                <c:pt idx="15">
                  <c:v>3.1196581196581197</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3-8C01-4623-B8D7-2543618A5E5C}"/>
            </c:ext>
          </c:extLst>
        </c:ser>
        <c:ser>
          <c:idx val="8"/>
          <c:order val="9"/>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3.8117647058823532</c:v>
                </c:pt>
                <c:pt idx="15">
                  <c:v>3.0508474576271185</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9-8C01-4623-B8D7-2543618A5E5C}"/>
            </c:ext>
          </c:extLst>
        </c:ser>
        <c:ser>
          <c:idx val="9"/>
          <c:order val="10"/>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3.7588235294117642</c:v>
                </c:pt>
                <c:pt idx="15">
                  <c:v>2.983193277310924</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A-8C01-4623-B8D7-2543618A5E5C}"/>
            </c:ext>
          </c:extLst>
        </c:ser>
        <c:ser>
          <c:idx val="10"/>
          <c:order val="11"/>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3.7058823529411762</c:v>
                </c:pt>
                <c:pt idx="15">
                  <c:v>2.9166666666666661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4-8C01-4623-B8D7-2543618A5E5C}"/>
            </c:ext>
          </c:extLst>
        </c:ser>
        <c:dLbls>
          <c:showLegendKey val="0"/>
          <c:showVal val="0"/>
          <c:showCatName val="0"/>
          <c:showSerName val="0"/>
          <c:showPercent val="0"/>
          <c:showBubbleSize val="0"/>
        </c:dLbls>
        <c:smooth val="0"/>
        <c:axId val="213279064"/>
        <c:axId val="213279456"/>
        <c:extLst xmlns:c16r2="http://schemas.microsoft.com/office/drawing/2015/06/chart"/>
      </c:lineChart>
      <c:dateAx>
        <c:axId val="21327906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79456"/>
        <c:crosses val="autoZero"/>
        <c:auto val="0"/>
        <c:lblOffset val="100"/>
        <c:baseTimeUnit val="days"/>
        <c:majorUnit val="6"/>
        <c:majorTimeUnit val="months"/>
        <c:minorUnit val="31"/>
        <c:minorTimeUnit val="days"/>
      </c:dateAx>
      <c:valAx>
        <c:axId val="21327945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79064"/>
        <c:crossesAt val="35400"/>
        <c:crossBetween val="midCat"/>
      </c:valAx>
      <c:spPr>
        <a:noFill/>
        <a:ln>
          <a:noFill/>
        </a:ln>
        <a:effectLst/>
      </c:spPr>
    </c:plotArea>
    <c:legend>
      <c:legendPos val="r"/>
      <c:layout>
        <c:manualLayout>
          <c:xMode val="edge"/>
          <c:yMode val="edge"/>
          <c:x val="0.85432620922384706"/>
          <c:y val="8.782035578885973E-2"/>
          <c:w val="0.11904593064354636"/>
          <c:h val="0.75000524934383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3.20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1.3</c:v>
                </c:pt>
                <c:pt idx="11">
                  <c:v>3.4</c:v>
                </c:pt>
                <c:pt idx="12">
                  <c:v>4.2</c:v>
                </c:pt>
                <c:pt idx="13">
                  <c:v>4.2</c:v>
                </c:pt>
                <c:pt idx="14">
                  <c:v>2.3684210526315788</c:v>
                </c:pt>
                <c:pt idx="15">
                  <c:v>2.6315789473684212</c:v>
                </c:pt>
                <c:pt idx="16">
                  <c:v>2.8421052631578947</c:v>
                </c:pt>
                <c:pt idx="17">
                  <c:v>2.7894736842105261</c:v>
                </c:pt>
                <c:pt idx="18">
                  <c:v>2.8947368421052633</c:v>
                </c:pt>
                <c:pt idx="19">
                  <c:v>3.2105263157894739</c:v>
                </c:pt>
                <c:pt idx="20">
                  <c:v>3.3157894736842106</c:v>
                </c:pt>
                <c:pt idx="21">
                  <c:v>3.5555555555555554</c:v>
                </c:pt>
                <c:pt idx="22">
                  <c:v>3.5555555555555554</c:v>
                </c:pt>
                <c:pt idx="23">
                  <c:v>3.6111111111111112</c:v>
                </c:pt>
                <c:pt idx="24">
                  <c:v>3.6</c:v>
                </c:pt>
                <c:pt idx="25">
                  <c:v>3.8</c:v>
                </c:pt>
                <c:pt idx="26">
                  <c:v>3.8</c:v>
                </c:pt>
                <c:pt idx="27">
                  <c:v>3.0526315789473686</c:v>
                </c:pt>
                <c:pt idx="28">
                  <c:v>2.736842105263158</c:v>
                </c:pt>
                <c:pt idx="29">
                  <c:v>3.1578947368421053</c:v>
                </c:pt>
                <c:pt idx="30">
                  <c:v>2.3157894736842106</c:v>
                </c:pt>
                <c:pt idx="31">
                  <c:v>2.2105263157894739</c:v>
                </c:pt>
                <c:pt idx="32">
                  <c:v>2.1052631578947367</c:v>
                </c:pt>
                <c:pt idx="33">
                  <c:v>2.263157894736842</c:v>
                </c:pt>
                <c:pt idx="34">
                  <c:v>2.1578947368421053</c:v>
                </c:pt>
                <c:pt idx="35">
                  <c:v>2.0526315789473686</c:v>
                </c:pt>
                <c:pt idx="36">
                  <c:v>2.3157894736842106</c:v>
                </c:pt>
                <c:pt idx="37">
                  <c:v>2.3157894736842106</c:v>
                </c:pt>
                <c:pt idx="38">
                  <c:v>2.4210526315789473</c:v>
                </c:pt>
                <c:pt idx="39">
                  <c:v>2.5789473684210527</c:v>
                </c:pt>
                <c:pt idx="40">
                  <c:v>2.9473684210526314</c:v>
                </c:pt>
                <c:pt idx="41">
                  <c:v>2.4736842105263159</c:v>
                </c:pt>
                <c:pt idx="42">
                  <c:v>2.6315789473684212</c:v>
                </c:pt>
                <c:pt idx="43">
                  <c:v>2.1578947368421053</c:v>
                </c:pt>
                <c:pt idx="44">
                  <c:v>0</c:v>
                </c:pt>
              </c:numCache>
            </c:numRef>
          </c:val>
          <c:smooth val="0"/>
          <c:extLst xmlns:c16r2="http://schemas.microsoft.com/office/drawing/2015/06/chart">
            <c:ext xmlns:c16="http://schemas.microsoft.com/office/drawing/2014/chart" uri="{C3380CC4-5D6E-409C-BE32-E72D297353CC}">
              <c16:uniqueId val="{00000000-DE54-4968-9571-3883B7D58989}"/>
            </c:ext>
          </c:extLst>
        </c:ser>
        <c:ser>
          <c:idx val="1"/>
          <c:order val="1"/>
          <c:tx>
            <c:v>SMFP 3.20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Comparison'!$D$6:$AV$6</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4.2352941176470589</c:v>
                </c:pt>
                <c:pt idx="15">
                  <c:v>3.6363636363636362</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2.260166468489893</c:v>
                </c:pt>
                <c:pt idx="31">
                  <c:v>2.1574316290130797</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1-DE54-4968-9571-3883B7D58989}"/>
            </c:ext>
          </c:extLst>
        </c:ser>
        <c:dLbls>
          <c:showLegendKey val="0"/>
          <c:showVal val="0"/>
          <c:showCatName val="0"/>
          <c:showSerName val="0"/>
          <c:showPercent val="0"/>
          <c:showBubbleSize val="0"/>
        </c:dLbls>
        <c:smooth val="0"/>
        <c:axId val="213280240"/>
        <c:axId val="213280632"/>
      </c:lineChart>
      <c:dateAx>
        <c:axId val="21328024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80632"/>
        <c:crosses val="autoZero"/>
        <c:auto val="0"/>
        <c:lblOffset val="100"/>
        <c:baseTimeUnit val="days"/>
        <c:majorUnit val="6"/>
        <c:majorTimeUnit val="months"/>
        <c:minorUnit val="31"/>
        <c:minorTimeUnit val="days"/>
      </c:dateAx>
      <c:valAx>
        <c:axId val="21328063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80240"/>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1.3</c:v>
                </c:pt>
                <c:pt idx="11">
                  <c:v>3.4</c:v>
                </c:pt>
                <c:pt idx="12">
                  <c:v>4.2</c:v>
                </c:pt>
                <c:pt idx="13">
                  <c:v>4.2</c:v>
                </c:pt>
                <c:pt idx="14">
                  <c:v>2.3684210526315788</c:v>
                </c:pt>
                <c:pt idx="15">
                  <c:v>2.6315789473684212</c:v>
                </c:pt>
                <c:pt idx="16">
                  <c:v>2.8421052631578947</c:v>
                </c:pt>
                <c:pt idx="17">
                  <c:v>2.7894736842105261</c:v>
                </c:pt>
                <c:pt idx="18">
                  <c:v>2.8947368421052633</c:v>
                </c:pt>
                <c:pt idx="19">
                  <c:v>3.2105263157894739</c:v>
                </c:pt>
                <c:pt idx="20">
                  <c:v>3.3157894736842106</c:v>
                </c:pt>
                <c:pt idx="21">
                  <c:v>3.5555555555555554</c:v>
                </c:pt>
                <c:pt idx="22">
                  <c:v>3.5555555555555554</c:v>
                </c:pt>
                <c:pt idx="23">
                  <c:v>3.6111111111111112</c:v>
                </c:pt>
                <c:pt idx="24">
                  <c:v>3.6</c:v>
                </c:pt>
                <c:pt idx="25">
                  <c:v>3.8</c:v>
                </c:pt>
                <c:pt idx="26">
                  <c:v>3.8</c:v>
                </c:pt>
                <c:pt idx="27">
                  <c:v>3.0526315789473686</c:v>
                </c:pt>
                <c:pt idx="28">
                  <c:v>2.736842105263158</c:v>
                </c:pt>
                <c:pt idx="29">
                  <c:v>3.1578947368421053</c:v>
                </c:pt>
                <c:pt idx="30">
                  <c:v>2.3157894736842106</c:v>
                </c:pt>
                <c:pt idx="31">
                  <c:v>2.2105263157894739</c:v>
                </c:pt>
                <c:pt idx="32">
                  <c:v>2.1052631578947367</c:v>
                </c:pt>
                <c:pt idx="33">
                  <c:v>2.263157894736842</c:v>
                </c:pt>
                <c:pt idx="34">
                  <c:v>2.1578947368421053</c:v>
                </c:pt>
                <c:pt idx="35">
                  <c:v>2.0526315789473686</c:v>
                </c:pt>
                <c:pt idx="36">
                  <c:v>2.3157894736842106</c:v>
                </c:pt>
                <c:pt idx="37">
                  <c:v>2.3157894736842106</c:v>
                </c:pt>
                <c:pt idx="38">
                  <c:v>2.4210526315789473</c:v>
                </c:pt>
                <c:pt idx="39">
                  <c:v>2.5789473684210527</c:v>
                </c:pt>
                <c:pt idx="40">
                  <c:v>2.9473684210526314</c:v>
                </c:pt>
                <c:pt idx="41">
                  <c:v>2.4736842105263159</c:v>
                </c:pt>
                <c:pt idx="42">
                  <c:v>2.6315789473684212</c:v>
                </c:pt>
                <c:pt idx="43">
                  <c:v>2.1578947368421053</c:v>
                </c:pt>
                <c:pt idx="44">
                  <c:v>0</c:v>
                </c:pt>
              </c:numCache>
            </c:numRef>
          </c:val>
          <c:smooth val="0"/>
          <c:extLst xmlns:c16r2="http://schemas.microsoft.com/office/drawing/2015/06/chart">
            <c:ext xmlns:c16="http://schemas.microsoft.com/office/drawing/2014/chart" uri="{C3380CC4-5D6E-409C-BE32-E72D297353CC}">
              <c16:uniqueId val="{00000000-C4DB-4F56-A031-EAE3A73497CD}"/>
            </c:ext>
          </c:extLst>
        </c:ser>
        <c: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4.1294117647058819</c:v>
                </c:pt>
                <c:pt idx="15">
                  <c:v>3.4821428571428572</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2.203662306777646</c:v>
                </c:pt>
                <c:pt idx="31">
                  <c:v>2.1034958382877527</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1-C4DB-4F56-A031-EAE3A73497CD}"/>
            </c:ext>
          </c:extLst>
        </c:ser>
        <c:dLbls>
          <c:showLegendKey val="0"/>
          <c:showVal val="0"/>
          <c:showCatName val="0"/>
          <c:showSerName val="0"/>
          <c:showPercent val="0"/>
          <c:showBubbleSize val="0"/>
        </c:dLbls>
        <c:smooth val="0"/>
        <c:axId val="211326952"/>
        <c:axId val="21132734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4.1823529411764708</c:v>
                      </c:pt>
                      <c:pt idx="15">
                        <c:v>3.5585585585585591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2.2319143876337697</c:v>
                      </c:pt>
                      <c:pt idx="31">
                        <c:v>2.1304637336504162</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2-C4DB-4F56-A031-EAE3A73497CD}"/>
                  </c:ext>
                </c:extLst>
              </c15:ser>
            </c15:filteredLineSeries>
          </c:ext>
        </c:extLst>
      </c:lineChart>
      <c:dateAx>
        <c:axId val="21132695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327344"/>
        <c:crosses val="autoZero"/>
        <c:auto val="0"/>
        <c:lblOffset val="100"/>
        <c:baseTimeUnit val="days"/>
        <c:majorUnit val="6"/>
        <c:majorTimeUnit val="months"/>
        <c:minorUnit val="31"/>
        <c:minorTimeUnit val="days"/>
      </c:dateAx>
      <c:valAx>
        <c:axId val="21132734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32695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1.3</c:v>
                </c:pt>
                <c:pt idx="11">
                  <c:v>3.4</c:v>
                </c:pt>
                <c:pt idx="12">
                  <c:v>4.2</c:v>
                </c:pt>
                <c:pt idx="13">
                  <c:v>4.2</c:v>
                </c:pt>
                <c:pt idx="14">
                  <c:v>2.3684210526315788</c:v>
                </c:pt>
                <c:pt idx="15">
                  <c:v>2.6315789473684212</c:v>
                </c:pt>
                <c:pt idx="16">
                  <c:v>2.8421052631578947</c:v>
                </c:pt>
                <c:pt idx="17">
                  <c:v>2.7894736842105261</c:v>
                </c:pt>
                <c:pt idx="18">
                  <c:v>2.8947368421052633</c:v>
                </c:pt>
                <c:pt idx="19">
                  <c:v>3.2105263157894739</c:v>
                </c:pt>
                <c:pt idx="20">
                  <c:v>3.3157894736842106</c:v>
                </c:pt>
                <c:pt idx="21">
                  <c:v>3.5555555555555554</c:v>
                </c:pt>
                <c:pt idx="22">
                  <c:v>3.5555555555555554</c:v>
                </c:pt>
                <c:pt idx="23">
                  <c:v>3.6111111111111112</c:v>
                </c:pt>
                <c:pt idx="24">
                  <c:v>3.6</c:v>
                </c:pt>
                <c:pt idx="25">
                  <c:v>3.8</c:v>
                </c:pt>
                <c:pt idx="26">
                  <c:v>3.8</c:v>
                </c:pt>
                <c:pt idx="27">
                  <c:v>3.0526315789473686</c:v>
                </c:pt>
                <c:pt idx="28">
                  <c:v>2.736842105263158</c:v>
                </c:pt>
                <c:pt idx="29">
                  <c:v>3.1578947368421053</c:v>
                </c:pt>
                <c:pt idx="30">
                  <c:v>2.3157894736842106</c:v>
                </c:pt>
                <c:pt idx="31">
                  <c:v>2.2105263157894739</c:v>
                </c:pt>
                <c:pt idx="32">
                  <c:v>2.1052631578947367</c:v>
                </c:pt>
                <c:pt idx="33">
                  <c:v>2.263157894736842</c:v>
                </c:pt>
                <c:pt idx="34">
                  <c:v>2.1578947368421053</c:v>
                </c:pt>
                <c:pt idx="35">
                  <c:v>2.0526315789473686</c:v>
                </c:pt>
                <c:pt idx="36">
                  <c:v>2.3157894736842106</c:v>
                </c:pt>
                <c:pt idx="37">
                  <c:v>2.3157894736842106</c:v>
                </c:pt>
                <c:pt idx="38">
                  <c:v>2.4210526315789473</c:v>
                </c:pt>
                <c:pt idx="39">
                  <c:v>2.5789473684210527</c:v>
                </c:pt>
                <c:pt idx="40">
                  <c:v>2.9473684210526314</c:v>
                </c:pt>
                <c:pt idx="41">
                  <c:v>2.4736842105263159</c:v>
                </c:pt>
                <c:pt idx="42">
                  <c:v>2.6315789473684212</c:v>
                </c:pt>
                <c:pt idx="43">
                  <c:v>2.1578947368421053</c:v>
                </c:pt>
                <c:pt idx="44">
                  <c:v>0</c:v>
                </c:pt>
              </c:numCache>
            </c:numRef>
          </c:val>
          <c:smooth val="0"/>
          <c:extLst xmlns:c16r2="http://schemas.microsoft.com/office/drawing/2015/06/chart">
            <c:ext xmlns:c16="http://schemas.microsoft.com/office/drawing/2014/chart" uri="{C3380CC4-5D6E-409C-BE32-E72D297353CC}">
              <c16:uniqueId val="{00000000-289F-415E-89BF-599E547A472B}"/>
            </c:ext>
          </c:extLst>
        </c:ser>
        <c: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4.0764705882352938</c:v>
                </c:pt>
                <c:pt idx="15">
                  <c:v>3.4070796460176989</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1-289F-415E-89BF-599E547A472B}"/>
            </c:ext>
          </c:extLst>
        </c:ser>
        <c:dLbls>
          <c:showLegendKey val="0"/>
          <c:showVal val="0"/>
          <c:showCatName val="0"/>
          <c:showSerName val="0"/>
          <c:showPercent val="0"/>
          <c:showBubbleSize val="0"/>
        </c:dLbls>
        <c:smooth val="0"/>
        <c:axId val="211328128"/>
        <c:axId val="21132852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4.1823529411764708</c:v>
                      </c:pt>
                      <c:pt idx="15">
                        <c:v>3.5585585585585591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2.2319143876337697</c:v>
                      </c:pt>
                      <c:pt idx="31">
                        <c:v>2.1304637336504162</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2-289F-415E-89BF-599E547A472B}"/>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4.1294117647058819</c:v>
                      </c:pt>
                      <c:pt idx="15">
                        <c:v>3.4821428571428572</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2.203662306777646</c:v>
                      </c:pt>
                      <c:pt idx="31">
                        <c:v>2.1034958382877527</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289F-415E-89BF-599E547A472B}"/>
                  </c:ext>
                </c:extLst>
              </c15:ser>
            </c15:filteredLineSeries>
          </c:ext>
        </c:extLst>
      </c:lineChart>
      <c:dateAx>
        <c:axId val="21132812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328520"/>
        <c:crosses val="autoZero"/>
        <c:auto val="0"/>
        <c:lblOffset val="100"/>
        <c:baseTimeUnit val="days"/>
        <c:majorUnit val="6"/>
        <c:majorTimeUnit val="months"/>
        <c:minorUnit val="31"/>
        <c:minorTimeUnit val="days"/>
      </c:dateAx>
      <c:valAx>
        <c:axId val="21132852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32812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1.3</c:v>
                </c:pt>
                <c:pt idx="11">
                  <c:v>3.4</c:v>
                </c:pt>
                <c:pt idx="12">
                  <c:v>4.2</c:v>
                </c:pt>
                <c:pt idx="13">
                  <c:v>4.2</c:v>
                </c:pt>
                <c:pt idx="14">
                  <c:v>2.3684210526315788</c:v>
                </c:pt>
                <c:pt idx="15">
                  <c:v>2.6315789473684212</c:v>
                </c:pt>
                <c:pt idx="16">
                  <c:v>2.8421052631578947</c:v>
                </c:pt>
                <c:pt idx="17">
                  <c:v>2.7894736842105261</c:v>
                </c:pt>
                <c:pt idx="18">
                  <c:v>2.8947368421052633</c:v>
                </c:pt>
                <c:pt idx="19">
                  <c:v>3.2105263157894739</c:v>
                </c:pt>
                <c:pt idx="20">
                  <c:v>3.3157894736842106</c:v>
                </c:pt>
                <c:pt idx="21">
                  <c:v>3.5555555555555554</c:v>
                </c:pt>
                <c:pt idx="22">
                  <c:v>3.5555555555555554</c:v>
                </c:pt>
                <c:pt idx="23">
                  <c:v>3.6111111111111112</c:v>
                </c:pt>
                <c:pt idx="24">
                  <c:v>3.6</c:v>
                </c:pt>
                <c:pt idx="25">
                  <c:v>3.8</c:v>
                </c:pt>
                <c:pt idx="26">
                  <c:v>3.8</c:v>
                </c:pt>
                <c:pt idx="27">
                  <c:v>3.0526315789473686</c:v>
                </c:pt>
                <c:pt idx="28">
                  <c:v>2.736842105263158</c:v>
                </c:pt>
                <c:pt idx="29">
                  <c:v>3.1578947368421053</c:v>
                </c:pt>
                <c:pt idx="30">
                  <c:v>2.3157894736842106</c:v>
                </c:pt>
                <c:pt idx="31">
                  <c:v>2.2105263157894739</c:v>
                </c:pt>
                <c:pt idx="32">
                  <c:v>2.1052631578947367</c:v>
                </c:pt>
                <c:pt idx="33">
                  <c:v>2.263157894736842</c:v>
                </c:pt>
                <c:pt idx="34">
                  <c:v>2.1578947368421053</c:v>
                </c:pt>
                <c:pt idx="35">
                  <c:v>2.0526315789473686</c:v>
                </c:pt>
                <c:pt idx="36">
                  <c:v>2.3157894736842106</c:v>
                </c:pt>
                <c:pt idx="37">
                  <c:v>2.3157894736842106</c:v>
                </c:pt>
                <c:pt idx="38">
                  <c:v>2.4210526315789473</c:v>
                </c:pt>
                <c:pt idx="39">
                  <c:v>2.5789473684210527</c:v>
                </c:pt>
                <c:pt idx="40">
                  <c:v>2.9473684210526314</c:v>
                </c:pt>
                <c:pt idx="41">
                  <c:v>2.4736842105263159</c:v>
                </c:pt>
                <c:pt idx="42">
                  <c:v>2.6315789473684212</c:v>
                </c:pt>
                <c:pt idx="43">
                  <c:v>2.1578947368421053</c:v>
                </c:pt>
                <c:pt idx="44">
                  <c:v>0</c:v>
                </c:pt>
              </c:numCache>
            </c:numRef>
          </c:val>
          <c:smooth val="0"/>
          <c:extLst xmlns:c16r2="http://schemas.microsoft.com/office/drawing/2015/06/chart">
            <c:ext xmlns:c16="http://schemas.microsoft.com/office/drawing/2014/chart" uri="{C3380CC4-5D6E-409C-BE32-E72D297353CC}">
              <c16:uniqueId val="{00000000-9938-42A9-8DD0-FD07AF9F7B3E}"/>
            </c:ext>
          </c:extLst>
        </c:ser>
        <c: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4.0235294117647058</c:v>
                </c:pt>
                <c:pt idx="15">
                  <c:v>3.3333333333333335</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1-9938-42A9-8DD0-FD07AF9F7B3E}"/>
            </c:ext>
          </c:extLst>
        </c:ser>
        <c:dLbls>
          <c:showLegendKey val="0"/>
          <c:showVal val="0"/>
          <c:showCatName val="0"/>
          <c:showSerName val="0"/>
          <c:showPercent val="0"/>
          <c:showBubbleSize val="0"/>
        </c:dLbls>
        <c:smooth val="0"/>
        <c:axId val="213090424"/>
        <c:axId val="21309081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4.1823529411764708</c:v>
                      </c:pt>
                      <c:pt idx="15">
                        <c:v>3.5585585585585591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2.2319143876337697</c:v>
                      </c:pt>
                      <c:pt idx="31">
                        <c:v>2.1304637336504162</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2-9938-42A9-8DD0-FD07AF9F7B3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4.1294117647058819</c:v>
                      </c:pt>
                      <c:pt idx="15">
                        <c:v>3.4821428571428572</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2.203662306777646</c:v>
                      </c:pt>
                      <c:pt idx="31">
                        <c:v>2.1034958382877527</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9938-42A9-8DD0-FD07AF9F7B3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4.0764705882352938</c:v>
                      </c:pt>
                      <c:pt idx="15">
                        <c:v>3.4070796460176989</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9938-42A9-8DD0-FD07AF9F7B3E}"/>
                  </c:ext>
                </c:extLst>
              </c15:ser>
            </c15:filteredLineSeries>
          </c:ext>
        </c:extLst>
      </c:lineChart>
      <c:dateAx>
        <c:axId val="21309042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090816"/>
        <c:crosses val="autoZero"/>
        <c:auto val="0"/>
        <c:lblOffset val="100"/>
        <c:baseTimeUnit val="days"/>
        <c:majorUnit val="6"/>
        <c:majorTimeUnit val="months"/>
        <c:minorUnit val="31"/>
        <c:minorTimeUnit val="days"/>
      </c:dateAx>
      <c:valAx>
        <c:axId val="21309081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09042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1.3</c:v>
                </c:pt>
                <c:pt idx="11">
                  <c:v>3.4</c:v>
                </c:pt>
                <c:pt idx="12">
                  <c:v>4.2</c:v>
                </c:pt>
                <c:pt idx="13">
                  <c:v>4.2</c:v>
                </c:pt>
                <c:pt idx="14">
                  <c:v>2.3684210526315788</c:v>
                </c:pt>
                <c:pt idx="15">
                  <c:v>2.6315789473684212</c:v>
                </c:pt>
                <c:pt idx="16">
                  <c:v>2.8421052631578947</c:v>
                </c:pt>
                <c:pt idx="17">
                  <c:v>2.7894736842105261</c:v>
                </c:pt>
                <c:pt idx="18">
                  <c:v>2.8947368421052633</c:v>
                </c:pt>
                <c:pt idx="19">
                  <c:v>3.2105263157894739</c:v>
                </c:pt>
                <c:pt idx="20">
                  <c:v>3.3157894736842106</c:v>
                </c:pt>
                <c:pt idx="21">
                  <c:v>3.5555555555555554</c:v>
                </c:pt>
                <c:pt idx="22">
                  <c:v>3.5555555555555554</c:v>
                </c:pt>
                <c:pt idx="23">
                  <c:v>3.6111111111111112</c:v>
                </c:pt>
                <c:pt idx="24">
                  <c:v>3.6</c:v>
                </c:pt>
                <c:pt idx="25">
                  <c:v>3.8</c:v>
                </c:pt>
                <c:pt idx="26">
                  <c:v>3.8</c:v>
                </c:pt>
                <c:pt idx="27">
                  <c:v>3.0526315789473686</c:v>
                </c:pt>
                <c:pt idx="28">
                  <c:v>2.736842105263158</c:v>
                </c:pt>
                <c:pt idx="29">
                  <c:v>3.1578947368421053</c:v>
                </c:pt>
                <c:pt idx="30">
                  <c:v>2.3157894736842106</c:v>
                </c:pt>
                <c:pt idx="31">
                  <c:v>2.2105263157894739</c:v>
                </c:pt>
                <c:pt idx="32">
                  <c:v>2.1052631578947367</c:v>
                </c:pt>
                <c:pt idx="33">
                  <c:v>2.263157894736842</c:v>
                </c:pt>
                <c:pt idx="34">
                  <c:v>2.1578947368421053</c:v>
                </c:pt>
                <c:pt idx="35">
                  <c:v>2.0526315789473686</c:v>
                </c:pt>
                <c:pt idx="36">
                  <c:v>2.3157894736842106</c:v>
                </c:pt>
                <c:pt idx="37">
                  <c:v>2.3157894736842106</c:v>
                </c:pt>
                <c:pt idx="38">
                  <c:v>2.4210526315789473</c:v>
                </c:pt>
                <c:pt idx="39">
                  <c:v>2.5789473684210527</c:v>
                </c:pt>
                <c:pt idx="40">
                  <c:v>2.9473684210526314</c:v>
                </c:pt>
                <c:pt idx="41">
                  <c:v>2.4736842105263159</c:v>
                </c:pt>
                <c:pt idx="42">
                  <c:v>2.6315789473684212</c:v>
                </c:pt>
                <c:pt idx="43">
                  <c:v>2.1578947368421053</c:v>
                </c:pt>
                <c:pt idx="44">
                  <c:v>0</c:v>
                </c:pt>
              </c:numCache>
            </c:numRef>
          </c:val>
          <c:smooth val="0"/>
          <c:extLst xmlns:c16r2="http://schemas.microsoft.com/office/drawing/2015/06/chart">
            <c:ext xmlns:c16="http://schemas.microsoft.com/office/drawing/2014/chart" uri="{C3380CC4-5D6E-409C-BE32-E72D297353CC}">
              <c16:uniqueId val="{00000000-6EA0-4D51-BBE3-7CC3871C6D2F}"/>
            </c:ext>
          </c:extLst>
        </c:ser>
        <c: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3.9705882352941173</c:v>
                </c:pt>
                <c:pt idx="15">
                  <c:v>3.2608695652173911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1-6EA0-4D51-BBE3-7CC3871C6D2F}"/>
            </c:ext>
          </c:extLst>
        </c:ser>
        <c:dLbls>
          <c:showLegendKey val="0"/>
          <c:showVal val="0"/>
          <c:showCatName val="0"/>
          <c:showSerName val="0"/>
          <c:showPercent val="0"/>
          <c:showBubbleSize val="0"/>
        </c:dLbls>
        <c:smooth val="0"/>
        <c:axId val="213093168"/>
        <c:axId val="21309356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4.1823529411764708</c:v>
                      </c:pt>
                      <c:pt idx="15">
                        <c:v>3.5585585585585591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2.2319143876337697</c:v>
                      </c:pt>
                      <c:pt idx="31">
                        <c:v>2.1304637336504162</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2-6EA0-4D51-BBE3-7CC3871C6D2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4.1294117647058819</c:v>
                      </c:pt>
                      <c:pt idx="15">
                        <c:v>3.4821428571428572</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2.203662306777646</c:v>
                      </c:pt>
                      <c:pt idx="31">
                        <c:v>2.1034958382877527</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EA0-4D51-BBE3-7CC3871C6D2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4.0764705882352938</c:v>
                      </c:pt>
                      <c:pt idx="15">
                        <c:v>3.4070796460176989</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EA0-4D51-BBE3-7CC3871C6D2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4.0235294117647058</c:v>
                      </c:pt>
                      <c:pt idx="15">
                        <c:v>3.3333333333333335</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EA0-4D51-BBE3-7CC3871C6D2F}"/>
                  </c:ext>
                </c:extLst>
              </c15:ser>
            </c15:filteredLineSeries>
          </c:ext>
        </c:extLst>
      </c:lineChart>
      <c:dateAx>
        <c:axId val="21309316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093560"/>
        <c:crosses val="autoZero"/>
        <c:auto val="0"/>
        <c:lblOffset val="100"/>
        <c:baseTimeUnit val="days"/>
        <c:majorUnit val="6"/>
        <c:majorTimeUnit val="months"/>
        <c:minorUnit val="31"/>
        <c:minorTimeUnit val="days"/>
      </c:dateAx>
      <c:valAx>
        <c:axId val="21309356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09316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1.3</c:v>
                </c:pt>
                <c:pt idx="11">
                  <c:v>3.4</c:v>
                </c:pt>
                <c:pt idx="12">
                  <c:v>4.2</c:v>
                </c:pt>
                <c:pt idx="13">
                  <c:v>4.2</c:v>
                </c:pt>
                <c:pt idx="14">
                  <c:v>2.3684210526315788</c:v>
                </c:pt>
                <c:pt idx="15">
                  <c:v>2.6315789473684212</c:v>
                </c:pt>
                <c:pt idx="16">
                  <c:v>2.8421052631578947</c:v>
                </c:pt>
                <c:pt idx="17">
                  <c:v>2.7894736842105261</c:v>
                </c:pt>
                <c:pt idx="18">
                  <c:v>2.8947368421052633</c:v>
                </c:pt>
                <c:pt idx="19">
                  <c:v>3.2105263157894739</c:v>
                </c:pt>
                <c:pt idx="20">
                  <c:v>3.3157894736842106</c:v>
                </c:pt>
                <c:pt idx="21">
                  <c:v>3.5555555555555554</c:v>
                </c:pt>
                <c:pt idx="22">
                  <c:v>3.5555555555555554</c:v>
                </c:pt>
                <c:pt idx="23">
                  <c:v>3.6111111111111112</c:v>
                </c:pt>
                <c:pt idx="24">
                  <c:v>3.6</c:v>
                </c:pt>
                <c:pt idx="25">
                  <c:v>3.8</c:v>
                </c:pt>
                <c:pt idx="26">
                  <c:v>3.8</c:v>
                </c:pt>
                <c:pt idx="27">
                  <c:v>3.0526315789473686</c:v>
                </c:pt>
                <c:pt idx="28">
                  <c:v>2.736842105263158</c:v>
                </c:pt>
                <c:pt idx="29">
                  <c:v>3.1578947368421053</c:v>
                </c:pt>
                <c:pt idx="30">
                  <c:v>2.3157894736842106</c:v>
                </c:pt>
                <c:pt idx="31">
                  <c:v>2.2105263157894739</c:v>
                </c:pt>
                <c:pt idx="32">
                  <c:v>2.1052631578947367</c:v>
                </c:pt>
                <c:pt idx="33">
                  <c:v>2.263157894736842</c:v>
                </c:pt>
                <c:pt idx="34">
                  <c:v>2.1578947368421053</c:v>
                </c:pt>
                <c:pt idx="35">
                  <c:v>2.0526315789473686</c:v>
                </c:pt>
                <c:pt idx="36">
                  <c:v>2.3157894736842106</c:v>
                </c:pt>
                <c:pt idx="37">
                  <c:v>2.3157894736842106</c:v>
                </c:pt>
                <c:pt idx="38">
                  <c:v>2.4210526315789473</c:v>
                </c:pt>
                <c:pt idx="39">
                  <c:v>2.5789473684210527</c:v>
                </c:pt>
                <c:pt idx="40">
                  <c:v>2.9473684210526314</c:v>
                </c:pt>
                <c:pt idx="41">
                  <c:v>2.4736842105263159</c:v>
                </c:pt>
                <c:pt idx="42">
                  <c:v>2.6315789473684212</c:v>
                </c:pt>
                <c:pt idx="43">
                  <c:v>2.1578947368421053</c:v>
                </c:pt>
                <c:pt idx="44">
                  <c:v>0</c:v>
                </c:pt>
              </c:numCache>
            </c:numRef>
          </c:val>
          <c:smooth val="0"/>
          <c:extLst xmlns:c16r2="http://schemas.microsoft.com/office/drawing/2015/06/chart">
            <c:ext xmlns:c16="http://schemas.microsoft.com/office/drawing/2014/chart" uri="{C3380CC4-5D6E-409C-BE32-E72D297353CC}">
              <c16:uniqueId val="{00000000-01E1-4B39-A321-D6317AD9345E}"/>
            </c:ext>
          </c:extLst>
        </c:ser>
        <c: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3.9176470588235297</c:v>
                </c:pt>
                <c:pt idx="15">
                  <c:v>3.1896551724137931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1-01E1-4B39-A321-D6317AD9345E}"/>
            </c:ext>
          </c:extLst>
        </c:ser>
        <c:dLbls>
          <c:showLegendKey val="0"/>
          <c:showVal val="0"/>
          <c:showCatName val="0"/>
          <c:showSerName val="0"/>
          <c:showPercent val="0"/>
          <c:showBubbleSize val="0"/>
        </c:dLbls>
        <c:smooth val="0"/>
        <c:axId val="213275144"/>
        <c:axId val="21327553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4.1823529411764708</c:v>
                      </c:pt>
                      <c:pt idx="15">
                        <c:v>3.5585585585585591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2.2319143876337697</c:v>
                      </c:pt>
                      <c:pt idx="31">
                        <c:v>2.1304637336504162</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2-01E1-4B39-A321-D6317AD9345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4.1294117647058819</c:v>
                      </c:pt>
                      <c:pt idx="15">
                        <c:v>3.4821428571428572</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2.203662306777646</c:v>
                      </c:pt>
                      <c:pt idx="31">
                        <c:v>2.1034958382877527</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01E1-4B39-A321-D6317AD9345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4.0764705882352938</c:v>
                      </c:pt>
                      <c:pt idx="15">
                        <c:v>3.4070796460176989</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01E1-4B39-A321-D6317AD9345E}"/>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4.0235294117647058</c:v>
                      </c:pt>
                      <c:pt idx="15">
                        <c:v>3.3333333333333335</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01E1-4B39-A321-D6317AD9345E}"/>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3.9705882352941173</c:v>
                      </c:pt>
                      <c:pt idx="15">
                        <c:v>3.2608695652173911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01E1-4B39-A321-D6317AD9345E}"/>
                  </c:ext>
                </c:extLst>
              </c15:ser>
            </c15:filteredLineSeries>
          </c:ext>
        </c:extLst>
      </c:lineChart>
      <c:dateAx>
        <c:axId val="21327514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75536"/>
        <c:crosses val="autoZero"/>
        <c:auto val="0"/>
        <c:lblOffset val="100"/>
        <c:baseTimeUnit val="days"/>
        <c:majorUnit val="6"/>
        <c:majorTimeUnit val="months"/>
        <c:minorUnit val="31"/>
        <c:minorTimeUnit val="days"/>
      </c:dateAx>
      <c:valAx>
        <c:axId val="21327553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7514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1.3</c:v>
                </c:pt>
                <c:pt idx="11">
                  <c:v>3.4</c:v>
                </c:pt>
                <c:pt idx="12">
                  <c:v>4.2</c:v>
                </c:pt>
                <c:pt idx="13">
                  <c:v>4.2</c:v>
                </c:pt>
                <c:pt idx="14">
                  <c:v>2.3684210526315788</c:v>
                </c:pt>
                <c:pt idx="15">
                  <c:v>2.6315789473684212</c:v>
                </c:pt>
                <c:pt idx="16">
                  <c:v>2.8421052631578947</c:v>
                </c:pt>
                <c:pt idx="17">
                  <c:v>2.7894736842105261</c:v>
                </c:pt>
                <c:pt idx="18">
                  <c:v>2.8947368421052633</c:v>
                </c:pt>
                <c:pt idx="19">
                  <c:v>3.2105263157894739</c:v>
                </c:pt>
                <c:pt idx="20">
                  <c:v>3.3157894736842106</c:v>
                </c:pt>
                <c:pt idx="21">
                  <c:v>3.5555555555555554</c:v>
                </c:pt>
                <c:pt idx="22">
                  <c:v>3.5555555555555554</c:v>
                </c:pt>
                <c:pt idx="23">
                  <c:v>3.6111111111111112</c:v>
                </c:pt>
                <c:pt idx="24">
                  <c:v>3.6</c:v>
                </c:pt>
                <c:pt idx="25">
                  <c:v>3.8</c:v>
                </c:pt>
                <c:pt idx="26">
                  <c:v>3.8</c:v>
                </c:pt>
                <c:pt idx="27">
                  <c:v>3.0526315789473686</c:v>
                </c:pt>
                <c:pt idx="28">
                  <c:v>2.736842105263158</c:v>
                </c:pt>
                <c:pt idx="29">
                  <c:v>3.1578947368421053</c:v>
                </c:pt>
                <c:pt idx="30">
                  <c:v>2.3157894736842106</c:v>
                </c:pt>
                <c:pt idx="31">
                  <c:v>2.2105263157894739</c:v>
                </c:pt>
                <c:pt idx="32">
                  <c:v>2.1052631578947367</c:v>
                </c:pt>
                <c:pt idx="33">
                  <c:v>2.263157894736842</c:v>
                </c:pt>
                <c:pt idx="34">
                  <c:v>2.1578947368421053</c:v>
                </c:pt>
                <c:pt idx="35">
                  <c:v>2.0526315789473686</c:v>
                </c:pt>
                <c:pt idx="36">
                  <c:v>2.3157894736842106</c:v>
                </c:pt>
                <c:pt idx="37">
                  <c:v>2.3157894736842106</c:v>
                </c:pt>
                <c:pt idx="38">
                  <c:v>2.4210526315789473</c:v>
                </c:pt>
                <c:pt idx="39">
                  <c:v>2.5789473684210527</c:v>
                </c:pt>
                <c:pt idx="40">
                  <c:v>2.9473684210526314</c:v>
                </c:pt>
                <c:pt idx="41">
                  <c:v>2.4736842105263159</c:v>
                </c:pt>
                <c:pt idx="42">
                  <c:v>2.6315789473684212</c:v>
                </c:pt>
                <c:pt idx="43">
                  <c:v>2.1578947368421053</c:v>
                </c:pt>
                <c:pt idx="44">
                  <c:v>0</c:v>
                </c:pt>
              </c:numCache>
            </c:numRef>
          </c:val>
          <c:smooth val="0"/>
          <c:extLst xmlns:c16r2="http://schemas.microsoft.com/office/drawing/2015/06/chart">
            <c:ext xmlns:c16="http://schemas.microsoft.com/office/drawing/2014/chart" uri="{C3380CC4-5D6E-409C-BE32-E72D297353CC}">
              <c16:uniqueId val="{00000000-4411-4B6D-A8FA-1197448CD0D8}"/>
            </c:ext>
          </c:extLst>
        </c:ser>
        <c: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3.8647058823529412</c:v>
                </c:pt>
                <c:pt idx="15">
                  <c:v>3.1196581196581197</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1-4411-4B6D-A8FA-1197448CD0D8}"/>
            </c:ext>
          </c:extLst>
        </c:ser>
        <c:dLbls>
          <c:showLegendKey val="0"/>
          <c:showVal val="0"/>
          <c:showCatName val="0"/>
          <c:showSerName val="0"/>
          <c:showPercent val="0"/>
          <c:showBubbleSize val="0"/>
        </c:dLbls>
        <c:smooth val="0"/>
        <c:axId val="213092776"/>
        <c:axId val="21309238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4.1823529411764708</c:v>
                      </c:pt>
                      <c:pt idx="15">
                        <c:v>3.5585585585585591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2.2319143876337697</c:v>
                      </c:pt>
                      <c:pt idx="31">
                        <c:v>2.1304637336504162</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2-4411-4B6D-A8FA-1197448CD0D8}"/>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4.1294117647058819</c:v>
                      </c:pt>
                      <c:pt idx="15">
                        <c:v>3.4821428571428572</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2.203662306777646</c:v>
                      </c:pt>
                      <c:pt idx="31">
                        <c:v>2.1034958382877527</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4411-4B6D-A8FA-1197448CD0D8}"/>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4.0764705882352938</c:v>
                      </c:pt>
                      <c:pt idx="15">
                        <c:v>3.4070796460176989</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4411-4B6D-A8FA-1197448CD0D8}"/>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4.0235294117647058</c:v>
                      </c:pt>
                      <c:pt idx="15">
                        <c:v>3.3333333333333335</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4411-4B6D-A8FA-1197448CD0D8}"/>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3.9705882352941173</c:v>
                      </c:pt>
                      <c:pt idx="15">
                        <c:v>3.2608695652173911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4411-4B6D-A8FA-1197448CD0D8}"/>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3.9176470588235297</c:v>
                      </c:pt>
                      <c:pt idx="15">
                        <c:v>3.1896551724137931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4411-4B6D-A8FA-1197448CD0D8}"/>
                  </c:ext>
                </c:extLst>
              </c15:ser>
            </c15:filteredLineSeries>
          </c:ext>
        </c:extLst>
      </c:lineChart>
      <c:dateAx>
        <c:axId val="21309277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092384"/>
        <c:crosses val="autoZero"/>
        <c:auto val="0"/>
        <c:lblOffset val="100"/>
        <c:baseTimeUnit val="days"/>
        <c:majorUnit val="6"/>
        <c:majorTimeUnit val="months"/>
        <c:minorUnit val="31"/>
        <c:minorTimeUnit val="days"/>
      </c:dateAx>
      <c:valAx>
        <c:axId val="21309238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09277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1.3</c:v>
                </c:pt>
                <c:pt idx="11">
                  <c:v>3.4</c:v>
                </c:pt>
                <c:pt idx="12">
                  <c:v>4.2</c:v>
                </c:pt>
                <c:pt idx="13">
                  <c:v>4.2</c:v>
                </c:pt>
                <c:pt idx="14">
                  <c:v>2.3684210526315788</c:v>
                </c:pt>
                <c:pt idx="15">
                  <c:v>2.6315789473684212</c:v>
                </c:pt>
                <c:pt idx="16">
                  <c:v>2.8421052631578947</c:v>
                </c:pt>
                <c:pt idx="17">
                  <c:v>2.7894736842105261</c:v>
                </c:pt>
                <c:pt idx="18">
                  <c:v>2.8947368421052633</c:v>
                </c:pt>
                <c:pt idx="19">
                  <c:v>3.2105263157894739</c:v>
                </c:pt>
                <c:pt idx="20">
                  <c:v>3.3157894736842106</c:v>
                </c:pt>
                <c:pt idx="21">
                  <c:v>3.5555555555555554</c:v>
                </c:pt>
                <c:pt idx="22">
                  <c:v>3.5555555555555554</c:v>
                </c:pt>
                <c:pt idx="23">
                  <c:v>3.6111111111111112</c:v>
                </c:pt>
                <c:pt idx="24">
                  <c:v>3.6</c:v>
                </c:pt>
                <c:pt idx="25">
                  <c:v>3.8</c:v>
                </c:pt>
                <c:pt idx="26">
                  <c:v>3.8</c:v>
                </c:pt>
                <c:pt idx="27">
                  <c:v>3.0526315789473686</c:v>
                </c:pt>
                <c:pt idx="28">
                  <c:v>2.736842105263158</c:v>
                </c:pt>
                <c:pt idx="29">
                  <c:v>3.1578947368421053</c:v>
                </c:pt>
                <c:pt idx="30">
                  <c:v>2.3157894736842106</c:v>
                </c:pt>
                <c:pt idx="31">
                  <c:v>2.2105263157894739</c:v>
                </c:pt>
                <c:pt idx="32">
                  <c:v>2.1052631578947367</c:v>
                </c:pt>
                <c:pt idx="33">
                  <c:v>2.263157894736842</c:v>
                </c:pt>
                <c:pt idx="34">
                  <c:v>2.1578947368421053</c:v>
                </c:pt>
                <c:pt idx="35">
                  <c:v>2.0526315789473686</c:v>
                </c:pt>
                <c:pt idx="36">
                  <c:v>2.3157894736842106</c:v>
                </c:pt>
                <c:pt idx="37">
                  <c:v>2.3157894736842106</c:v>
                </c:pt>
                <c:pt idx="38">
                  <c:v>2.4210526315789473</c:v>
                </c:pt>
                <c:pt idx="39">
                  <c:v>2.5789473684210527</c:v>
                </c:pt>
                <c:pt idx="40">
                  <c:v>2.9473684210526314</c:v>
                </c:pt>
                <c:pt idx="41">
                  <c:v>2.4736842105263159</c:v>
                </c:pt>
                <c:pt idx="42">
                  <c:v>2.6315789473684212</c:v>
                </c:pt>
                <c:pt idx="43">
                  <c:v>2.1578947368421053</c:v>
                </c:pt>
                <c:pt idx="44">
                  <c:v>0</c:v>
                </c:pt>
              </c:numCache>
            </c:numRef>
          </c:val>
          <c:smooth val="0"/>
          <c:extLst xmlns:c16r2="http://schemas.microsoft.com/office/drawing/2015/06/chart">
            <c:ext xmlns:c16="http://schemas.microsoft.com/office/drawing/2014/chart" uri="{C3380CC4-5D6E-409C-BE32-E72D297353CC}">
              <c16:uniqueId val="{00000000-A2B8-4789-861C-58DAAA9E2B4D}"/>
            </c:ext>
          </c:extLst>
        </c:ser>
        <c: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3.8117647058823532</c:v>
                </c:pt>
                <c:pt idx="15">
                  <c:v>3.0508474576271185</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1-A2B8-4789-861C-58DAAA9E2B4D}"/>
            </c:ext>
          </c:extLst>
        </c:ser>
        <c:dLbls>
          <c:showLegendKey val="0"/>
          <c:showVal val="0"/>
          <c:showCatName val="0"/>
          <c:showSerName val="0"/>
          <c:showPercent val="0"/>
          <c:showBubbleSize val="0"/>
        </c:dLbls>
        <c:smooth val="0"/>
        <c:axId val="213091600"/>
        <c:axId val="21327632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4.1823529411764708</c:v>
                      </c:pt>
                      <c:pt idx="15">
                        <c:v>3.5585585585585591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2.2319143876337697</c:v>
                      </c:pt>
                      <c:pt idx="31">
                        <c:v>2.1304637336504162</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2-A2B8-4789-861C-58DAAA9E2B4D}"/>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4.1294117647058819</c:v>
                      </c:pt>
                      <c:pt idx="15">
                        <c:v>3.4821428571428572</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2.203662306777646</c:v>
                      </c:pt>
                      <c:pt idx="31">
                        <c:v>2.1034958382877527</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A2B8-4789-861C-58DAAA9E2B4D}"/>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4.0764705882352938</c:v>
                      </c:pt>
                      <c:pt idx="15">
                        <c:v>3.4070796460176989</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A2B8-4789-861C-58DAAA9E2B4D}"/>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4.0235294117647058</c:v>
                      </c:pt>
                      <c:pt idx="15">
                        <c:v>3.3333333333333335</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A2B8-4789-861C-58DAAA9E2B4D}"/>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3.9705882352941173</c:v>
                      </c:pt>
                      <c:pt idx="15">
                        <c:v>3.2608695652173911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A2B8-4789-861C-58DAAA9E2B4D}"/>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3.9176470588235297</c:v>
                      </c:pt>
                      <c:pt idx="15">
                        <c:v>3.1896551724137931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A2B8-4789-861C-58DAAA9E2B4D}"/>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3.8647058823529412</c:v>
                      </c:pt>
                      <c:pt idx="15">
                        <c:v>3.1196581196581197</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A2B8-4789-861C-58DAAA9E2B4D}"/>
                  </c:ext>
                </c:extLst>
              </c15:ser>
            </c15:filteredLineSeries>
          </c:ext>
        </c:extLst>
      </c:lineChart>
      <c:dateAx>
        <c:axId val="21309160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76320"/>
        <c:crosses val="autoZero"/>
        <c:auto val="0"/>
        <c:lblOffset val="100"/>
        <c:baseTimeUnit val="days"/>
        <c:majorUnit val="6"/>
        <c:majorTimeUnit val="months"/>
        <c:minorUnit val="31"/>
        <c:minorTimeUnit val="days"/>
      </c:dateAx>
      <c:valAx>
        <c:axId val="21327632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09160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0</c:v>
                </c:pt>
                <c:pt idx="1">
                  <c:v>0</c:v>
                </c:pt>
                <c:pt idx="2">
                  <c:v>0</c:v>
                </c:pt>
                <c:pt idx="3">
                  <c:v>0</c:v>
                </c:pt>
                <c:pt idx="4">
                  <c:v>0</c:v>
                </c:pt>
                <c:pt idx="5">
                  <c:v>0</c:v>
                </c:pt>
                <c:pt idx="6">
                  <c:v>0</c:v>
                </c:pt>
                <c:pt idx="7">
                  <c:v>0</c:v>
                </c:pt>
                <c:pt idx="8">
                  <c:v>0</c:v>
                </c:pt>
                <c:pt idx="9">
                  <c:v>0</c:v>
                </c:pt>
                <c:pt idx="10">
                  <c:v>1.3</c:v>
                </c:pt>
                <c:pt idx="11">
                  <c:v>3.4</c:v>
                </c:pt>
                <c:pt idx="12">
                  <c:v>4.2</c:v>
                </c:pt>
                <c:pt idx="13">
                  <c:v>4.2</c:v>
                </c:pt>
                <c:pt idx="14">
                  <c:v>2.3684210526315788</c:v>
                </c:pt>
                <c:pt idx="15">
                  <c:v>2.6315789473684212</c:v>
                </c:pt>
                <c:pt idx="16">
                  <c:v>2.8421052631578947</c:v>
                </c:pt>
                <c:pt idx="17">
                  <c:v>2.7894736842105261</c:v>
                </c:pt>
                <c:pt idx="18">
                  <c:v>2.8947368421052633</c:v>
                </c:pt>
                <c:pt idx="19">
                  <c:v>3.2105263157894739</c:v>
                </c:pt>
                <c:pt idx="20">
                  <c:v>3.3157894736842106</c:v>
                </c:pt>
                <c:pt idx="21">
                  <c:v>3.5555555555555554</c:v>
                </c:pt>
                <c:pt idx="22">
                  <c:v>3.5555555555555554</c:v>
                </c:pt>
                <c:pt idx="23">
                  <c:v>3.6111111111111112</c:v>
                </c:pt>
                <c:pt idx="24">
                  <c:v>3.6</c:v>
                </c:pt>
                <c:pt idx="25">
                  <c:v>3.8</c:v>
                </c:pt>
                <c:pt idx="26">
                  <c:v>3.8</c:v>
                </c:pt>
                <c:pt idx="27">
                  <c:v>3.0526315789473686</c:v>
                </c:pt>
                <c:pt idx="28">
                  <c:v>2.736842105263158</c:v>
                </c:pt>
                <c:pt idx="29">
                  <c:v>3.1578947368421053</c:v>
                </c:pt>
                <c:pt idx="30">
                  <c:v>2.3157894736842106</c:v>
                </c:pt>
                <c:pt idx="31">
                  <c:v>2.2105263157894739</c:v>
                </c:pt>
                <c:pt idx="32">
                  <c:v>2.1052631578947367</c:v>
                </c:pt>
                <c:pt idx="33">
                  <c:v>2.263157894736842</c:v>
                </c:pt>
                <c:pt idx="34">
                  <c:v>2.1578947368421053</c:v>
                </c:pt>
                <c:pt idx="35">
                  <c:v>2.0526315789473686</c:v>
                </c:pt>
                <c:pt idx="36">
                  <c:v>2.3157894736842106</c:v>
                </c:pt>
                <c:pt idx="37">
                  <c:v>2.3157894736842106</c:v>
                </c:pt>
                <c:pt idx="38">
                  <c:v>2.4210526315789473</c:v>
                </c:pt>
                <c:pt idx="39">
                  <c:v>2.5789473684210527</c:v>
                </c:pt>
                <c:pt idx="40">
                  <c:v>2.9473684210526314</c:v>
                </c:pt>
                <c:pt idx="41">
                  <c:v>2.4736842105263159</c:v>
                </c:pt>
                <c:pt idx="42">
                  <c:v>2.6315789473684212</c:v>
                </c:pt>
                <c:pt idx="43">
                  <c:v>2.1578947368421053</c:v>
                </c:pt>
                <c:pt idx="44">
                  <c:v>0</c:v>
                </c:pt>
              </c:numCache>
            </c:numRef>
          </c:val>
          <c:smooth val="0"/>
          <c:extLst xmlns:c16r2="http://schemas.microsoft.com/office/drawing/2015/06/chart">
            <c:ext xmlns:c16="http://schemas.microsoft.com/office/drawing/2014/chart" uri="{C3380CC4-5D6E-409C-BE32-E72D297353CC}">
              <c16:uniqueId val="{00000000-6DFC-47C9-B215-A41A23275116}"/>
            </c:ext>
          </c:extLst>
        </c:ser>
        <c: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3.7588235294117642</c:v>
                </c:pt>
                <c:pt idx="15">
                  <c:v>2.983193277310924</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1-6DFC-47C9-B215-A41A23275116}"/>
            </c:ext>
          </c:extLst>
        </c:ser>
        <c:dLbls>
          <c:showLegendKey val="0"/>
          <c:showVal val="0"/>
          <c:showCatName val="0"/>
          <c:showSerName val="0"/>
          <c:showPercent val="0"/>
          <c:showBubbleSize val="0"/>
        </c:dLbls>
        <c:smooth val="0"/>
        <c:axId val="213274752"/>
        <c:axId val="21327710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4.1823529411764708</c:v>
                      </c:pt>
                      <c:pt idx="15">
                        <c:v>3.5585585585585591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2.2319143876337697</c:v>
                      </c:pt>
                      <c:pt idx="31">
                        <c:v>2.1304637336504162</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c:ext xmlns:c16="http://schemas.microsoft.com/office/drawing/2014/chart" uri="{C3380CC4-5D6E-409C-BE32-E72D297353CC}">
                    <c16:uniqueId val="{00000002-6DFC-47C9-B215-A41A23275116}"/>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4.1294117647058819</c:v>
                      </c:pt>
                      <c:pt idx="15">
                        <c:v>3.4821428571428572</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2.203662306777646</c:v>
                      </c:pt>
                      <c:pt idx="31">
                        <c:v>2.1034958382877527</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DFC-47C9-B215-A41A23275116}"/>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4.0764705882352938</c:v>
                      </c:pt>
                      <c:pt idx="15">
                        <c:v>3.4070796460176989</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DFC-47C9-B215-A41A23275116}"/>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4.0235294117647058</c:v>
                      </c:pt>
                      <c:pt idx="15">
                        <c:v>3.3333333333333335</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DFC-47C9-B215-A41A23275116}"/>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3.9705882352941173</c:v>
                      </c:pt>
                      <c:pt idx="15">
                        <c:v>3.2608695652173911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6DFC-47C9-B215-A41A23275116}"/>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3.9176470588235297</c:v>
                      </c:pt>
                      <c:pt idx="15">
                        <c:v>3.1896551724137931</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6DFC-47C9-B215-A41A23275116}"/>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3.8647058823529412</c:v>
                      </c:pt>
                      <c:pt idx="15">
                        <c:v>3.1196581196581197</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6DFC-47C9-B215-A41A23275116}"/>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0</c:v>
                      </c:pt>
                      <c:pt idx="1">
                        <c:v>0</c:v>
                      </c:pt>
                      <c:pt idx="2">
                        <c:v>0</c:v>
                      </c:pt>
                      <c:pt idx="3">
                        <c:v>0</c:v>
                      </c:pt>
                      <c:pt idx="4">
                        <c:v>0</c:v>
                      </c:pt>
                      <c:pt idx="5">
                        <c:v>0</c:v>
                      </c:pt>
                      <c:pt idx="6">
                        <c:v>0</c:v>
                      </c:pt>
                      <c:pt idx="7">
                        <c:v>0</c:v>
                      </c:pt>
                      <c:pt idx="8">
                        <c:v>0</c:v>
                      </c:pt>
                      <c:pt idx="9">
                        <c:v>0</c:v>
                      </c:pt>
                      <c:pt idx="10">
                        <c:v>1.3</c:v>
                      </c:pt>
                      <c:pt idx="11">
                        <c:v>3.4</c:v>
                      </c:pt>
                      <c:pt idx="12">
                        <c:v>4.2</c:v>
                      </c:pt>
                      <c:pt idx="13">
                        <c:v>4.2</c:v>
                      </c:pt>
                      <c:pt idx="14">
                        <c:v>3.8117647058823532</c:v>
                      </c:pt>
                      <c:pt idx="15">
                        <c:v>3.0508474576271185</c:v>
                      </c:pt>
                      <c:pt idx="16">
                        <c:v>2.7</c:v>
                      </c:pt>
                      <c:pt idx="17">
                        <c:v>2.65</c:v>
                      </c:pt>
                      <c:pt idx="18">
                        <c:v>2.75</c:v>
                      </c:pt>
                      <c:pt idx="19">
                        <c:v>3.05</c:v>
                      </c:pt>
                      <c:pt idx="20">
                        <c:v>3.15</c:v>
                      </c:pt>
                      <c:pt idx="21">
                        <c:v>3.2</c:v>
                      </c:pt>
                      <c:pt idx="22">
                        <c:v>3.2</c:v>
                      </c:pt>
                      <c:pt idx="23">
                        <c:v>3.25</c:v>
                      </c:pt>
                      <c:pt idx="24">
                        <c:v>2.7</c:v>
                      </c:pt>
                      <c:pt idx="25">
                        <c:v>2.85</c:v>
                      </c:pt>
                      <c:pt idx="26">
                        <c:v>2.85</c:v>
                      </c:pt>
                      <c:pt idx="27">
                        <c:v>3.4117647058823528</c:v>
                      </c:pt>
                      <c:pt idx="28">
                        <c:v>3.0588235294117645</c:v>
                      </c:pt>
                      <c:pt idx="29">
                        <c:v>3.5294117647058822</c:v>
                      </c:pt>
                      <c:pt idx="30">
                        <c:v>2.2000000000000002</c:v>
                      </c:pt>
                      <c:pt idx="31">
                        <c:v>2.1</c:v>
                      </c:pt>
                      <c:pt idx="32">
                        <c:v>2</c:v>
                      </c:pt>
                      <c:pt idx="33">
                        <c:v>2.15</c:v>
                      </c:pt>
                      <c:pt idx="34">
                        <c:v>2.0499999999999998</c:v>
                      </c:pt>
                      <c:pt idx="35">
                        <c:v>1.95</c:v>
                      </c:pt>
                      <c:pt idx="36">
                        <c:v>2.2000000000000002</c:v>
                      </c:pt>
                      <c:pt idx="37">
                        <c:v>2.2000000000000002</c:v>
                      </c:pt>
                      <c:pt idx="38">
                        <c:v>2.2999999999999998</c:v>
                      </c:pt>
                      <c:pt idx="39">
                        <c:v>2.4500000000000002</c:v>
                      </c:pt>
                      <c:pt idx="40">
                        <c:v>2.8</c:v>
                      </c:pt>
                      <c:pt idx="41">
                        <c:v>2.35</c:v>
                      </c:pt>
                      <c:pt idx="42">
                        <c:v>2.5</c:v>
                      </c:pt>
                      <c:pt idx="43">
                        <c:v>2.0499999999999998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6DFC-47C9-B215-A41A23275116}"/>
                  </c:ext>
                </c:extLst>
              </c15:ser>
            </c15:filteredLineSeries>
          </c:ext>
        </c:extLst>
      </c:lineChart>
      <c:dateAx>
        <c:axId val="21327475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77104"/>
        <c:crosses val="autoZero"/>
        <c:auto val="0"/>
        <c:lblOffset val="100"/>
        <c:baseTimeUnit val="days"/>
        <c:majorUnit val="6"/>
        <c:majorTimeUnit val="months"/>
        <c:minorUnit val="31"/>
        <c:minorTimeUnit val="days"/>
      </c:dateAx>
      <c:valAx>
        <c:axId val="21327710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27475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266699</xdr:colOff>
      <xdr:row>31</xdr:row>
      <xdr:rowOff>160020</xdr:rowOff>
    </xdr:from>
    <xdr:to>
      <xdr:col>8</xdr:col>
      <xdr:colOff>476250</xdr:colOff>
      <xdr:row>48</xdr:row>
      <xdr:rowOff>38099</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48</xdr:row>
      <xdr:rowOff>257175</xdr:rowOff>
    </xdr:from>
    <xdr:to>
      <xdr:col>8</xdr:col>
      <xdr:colOff>504826</xdr:colOff>
      <xdr:row>64</xdr:row>
      <xdr:rowOff>19050</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514350</xdr:colOff>
      <xdr:row>66</xdr:row>
      <xdr:rowOff>276225</xdr:rowOff>
    </xdr:from>
    <xdr:to>
      <xdr:col>8</xdr:col>
      <xdr:colOff>723901</xdr:colOff>
      <xdr:row>82</xdr:row>
      <xdr:rowOff>38100</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533400</xdr:colOff>
      <xdr:row>83</xdr:row>
      <xdr:rowOff>19050</xdr:rowOff>
    </xdr:from>
    <xdr:to>
      <xdr:col>8</xdr:col>
      <xdr:colOff>742951</xdr:colOff>
      <xdr:row>98</xdr:row>
      <xdr:rowOff>66675</xdr:rowOff>
    </xdr:to>
    <xdr:graphicFrame macro="">
      <xdr:nvGraphicFramePr>
        <xdr:cNvPr id="8" name="Chart 7">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533400</xdr:colOff>
      <xdr:row>99</xdr:row>
      <xdr:rowOff>19050</xdr:rowOff>
    </xdr:from>
    <xdr:to>
      <xdr:col>8</xdr:col>
      <xdr:colOff>742951</xdr:colOff>
      <xdr:row>114</xdr:row>
      <xdr:rowOff>66675</xdr:rowOff>
    </xdr:to>
    <xdr:graphicFrame macro="">
      <xdr:nvGraphicFramePr>
        <xdr:cNvPr id="10" name="Chart 9">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396933</xdr:colOff>
      <xdr:row>17</xdr:row>
      <xdr:rowOff>79664</xdr:rowOff>
    </xdr:from>
    <xdr:to>
      <xdr:col>20</xdr:col>
      <xdr:colOff>497552</xdr:colOff>
      <xdr:row>32</xdr:row>
      <xdr:rowOff>127289</xdr:rowOff>
    </xdr:to>
    <xdr:graphicFrame macro="">
      <xdr:nvGraphicFramePr>
        <xdr:cNvPr id="12" name="Chart 11">
          <a:extLst>
            <a:ext uri="{FF2B5EF4-FFF2-40B4-BE49-F238E27FC236}">
              <a16:creationId xmlns:a16="http://schemas.microsoft.com/office/drawing/2014/main" xmlns=""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380999</xdr:colOff>
      <xdr:row>34</xdr:row>
      <xdr:rowOff>69273</xdr:rowOff>
    </xdr:from>
    <xdr:to>
      <xdr:col>20</xdr:col>
      <xdr:colOff>485775</xdr:colOff>
      <xdr:row>49</xdr:row>
      <xdr:rowOff>116898</xdr:rowOff>
    </xdr:to>
    <xdr:graphicFrame macro="">
      <xdr:nvGraphicFramePr>
        <xdr:cNvPr id="13" name="Chart 12">
          <a:extLst>
            <a:ext uri="{FF2B5EF4-FFF2-40B4-BE49-F238E27FC236}">
              <a16:creationId xmlns:a16="http://schemas.microsoft.com/office/drawing/2014/main" xmlns=""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346363</xdr:colOff>
      <xdr:row>50</xdr:row>
      <xdr:rowOff>138545</xdr:rowOff>
    </xdr:from>
    <xdr:to>
      <xdr:col>20</xdr:col>
      <xdr:colOff>451139</xdr:colOff>
      <xdr:row>65</xdr:row>
      <xdr:rowOff>186170</xdr:rowOff>
    </xdr:to>
    <xdr:graphicFrame macro="">
      <xdr:nvGraphicFramePr>
        <xdr:cNvPr id="15" name="Chart 14">
          <a:extLst>
            <a:ext uri="{FF2B5EF4-FFF2-40B4-BE49-F238E27FC236}">
              <a16:creationId xmlns:a16="http://schemas.microsoft.com/office/drawing/2014/main" xmlns=""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311727</xdr:colOff>
      <xdr:row>67</xdr:row>
      <xdr:rowOff>34637</xdr:rowOff>
    </xdr:from>
    <xdr:to>
      <xdr:col>20</xdr:col>
      <xdr:colOff>416503</xdr:colOff>
      <xdr:row>82</xdr:row>
      <xdr:rowOff>82262</xdr:rowOff>
    </xdr:to>
    <xdr:graphicFrame macro="">
      <xdr:nvGraphicFramePr>
        <xdr:cNvPr id="16" name="Chart 15">
          <a:extLst>
            <a:ext uri="{FF2B5EF4-FFF2-40B4-BE49-F238E27FC236}">
              <a16:creationId xmlns:a16="http://schemas.microsoft.com/office/drawing/2014/main" xmlns=""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311726</xdr:colOff>
      <xdr:row>83</xdr:row>
      <xdr:rowOff>103910</xdr:rowOff>
    </xdr:from>
    <xdr:to>
      <xdr:col>20</xdr:col>
      <xdr:colOff>416502</xdr:colOff>
      <xdr:row>98</xdr:row>
      <xdr:rowOff>151535</xdr:rowOff>
    </xdr:to>
    <xdr:graphicFrame macro="">
      <xdr:nvGraphicFramePr>
        <xdr:cNvPr id="18" name="Chart 17">
          <a:extLst>
            <a:ext uri="{FF2B5EF4-FFF2-40B4-BE49-F238E27FC236}">
              <a16:creationId xmlns:a16="http://schemas.microsoft.com/office/drawing/2014/main" xmlns=""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480060</xdr:colOff>
      <xdr:row>18</xdr:row>
      <xdr:rowOff>5716</xdr:rowOff>
    </xdr:from>
    <xdr:to>
      <xdr:col>33</xdr:col>
      <xdr:colOff>670560</xdr:colOff>
      <xdr:row>33</xdr:row>
      <xdr:rowOff>5716</xdr:rowOff>
    </xdr:to>
    <xdr:graphicFrame macro="">
      <xdr:nvGraphicFramePr>
        <xdr:cNvPr id="20" name="Chart 19">
          <a:extLst>
            <a:ext uri="{FF2B5EF4-FFF2-40B4-BE49-F238E27FC236}">
              <a16:creationId xmlns:a16="http://schemas.microsoft.com/office/drawing/2014/main" xmlns=""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281940</xdr:colOff>
      <xdr:row>16</xdr:row>
      <xdr:rowOff>68580</xdr:rowOff>
    </xdr:from>
    <xdr:to>
      <xdr:col>8</xdr:col>
      <xdr:colOff>491491</xdr:colOff>
      <xdr:row>31</xdr:row>
      <xdr:rowOff>22859</xdr:rowOff>
    </xdr:to>
    <xdr:graphicFrame macro="">
      <xdr:nvGraphicFramePr>
        <xdr:cNvPr id="22" name="Chart 21">
          <a:extLst>
            <a:ext uri="{FF2B5EF4-FFF2-40B4-BE49-F238E27FC236}">
              <a16:creationId xmlns:a16="http://schemas.microsoft.com/office/drawing/2014/main" xmlns="" id="{707C119C-B180-47DC-87CA-F7A201F98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clark\Desktop\00%20SDR%20vs%20SMFP\00%20SDR%20vs%20SMFP\Digitize%20SDR\Overall%20Summary%20Link%20to%20Need%20Calculato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on Census"/>
      <sheetName val="Patient Census"/>
      <sheetName val="Transplants"/>
    </sheetNames>
    <sheetDataSet>
      <sheetData sheetId="0">
        <row r="8">
          <cell r="AK8">
            <v>37</v>
          </cell>
          <cell r="AL8">
            <v>37</v>
          </cell>
          <cell r="AM8">
            <v>37</v>
          </cell>
          <cell r="AN8">
            <v>37</v>
          </cell>
          <cell r="AO8">
            <v>37</v>
          </cell>
        </row>
      </sheetData>
      <sheetData sheetId="1">
        <row r="8">
          <cell r="AJ8">
            <v>103</v>
          </cell>
          <cell r="AK8">
            <v>105</v>
          </cell>
          <cell r="AL8">
            <v>111</v>
          </cell>
          <cell r="AM8">
            <v>109</v>
          </cell>
          <cell r="AN8">
            <v>103</v>
          </cell>
          <cell r="AO8">
            <v>103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
  <sheetViews>
    <sheetView topLeftCell="A10" workbookViewId="0">
      <selection activeCell="B12" sqref="B12"/>
    </sheetView>
  </sheetViews>
  <sheetFormatPr defaultColWidth="8.88671875" defaultRowHeight="22.5" x14ac:dyDescent="0.55000000000000004"/>
  <cols>
    <col min="1" max="1" width="8.88671875" style="150"/>
    <col min="2" max="2" width="114.88671875" style="150" customWidth="1"/>
    <col min="3" max="16384" width="8.88671875" style="150"/>
  </cols>
  <sheetData>
    <row r="1" spans="1:8" x14ac:dyDescent="0.55000000000000004">
      <c r="B1" s="153" t="s">
        <v>65</v>
      </c>
      <c r="C1" s="152"/>
      <c r="D1" s="152"/>
      <c r="E1" s="152"/>
      <c r="F1" s="152"/>
      <c r="G1" s="152"/>
      <c r="H1" s="152"/>
    </row>
    <row r="2" spans="1:8" ht="45" x14ac:dyDescent="0.55000000000000004">
      <c r="A2" s="150">
        <v>1</v>
      </c>
      <c r="B2" s="151" t="s">
        <v>66</v>
      </c>
    </row>
    <row r="4" spans="1:8" ht="95.25" customHeight="1" x14ac:dyDescent="0.55000000000000004">
      <c r="A4" s="150">
        <v>2</v>
      </c>
      <c r="B4" s="151" t="s">
        <v>67</v>
      </c>
    </row>
    <row r="6" spans="1:8" ht="161.25" customHeight="1" x14ac:dyDescent="0.55000000000000004">
      <c r="A6" s="150">
        <v>3</v>
      </c>
      <c r="B6" s="151" t="s">
        <v>68</v>
      </c>
    </row>
    <row r="8" spans="1:8" ht="123.75" customHeight="1" x14ac:dyDescent="0.55000000000000004">
      <c r="A8" s="150">
        <v>4</v>
      </c>
      <c r="B8" s="151" t="s">
        <v>69</v>
      </c>
    </row>
    <row r="10" spans="1:8" ht="135" x14ac:dyDescent="0.55000000000000004">
      <c r="A10" s="150">
        <v>5</v>
      </c>
      <c r="B10" s="151" t="s">
        <v>70</v>
      </c>
    </row>
    <row r="12" spans="1:8" ht="97.5" customHeight="1" x14ac:dyDescent="0.55000000000000004">
      <c r="A12" s="150">
        <v>6</v>
      </c>
      <c r="B12" s="151" t="s">
        <v>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0.75</v>
      </c>
      <c r="D1" s="1"/>
      <c r="E1" s="1" t="s">
        <v>31</v>
      </c>
      <c r="F1" s="29">
        <v>3</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0.32500000000000001</v>
      </c>
      <c r="N13" s="54">
        <f>'SDR Patient and Stations'!M12</f>
        <v>0.85</v>
      </c>
      <c r="O13" s="55">
        <f>'SDR Patient and Stations'!N12</f>
        <v>1.05</v>
      </c>
      <c r="P13" s="54">
        <f>'SDR Patient and Stations'!O12</f>
        <v>1.05</v>
      </c>
      <c r="Q13" s="55">
        <f>'SDR Patient and Stations'!P12</f>
        <v>0.59210526315789469</v>
      </c>
      <c r="R13" s="54">
        <f>'SDR Patient and Stations'!Q12</f>
        <v>0.65789473684210531</v>
      </c>
      <c r="S13" s="55">
        <f>'SDR Patient and Stations'!R12</f>
        <v>0.71052631578947367</v>
      </c>
      <c r="T13" s="54">
        <f>'SDR Patient and Stations'!S12</f>
        <v>0.69736842105263153</v>
      </c>
      <c r="U13" s="55">
        <f>'SDR Patient and Stations'!T12</f>
        <v>0.72368421052631582</v>
      </c>
      <c r="V13" s="54">
        <f>'SDR Patient and Stations'!U12</f>
        <v>0.80263157894736847</v>
      </c>
      <c r="W13" s="55">
        <f>'SDR Patient and Stations'!V12</f>
        <v>0.82894736842105265</v>
      </c>
      <c r="X13" s="54">
        <f>'SDR Patient and Stations'!W12</f>
        <v>0.88888888888888884</v>
      </c>
      <c r="Y13" s="55">
        <f>'SDR Patient and Stations'!X12</f>
        <v>0.88888888888888884</v>
      </c>
      <c r="Z13" s="54">
        <f>'SDR Patient and Stations'!Y12</f>
        <v>0.90277777777777779</v>
      </c>
      <c r="AA13" s="55">
        <f>'SDR Patient and Stations'!Z12</f>
        <v>0.9</v>
      </c>
      <c r="AB13" s="54">
        <f>'SDR Patient and Stations'!AA12</f>
        <v>0.95</v>
      </c>
      <c r="AC13" s="55">
        <f>'SDR Patient and Stations'!AB12</f>
        <v>0.95</v>
      </c>
      <c r="AD13" s="54">
        <f>'SDR Patient and Stations'!AC12</f>
        <v>0.76315789473684215</v>
      </c>
      <c r="AE13" s="55">
        <f>'SDR Patient and Stations'!AD12</f>
        <v>0.68421052631578949</v>
      </c>
      <c r="AF13" s="54">
        <f>'SDR Patient and Stations'!AE12</f>
        <v>0.78947368421052633</v>
      </c>
      <c r="AG13" s="55">
        <f>'SDR Patient and Stations'!AF12</f>
        <v>0.57894736842105265</v>
      </c>
      <c r="AH13" s="54">
        <f>'SDR Patient and Stations'!AG12</f>
        <v>0.55263157894736847</v>
      </c>
      <c r="AI13" s="55">
        <f>'SDR Patient and Stations'!AH12</f>
        <v>0.52631578947368418</v>
      </c>
      <c r="AJ13" s="54">
        <f>'SDR Patient and Stations'!AI12</f>
        <v>0.56578947368421051</v>
      </c>
      <c r="AK13" s="55">
        <f>'SDR Patient and Stations'!AJ12</f>
        <v>0.53947368421052633</v>
      </c>
      <c r="AL13" s="54">
        <f>'SDR Patient and Stations'!AK12</f>
        <v>0.51315789473684215</v>
      </c>
      <c r="AM13" s="55">
        <f>'SDR Patient and Stations'!AL12</f>
        <v>0.57894736842105265</v>
      </c>
      <c r="AN13" s="54">
        <f>'SDR Patient and Stations'!AM12</f>
        <v>0.57894736842105265</v>
      </c>
      <c r="AO13" s="55">
        <f>'SDR Patient and Stations'!AN12</f>
        <v>0.60526315789473684</v>
      </c>
      <c r="AP13" s="54">
        <f>'SDR Patient and Stations'!AO12</f>
        <v>0.64473684210526316</v>
      </c>
      <c r="AQ13" s="55">
        <f>'SDR Patient and Stations'!AP12</f>
        <v>0.73684210526315785</v>
      </c>
      <c r="AR13" s="54">
        <f>'SDR Patient and Stations'!AQ12</f>
        <v>0.61842105263157898</v>
      </c>
      <c r="AS13" s="55">
        <f>'SDR Patient and Stations'!AR12</f>
        <v>0.65789473684210531</v>
      </c>
      <c r="AT13" s="54">
        <f>'SDR Patient and Stations'!AS12</f>
        <v>0.53947368421052633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9</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-1</v>
      </c>
      <c r="W14" s="167">
        <f>'SDR Patient and Stations'!V14</f>
        <v>0</v>
      </c>
      <c r="X14" s="166">
        <f>'SDR Patient and Stations'!W14</f>
        <v>0</v>
      </c>
      <c r="Y14" s="167">
        <f>'SDR Patient and Stations'!X14</f>
        <v>-3</v>
      </c>
      <c r="Z14" s="166">
        <f>'SDR Patient and Stations'!Y14</f>
        <v>0</v>
      </c>
      <c r="AA14" s="167">
        <f>'SDR Patient and Stations'!Z14</f>
        <v>0</v>
      </c>
      <c r="AB14" s="166">
        <f>'SDR Patient and Stations'!AA14</f>
        <v>4</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9</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-1</v>
      </c>
      <c r="Z15" s="167">
        <f>'SDR Patient and Stations'!Y15</f>
        <v>0</v>
      </c>
      <c r="AA15" s="166">
        <f>'SDR Patient and Stations'!Z15</f>
        <v>0</v>
      </c>
      <c r="AB15" s="167">
        <f>'SDR Patient and Stations'!AA15</f>
        <v>-3</v>
      </c>
      <c r="AC15" s="166">
        <f>'SDR Patient and Stations'!AB15</f>
        <v>0</v>
      </c>
      <c r="AD15" s="167">
        <f>'SDR Patient and Stations'!AC15</f>
        <v>0</v>
      </c>
      <c r="AE15" s="166">
        <f>'SDR Patient and Stations'!AD15</f>
        <v>4</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9</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-1</v>
      </c>
      <c r="AA16" s="52">
        <f>'SDR Patient and Stations'!Z16</f>
        <v>0</v>
      </c>
      <c r="AB16" s="49">
        <f>'SDR Patient and Stations'!AA16</f>
        <v>0</v>
      </c>
      <c r="AC16" s="52">
        <f>'SDR Patient and Stations'!AB16</f>
        <v>-3</v>
      </c>
      <c r="AD16" s="49">
        <f>'SDR Patient and Stations'!AC16</f>
        <v>0</v>
      </c>
      <c r="AE16" s="52">
        <f>'SDR Patient and Stations'!AD16</f>
        <v>0</v>
      </c>
      <c r="AF16" s="49">
        <f>'SDR Patient and Stations'!AE16</f>
        <v>4</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0.75</v>
      </c>
      <c r="G21" s="66">
        <f t="shared" ref="G21:BD21" si="9">$C$1</f>
        <v>0.75</v>
      </c>
      <c r="H21" s="58">
        <f t="shared" si="9"/>
        <v>0.75</v>
      </c>
      <c r="I21" s="66">
        <f t="shared" si="9"/>
        <v>0.75</v>
      </c>
      <c r="J21" s="58">
        <f t="shared" si="9"/>
        <v>0.75</v>
      </c>
      <c r="K21" s="66">
        <f t="shared" si="9"/>
        <v>0.75</v>
      </c>
      <c r="L21" s="58">
        <f t="shared" si="9"/>
        <v>0.75</v>
      </c>
      <c r="M21" s="66">
        <f t="shared" si="9"/>
        <v>0.75</v>
      </c>
      <c r="N21" s="58">
        <f t="shared" si="9"/>
        <v>0.75</v>
      </c>
      <c r="O21" s="66">
        <f t="shared" si="9"/>
        <v>0.75</v>
      </c>
      <c r="P21" s="58">
        <f t="shared" si="9"/>
        <v>0.75</v>
      </c>
      <c r="Q21" s="66">
        <f t="shared" si="9"/>
        <v>0.75</v>
      </c>
      <c r="R21" s="58">
        <f t="shared" si="9"/>
        <v>0.75</v>
      </c>
      <c r="S21" s="66">
        <f t="shared" si="9"/>
        <v>0.75</v>
      </c>
      <c r="T21" s="58">
        <f t="shared" si="9"/>
        <v>0.75</v>
      </c>
      <c r="U21" s="66">
        <f t="shared" si="9"/>
        <v>0.75</v>
      </c>
      <c r="V21" s="58">
        <f t="shared" si="9"/>
        <v>0.75</v>
      </c>
      <c r="W21" s="66">
        <f t="shared" si="9"/>
        <v>0.75</v>
      </c>
      <c r="X21" s="58">
        <f t="shared" si="9"/>
        <v>0.75</v>
      </c>
      <c r="Y21" s="66">
        <f t="shared" si="9"/>
        <v>0.75</v>
      </c>
      <c r="Z21" s="58">
        <f t="shared" si="9"/>
        <v>0.75</v>
      </c>
      <c r="AA21" s="66">
        <f t="shared" si="9"/>
        <v>0.75</v>
      </c>
      <c r="AB21" s="58">
        <f t="shared" si="9"/>
        <v>0.75</v>
      </c>
      <c r="AC21" s="66">
        <f t="shared" si="9"/>
        <v>0.75</v>
      </c>
      <c r="AD21" s="58">
        <f t="shared" si="9"/>
        <v>0.75</v>
      </c>
      <c r="AE21" s="66">
        <f t="shared" si="9"/>
        <v>0.75</v>
      </c>
      <c r="AF21" s="58">
        <f t="shared" si="9"/>
        <v>0.75</v>
      </c>
      <c r="AG21" s="66">
        <f t="shared" si="9"/>
        <v>0.75</v>
      </c>
      <c r="AH21" s="58">
        <f t="shared" si="9"/>
        <v>0.75</v>
      </c>
      <c r="AI21" s="66">
        <f t="shared" si="9"/>
        <v>0.75</v>
      </c>
      <c r="AJ21" s="58">
        <f t="shared" si="9"/>
        <v>0.75</v>
      </c>
      <c r="AK21" s="66">
        <f t="shared" si="9"/>
        <v>0.75</v>
      </c>
      <c r="AL21" s="58">
        <f t="shared" si="9"/>
        <v>0.75</v>
      </c>
      <c r="AM21" s="66">
        <f t="shared" si="9"/>
        <v>0.75</v>
      </c>
      <c r="AN21" s="58">
        <f t="shared" si="9"/>
        <v>0.75</v>
      </c>
      <c r="AO21" s="66">
        <f t="shared" si="9"/>
        <v>0.75</v>
      </c>
      <c r="AP21" s="58">
        <f t="shared" si="9"/>
        <v>0.75</v>
      </c>
      <c r="AQ21" s="66">
        <f t="shared" si="9"/>
        <v>0.75</v>
      </c>
      <c r="AR21" s="58">
        <f t="shared" si="9"/>
        <v>0.75</v>
      </c>
      <c r="AS21" s="66">
        <f t="shared" si="9"/>
        <v>0.75</v>
      </c>
      <c r="AT21" s="58">
        <f t="shared" si="9"/>
        <v>0.75</v>
      </c>
      <c r="AU21" s="66">
        <f t="shared" si="9"/>
        <v>0.75</v>
      </c>
      <c r="AV21" s="58">
        <f t="shared" si="9"/>
        <v>0.75</v>
      </c>
      <c r="AW21" s="66">
        <f t="shared" si="9"/>
        <v>0.75</v>
      </c>
      <c r="AX21" s="58">
        <f t="shared" si="9"/>
        <v>0.75</v>
      </c>
      <c r="AY21" s="66">
        <f t="shared" si="9"/>
        <v>0.75</v>
      </c>
      <c r="AZ21" s="58">
        <f t="shared" si="9"/>
        <v>0.75</v>
      </c>
      <c r="BB21" s="66">
        <f t="shared" si="9"/>
        <v>0.75</v>
      </c>
      <c r="BC21" s="58">
        <f t="shared" si="9"/>
        <v>0.75</v>
      </c>
      <c r="BD21" s="66">
        <f t="shared" si="9"/>
        <v>0.75</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0.85</v>
      </c>
      <c r="N22" s="58">
        <f>'SDR Patient and Stations'!N12</f>
        <v>1.05</v>
      </c>
      <c r="O22" s="66">
        <f>'SDR Patient and Stations'!O12</f>
        <v>1.05</v>
      </c>
      <c r="P22" s="58">
        <f>'SDR Patient and Stations'!P12</f>
        <v>0.59210526315789469</v>
      </c>
      <c r="Q22" s="66">
        <f>'SDR Patient and Stations'!Q12</f>
        <v>0.65789473684210531</v>
      </c>
      <c r="R22" s="58">
        <f>'SDR Patient and Stations'!R12</f>
        <v>0.71052631578947367</v>
      </c>
      <c r="S22" s="66">
        <f>'SDR Patient and Stations'!S12</f>
        <v>0.69736842105263153</v>
      </c>
      <c r="T22" s="58">
        <f>'SDR Patient and Stations'!T12</f>
        <v>0.72368421052631582</v>
      </c>
      <c r="U22" s="66">
        <f>'SDR Patient and Stations'!U12</f>
        <v>0.80263157894736847</v>
      </c>
      <c r="V22" s="58">
        <f>'SDR Patient and Stations'!V12</f>
        <v>0.82894736842105265</v>
      </c>
      <c r="W22" s="66">
        <f>'SDR Patient and Stations'!W12</f>
        <v>0.88888888888888884</v>
      </c>
      <c r="X22" s="58">
        <f>'SDR Patient and Stations'!X12</f>
        <v>0.88888888888888884</v>
      </c>
      <c r="Y22" s="66">
        <f>'SDR Patient and Stations'!Y12</f>
        <v>0.90277777777777779</v>
      </c>
      <c r="Z22" s="58">
        <f>'SDR Patient and Stations'!Z12</f>
        <v>0.9</v>
      </c>
      <c r="AA22" s="66">
        <f>'SDR Patient and Stations'!AA12</f>
        <v>0.95</v>
      </c>
      <c r="AB22" s="58">
        <f>'SDR Patient and Stations'!AB12</f>
        <v>0.95</v>
      </c>
      <c r="AC22" s="66">
        <f>'SDR Patient and Stations'!AC12</f>
        <v>0.76315789473684215</v>
      </c>
      <c r="AD22" s="58">
        <f>'SDR Patient and Stations'!AD12</f>
        <v>0.68421052631578949</v>
      </c>
      <c r="AE22" s="66">
        <f>'SDR Patient and Stations'!AE12</f>
        <v>0.78947368421052633</v>
      </c>
      <c r="AF22" s="58">
        <f>'SDR Patient and Stations'!AF12</f>
        <v>0.57894736842105265</v>
      </c>
      <c r="AG22" s="66">
        <f>'SDR Patient and Stations'!AG12</f>
        <v>0.55263157894736847</v>
      </c>
      <c r="AH22" s="58">
        <f>'SDR Patient and Stations'!AH12</f>
        <v>0.52631578947368418</v>
      </c>
      <c r="AI22" s="66">
        <f>'SDR Patient and Stations'!AI12</f>
        <v>0.56578947368421051</v>
      </c>
      <c r="AJ22" s="58">
        <f>'SDR Patient and Stations'!AJ12</f>
        <v>0.53947368421052633</v>
      </c>
      <c r="AK22" s="66">
        <f>'SDR Patient and Stations'!AK12</f>
        <v>0.51315789473684215</v>
      </c>
      <c r="AL22" s="58">
        <f>'SDR Patient and Stations'!AL12</f>
        <v>0.57894736842105265</v>
      </c>
      <c r="AM22" s="66">
        <f>'SDR Patient and Stations'!AM12</f>
        <v>0.57894736842105265</v>
      </c>
      <c r="AN22" s="58">
        <f>'SDR Patient and Stations'!AN12</f>
        <v>0.60526315789473684</v>
      </c>
      <c r="AO22" s="66">
        <f>'SDR Patient and Stations'!AO12</f>
        <v>0.64473684210526316</v>
      </c>
      <c r="AP22" s="58">
        <f>'SDR Patient and Stations'!AP12</f>
        <v>0.73684210526315785</v>
      </c>
      <c r="AQ22" s="66">
        <f>'SDR Patient and Stations'!AQ12</f>
        <v>0.61842105263157898</v>
      </c>
      <c r="AR22" s="58">
        <f>'SDR Patient and Stations'!AR12</f>
        <v>0.65789473684210531</v>
      </c>
      <c r="AS22" s="66">
        <f>'SDR Patient and Stations'!AS12</f>
        <v>0.53947368421052633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v>
      </c>
      <c r="D23" s="31">
        <f t="shared" si="10"/>
        <v>3</v>
      </c>
      <c r="E23" s="31">
        <f t="shared" si="10"/>
        <v>3</v>
      </c>
      <c r="F23" s="31">
        <f>$F$1</f>
        <v>3</v>
      </c>
      <c r="G23" s="67">
        <f t="shared" ref="G23:BD23" si="11">$F$1</f>
        <v>3</v>
      </c>
      <c r="H23" s="59">
        <f t="shared" si="11"/>
        <v>3</v>
      </c>
      <c r="I23" s="67">
        <f t="shared" si="11"/>
        <v>3</v>
      </c>
      <c r="J23" s="59">
        <f t="shared" si="11"/>
        <v>3</v>
      </c>
      <c r="K23" s="67">
        <f t="shared" si="11"/>
        <v>3</v>
      </c>
      <c r="L23" s="59">
        <f t="shared" si="11"/>
        <v>3</v>
      </c>
      <c r="M23" s="67">
        <f t="shared" si="11"/>
        <v>3</v>
      </c>
      <c r="N23" s="59">
        <f t="shared" si="11"/>
        <v>3</v>
      </c>
      <c r="O23" s="67">
        <f t="shared" si="11"/>
        <v>3</v>
      </c>
      <c r="P23" s="59">
        <f t="shared" si="11"/>
        <v>3</v>
      </c>
      <c r="Q23" s="67">
        <f t="shared" si="11"/>
        <v>3</v>
      </c>
      <c r="R23" s="59">
        <f t="shared" si="11"/>
        <v>3</v>
      </c>
      <c r="S23" s="67">
        <f t="shared" si="11"/>
        <v>3</v>
      </c>
      <c r="T23" s="59">
        <f t="shared" si="11"/>
        <v>3</v>
      </c>
      <c r="U23" s="67">
        <f t="shared" si="11"/>
        <v>3</v>
      </c>
      <c r="V23" s="59">
        <f t="shared" si="11"/>
        <v>3</v>
      </c>
      <c r="W23" s="67">
        <f t="shared" si="11"/>
        <v>3</v>
      </c>
      <c r="X23" s="59">
        <f t="shared" si="11"/>
        <v>3</v>
      </c>
      <c r="Y23" s="67">
        <f t="shared" si="11"/>
        <v>3</v>
      </c>
      <c r="Z23" s="59">
        <f t="shared" si="11"/>
        <v>3</v>
      </c>
      <c r="AA23" s="67">
        <f t="shared" si="11"/>
        <v>3</v>
      </c>
      <c r="AB23" s="59">
        <f t="shared" si="11"/>
        <v>3</v>
      </c>
      <c r="AC23" s="67">
        <f t="shared" si="11"/>
        <v>3</v>
      </c>
      <c r="AD23" s="59">
        <f t="shared" si="11"/>
        <v>3</v>
      </c>
      <c r="AE23" s="67">
        <f t="shared" si="11"/>
        <v>3</v>
      </c>
      <c r="AF23" s="59">
        <f t="shared" si="11"/>
        <v>3</v>
      </c>
      <c r="AG23" s="67">
        <f t="shared" si="11"/>
        <v>3</v>
      </c>
      <c r="AH23" s="59">
        <f t="shared" si="11"/>
        <v>3</v>
      </c>
      <c r="AI23" s="67">
        <f t="shared" si="11"/>
        <v>3</v>
      </c>
      <c r="AJ23" s="59">
        <f t="shared" si="11"/>
        <v>3</v>
      </c>
      <c r="AK23" s="67">
        <f t="shared" si="11"/>
        <v>3</v>
      </c>
      <c r="AL23" s="59">
        <f t="shared" si="11"/>
        <v>3</v>
      </c>
      <c r="AM23" s="67">
        <f t="shared" si="11"/>
        <v>3</v>
      </c>
      <c r="AN23" s="59">
        <f t="shared" si="11"/>
        <v>3</v>
      </c>
      <c r="AO23" s="67">
        <f t="shared" si="11"/>
        <v>3</v>
      </c>
      <c r="AP23" s="59">
        <f t="shared" si="11"/>
        <v>3</v>
      </c>
      <c r="AQ23" s="67">
        <f t="shared" si="11"/>
        <v>3</v>
      </c>
      <c r="AR23" s="59">
        <f t="shared" si="11"/>
        <v>3</v>
      </c>
      <c r="AS23" s="67">
        <f t="shared" si="11"/>
        <v>3</v>
      </c>
      <c r="AT23" s="59">
        <f t="shared" si="11"/>
        <v>3</v>
      </c>
      <c r="AU23" s="67">
        <f t="shared" si="11"/>
        <v>3</v>
      </c>
      <c r="AV23" s="59">
        <f t="shared" si="11"/>
        <v>3</v>
      </c>
      <c r="AW23" s="67">
        <f t="shared" si="11"/>
        <v>3</v>
      </c>
      <c r="AX23" s="59">
        <f t="shared" si="11"/>
        <v>3</v>
      </c>
      <c r="AY23" s="67">
        <f t="shared" si="11"/>
        <v>3</v>
      </c>
      <c r="AZ23" s="59">
        <f t="shared" si="11"/>
        <v>3</v>
      </c>
      <c r="BB23" s="67">
        <f t="shared" si="11"/>
        <v>3</v>
      </c>
      <c r="BC23" s="59">
        <f t="shared" si="11"/>
        <v>3</v>
      </c>
      <c r="BD23" s="67">
        <f t="shared" si="11"/>
        <v>3</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1.3</v>
      </c>
      <c r="N24" s="113">
        <f t="shared" si="12"/>
        <v>3.4</v>
      </c>
      <c r="O24" s="114">
        <f t="shared" si="12"/>
        <v>4.2</v>
      </c>
      <c r="P24" s="113">
        <f t="shared" si="12"/>
        <v>4.2</v>
      </c>
      <c r="Q24" s="114">
        <f t="shared" si="12"/>
        <v>3.9705882352941173</v>
      </c>
      <c r="R24" s="113">
        <f t="shared" si="12"/>
        <v>3.2608695652173911</v>
      </c>
      <c r="S24" s="114">
        <f t="shared" si="12"/>
        <v>2.7</v>
      </c>
      <c r="T24" s="113">
        <f t="shared" si="12"/>
        <v>2.65</v>
      </c>
      <c r="U24" s="114">
        <f t="shared" si="12"/>
        <v>2.75</v>
      </c>
      <c r="V24" s="113">
        <f t="shared" si="12"/>
        <v>3.05</v>
      </c>
      <c r="W24" s="114">
        <f t="shared" si="12"/>
        <v>3.15</v>
      </c>
      <c r="X24" s="113">
        <f t="shared" si="12"/>
        <v>3.2</v>
      </c>
      <c r="Y24" s="114">
        <f t="shared" si="12"/>
        <v>3.2</v>
      </c>
      <c r="Z24" s="113">
        <f t="shared" si="12"/>
        <v>3.25</v>
      </c>
      <c r="AA24" s="114">
        <f t="shared" si="12"/>
        <v>2.7</v>
      </c>
      <c r="AB24" s="113">
        <f t="shared" si="12"/>
        <v>2.85</v>
      </c>
      <c r="AC24" s="114">
        <f t="shared" si="12"/>
        <v>2.85</v>
      </c>
      <c r="AD24" s="113">
        <f t="shared" si="12"/>
        <v>3.4117647058823528</v>
      </c>
      <c r="AE24" s="114">
        <f t="shared" si="12"/>
        <v>3.0588235294117645</v>
      </c>
      <c r="AF24" s="113">
        <f t="shared" si="12"/>
        <v>3.5294117647058822</v>
      </c>
      <c r="AG24" s="114">
        <f t="shared" si="12"/>
        <v>2.2000000000000002</v>
      </c>
      <c r="AH24" s="113">
        <f t="shared" si="12"/>
        <v>2.1</v>
      </c>
      <c r="AI24" s="114">
        <f t="shared" si="12"/>
        <v>2</v>
      </c>
      <c r="AJ24" s="113">
        <f t="shared" si="12"/>
        <v>2.15</v>
      </c>
      <c r="AK24" s="114">
        <f t="shared" si="12"/>
        <v>2.0499999999999998</v>
      </c>
      <c r="AL24" s="113">
        <f t="shared" si="12"/>
        <v>1.95</v>
      </c>
      <c r="AM24" s="114">
        <f t="shared" si="12"/>
        <v>2.2000000000000002</v>
      </c>
      <c r="AN24" s="113">
        <f t="shared" si="12"/>
        <v>2.2000000000000002</v>
      </c>
      <c r="AO24" s="114">
        <f t="shared" si="12"/>
        <v>2.2999999999999998</v>
      </c>
      <c r="AP24" s="113">
        <f t="shared" si="12"/>
        <v>2.4500000000000002</v>
      </c>
      <c r="AQ24" s="114">
        <f t="shared" si="12"/>
        <v>2.8</v>
      </c>
      <c r="AR24" s="113">
        <f t="shared" si="12"/>
        <v>2.35</v>
      </c>
      <c r="AS24" s="114">
        <f t="shared" si="12"/>
        <v>2.5</v>
      </c>
      <c r="AT24" s="113">
        <f t="shared" si="12"/>
        <v>2.0499999999999998</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0.65</v>
      </c>
      <c r="N25" s="122">
        <f t="shared" si="14"/>
        <v>2.35</v>
      </c>
      <c r="O25" s="123">
        <f t="shared" si="14"/>
        <v>3.8</v>
      </c>
      <c r="P25" s="122">
        <f t="shared" si="14"/>
        <v>4.2</v>
      </c>
      <c r="Q25" s="123">
        <f t="shared" si="14"/>
        <v>4.0852941176470585</v>
      </c>
      <c r="R25" s="122">
        <f t="shared" si="14"/>
        <v>3.6157289002557542</v>
      </c>
      <c r="S25" s="123">
        <f t="shared" si="14"/>
        <v>2.9804347826086959</v>
      </c>
      <c r="T25" s="122">
        <f t="shared" si="14"/>
        <v>2.6749999999999998</v>
      </c>
      <c r="U25" s="123">
        <f t="shared" si="14"/>
        <v>2.7</v>
      </c>
      <c r="V25" s="122">
        <f t="shared" si="14"/>
        <v>2.9</v>
      </c>
      <c r="W25" s="123">
        <f t="shared" si="14"/>
        <v>3.0999999999999996</v>
      </c>
      <c r="X25" s="122">
        <f t="shared" si="14"/>
        <v>3.1749999999999998</v>
      </c>
      <c r="Y25" s="123">
        <f t="shared" si="14"/>
        <v>3.2</v>
      </c>
      <c r="Z25" s="122">
        <f t="shared" si="14"/>
        <v>3.2250000000000001</v>
      </c>
      <c r="AA25" s="123">
        <f t="shared" si="14"/>
        <v>2.9750000000000001</v>
      </c>
      <c r="AB25" s="122">
        <f t="shared" si="14"/>
        <v>2.7750000000000004</v>
      </c>
      <c r="AC25" s="123">
        <f t="shared" si="14"/>
        <v>2.85</v>
      </c>
      <c r="AD25" s="122">
        <f t="shared" si="14"/>
        <v>3.1308823529411764</v>
      </c>
      <c r="AE25" s="123">
        <f t="shared" si="14"/>
        <v>3.2352941176470589</v>
      </c>
      <c r="AF25" s="122">
        <f t="shared" si="14"/>
        <v>3.2941176470588234</v>
      </c>
      <c r="AG25" s="123">
        <f t="shared" si="14"/>
        <v>2.8647058823529412</v>
      </c>
      <c r="AH25" s="122">
        <f t="shared" si="14"/>
        <v>2.1500000000000004</v>
      </c>
      <c r="AI25" s="123">
        <f t="shared" si="14"/>
        <v>2.0499999999999998</v>
      </c>
      <c r="AJ25" s="122">
        <f t="shared" si="14"/>
        <v>2.0750000000000002</v>
      </c>
      <c r="AK25" s="123">
        <f t="shared" si="14"/>
        <v>2.0999999999999996</v>
      </c>
      <c r="AL25" s="122">
        <f t="shared" si="14"/>
        <v>2</v>
      </c>
      <c r="AM25" s="123">
        <f t="shared" si="14"/>
        <v>2.0750000000000002</v>
      </c>
      <c r="AN25" s="122">
        <f t="shared" si="14"/>
        <v>2.2000000000000002</v>
      </c>
      <c r="AO25" s="123">
        <f t="shared" si="14"/>
        <v>2.25</v>
      </c>
      <c r="AP25" s="122">
        <f t="shared" si="14"/>
        <v>2.375</v>
      </c>
      <c r="AQ25" s="123">
        <f t="shared" si="14"/>
        <v>2.625</v>
      </c>
      <c r="AR25" s="122">
        <f t="shared" si="14"/>
        <v>2.5750000000000002</v>
      </c>
      <c r="AS25" s="123">
        <f t="shared" si="14"/>
        <v>2.4249999999999998</v>
      </c>
      <c r="AT25" s="122">
        <f t="shared" si="14"/>
        <v>2.2749999999999999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11.333333333333334</v>
      </c>
      <c r="R26" s="117">
        <f>IF((Q26+P28+(IF(Q16&gt;0,0,Q16))&gt;'SDR Patient and Stations'!R8),'SDR Patient and Stations'!R8,(Q26+P28+(IF(Q16&gt;0,0,Q16))))</f>
        <v>15.333333333333334</v>
      </c>
      <c r="S26" s="116">
        <f>IF((R26+Q28+(IF(R16&gt;0,0,R16))&gt;'SDR Patient and Stations'!S8),'SDR Patient and Stations'!S8,(R26+Q28+(IF(R16&gt;0,0,R16))))</f>
        <v>20</v>
      </c>
      <c r="T26" s="117">
        <f>IF((S26+R28+(IF(S16&gt;0,0,S16))&gt;'SDR Patient and Stations'!T8),'SDR Patient and Stations'!T8,(S26+R28+(IF(S16&gt;0,0,S16))))</f>
        <v>20</v>
      </c>
      <c r="U26" s="116">
        <f>IF((T26+S28+(IF(T16&gt;0,0,T16))&gt;'SDR Patient and Stations'!U8),'SDR Patient and Stations'!U8,(T26+S28+(IF(T16&gt;0,0,T16))))</f>
        <v>20</v>
      </c>
      <c r="V26" s="117">
        <f>IF((U26+T28+(IF(U16&gt;0,0,U16))&gt;'SDR Patient and Stations'!V8),'SDR Patient and Stations'!V8,(U26+T28+(IF(U16&gt;0,0,U16))))</f>
        <v>20</v>
      </c>
      <c r="W26" s="116">
        <f>IF((V26+U28+(IF(V16&gt;0,0,V16))&gt;'SDR Patient and Stations'!W8),'SDR Patient and Stations'!W8,(V26+U28+(IF(V16&gt;0,0,V16))))</f>
        <v>20</v>
      </c>
      <c r="X26" s="117">
        <f>IF((W26+V28+(IF(W16&gt;0,0,W16))&gt;'SDR Patient and Stations'!X8),'SDR Patient and Stations'!X8,(W26+V28+(IF(W16&gt;0,0,W16))))</f>
        <v>20</v>
      </c>
      <c r="Y26" s="116">
        <f>IF((X26+W28+(IF(X16&gt;0,0,X16))&gt;'SDR Patient and Stations'!Y8),'SDR Patient and Stations'!Y8,(X26+W28+(IF(X16&gt;0,0,X16))))</f>
        <v>20</v>
      </c>
      <c r="Z26" s="117">
        <f>IF((Y26+X28+(IF(Y16&gt;0,0,Y16))&gt;'SDR Patient and Stations'!Z8),'SDR Patient and Stations'!Z8,(Y26+X28+(IF(Y16&gt;0,0,Y16))))</f>
        <v>20</v>
      </c>
      <c r="AA26" s="116">
        <f>IF((Z26+Y28+(IF(Z16&gt;0,0,Z16))&gt;'SDR Patient and Stations'!AA8),'SDR Patient and Stations'!AA8,(Z26+Y28+(IF(Z16&gt;0,0,Z16))))</f>
        <v>20</v>
      </c>
      <c r="AB26" s="117">
        <f>IF((AA26+Z28+(IF(AA16&gt;0,0,AA16))&gt;'SDR Patient and Stations'!AB8),'SDR Patient and Stations'!AB8,(AA26+Z28+(IF(AA16&gt;0,0,AA16))))</f>
        <v>20</v>
      </c>
      <c r="AC26" s="116">
        <f>IF((AB26+AA28+(IF(AB16&gt;0,0,AB16))&gt;'SDR Patient and Stations'!AC8),'SDR Patient and Stations'!AC8,(AB26+AA28+(IF(AB16&gt;0,0,AB16))))</f>
        <v>20</v>
      </c>
      <c r="AD26" s="117">
        <f>IF((AC26+AB28+(IF(AC16&gt;0,0,AC16))&gt;'SDR Patient and Stations'!AD8),'SDR Patient and Stations'!AD8,(AC26+AB28+(IF(AC16&gt;0,0,AC16))))</f>
        <v>17</v>
      </c>
      <c r="AE26" s="116">
        <f>IF((AD26+AC28+(IF(AD16&gt;0,0,AD16))&gt;'SDR Patient and Stations'!AE8),'SDR Patient and Stations'!AE8,(AD26+AC28+(IF(AD16&gt;0,0,AD16))))</f>
        <v>17</v>
      </c>
      <c r="AF26" s="117">
        <f>IF((AE26+AD28+(IF(AE16&gt;0,0,AE16))&gt;'SDR Patient and Stations'!AF8),'SDR Patient and Stations'!AF8,(AE26+AD28+(IF(AE16&gt;0,0,AE16))))</f>
        <v>17</v>
      </c>
      <c r="AG26" s="116">
        <f>IF((AF26+AE28+(IF(AF16&gt;0,0,AF16))&gt;'SDR Patient and Stations'!AG8),'SDR Patient and Stations'!AG8,(AF26+AE28+(IF(AF16&gt;0,0,AF16))))</f>
        <v>20</v>
      </c>
      <c r="AH26" s="117">
        <f>IF((AG26+AF28+(IF(AG16&gt;0,0,AG16))&gt;'SDR Patient and Stations'!AH8),'SDR Patient and Stations'!AH8,(AG26+AF28+(IF(AG16&gt;0,0,AG16))))</f>
        <v>20</v>
      </c>
      <c r="AI26" s="116">
        <f>IF((AH26+AG28+(IF(AH16&gt;0,0,AH16))&gt;'SDR Patient and Stations'!AI8),'SDR Patient and Stations'!AI8,(AH26+AG28+(IF(AH16&gt;0,0,AH16))))</f>
        <v>20</v>
      </c>
      <c r="AJ26" s="117">
        <f>IF((AI26+AH28+(IF(AI16&gt;0,0,AI16))&gt;'SDR Patient and Stations'!AJ8),'SDR Patient and Stations'!AJ8,(AI26+AH28+(IF(AI16&gt;0,0,AI16))))</f>
        <v>20</v>
      </c>
      <c r="AK26" s="116">
        <f>IF((AJ26+AI28+(IF(AJ16&gt;0,0,AJ16))&gt;'SDR Patient and Stations'!AK8),'SDR Patient and Stations'!AK8,(AJ26+AI28+(IF(AJ16&gt;0,0,AJ16))))</f>
        <v>20</v>
      </c>
      <c r="AL26" s="117">
        <f>IF((AK26+AJ28+(IF(AK16&gt;0,0,AK16))&gt;'SDR Patient and Stations'!AL8),'SDR Patient and Stations'!AL8,(AK26+AJ28+(IF(AK16&gt;0,0,AK16))))</f>
        <v>20</v>
      </c>
      <c r="AM26" s="116">
        <f>IF((AL26+AK28+(IF(AL16&gt;0,0,AL16))&gt;'SDR Patient and Stations'!AM8),'SDR Patient and Stations'!AM8,(AL26+AK28+(IF(AL16&gt;0,0,AL16))))</f>
        <v>20</v>
      </c>
      <c r="AN26" s="117">
        <f>IF((AM26+AL28+(IF(AM16&gt;0,0,AM16))&gt;'SDR Patient and Stations'!AN8),'SDR Patient and Stations'!AN8,(AM26+AL28+(IF(AM16&gt;0,0,AM16))))</f>
        <v>20</v>
      </c>
      <c r="AO26" s="116">
        <f>IF((AN26+AM28+(IF(AN16&gt;0,0,AN16))&gt;'SDR Patient and Stations'!AO8),'SDR Patient and Stations'!AO8,(AN26+AM28+(IF(AN16&gt;0,0,AN16))))</f>
        <v>20</v>
      </c>
      <c r="AP26" s="117">
        <f>IF((AO26+AN28+(IF(AO16&gt;0,0,AO16))&gt;'SDR Patient and Stations'!AP8),'SDR Patient and Stations'!AP8,(AO26+AN28+(IF(AO16&gt;0,0,AO16))))</f>
        <v>20</v>
      </c>
      <c r="AQ26" s="116">
        <f>IF((AP26+AO28+(IF(AP16&gt;0,0,AP16))&gt;'SDR Patient and Stations'!AQ8),'SDR Patient and Stations'!AQ8,(AP26+AO28+(IF(AP16&gt;0,0,AP16))))</f>
        <v>20</v>
      </c>
      <c r="AR26" s="117">
        <f>IF((AQ26+AP28+(IF(AQ16&gt;0,0,AQ16))&gt;'SDR Patient and Stations'!AR8),'SDR Patient and Stations'!AR8,(AQ26+AP28+(IF(AQ16&gt;0,0,AQ16))))</f>
        <v>20</v>
      </c>
      <c r="AS26" s="116">
        <f>IF((AR26+AQ28+(IF(AR16&gt;0,0,AR16))&gt;'SDR Patient and Stations'!AS8),'SDR Patient and Stations'!AS8,(AR26+AQ28+(IF(AR16&gt;0,0,AR16))))</f>
        <v>20</v>
      </c>
      <c r="AT26" s="117">
        <f>IF((AS26+AR28+(IF(AS16&gt;0,0,AS16))&gt;'SDR Patient and Stations'!AT8),'SDR Patient and Stations'!AT8,(AS26+AR28+(IF(AS16&gt;0,0,AS16))))</f>
        <v>20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1.3333333333333339</v>
      </c>
      <c r="P28" s="117">
        <f t="shared" si="15"/>
        <v>4</v>
      </c>
      <c r="Q28" s="116">
        <f t="shared" si="15"/>
        <v>10</v>
      </c>
      <c r="R28" s="117">
        <f t="shared" si="15"/>
        <v>8.5196078431372566</v>
      </c>
      <c r="S28" s="116">
        <f t="shared" si="15"/>
        <v>4.5079365079365079</v>
      </c>
      <c r="T28" s="117">
        <f t="shared" si="15"/>
        <v>0</v>
      </c>
      <c r="U28" s="116">
        <f t="shared" si="15"/>
        <v>0</v>
      </c>
      <c r="V28" s="117">
        <f t="shared" si="15"/>
        <v>0</v>
      </c>
      <c r="W28" s="116">
        <f t="shared" si="15"/>
        <v>2.9691358024691361</v>
      </c>
      <c r="X28" s="117">
        <f t="shared" si="15"/>
        <v>4.9622641509433976</v>
      </c>
      <c r="Y28" s="116">
        <f t="shared" si="15"/>
        <v>4.8242424242424242</v>
      </c>
      <c r="Z28" s="117">
        <f t="shared" si="15"/>
        <v>2.3825136612021858</v>
      </c>
      <c r="AA28" s="116">
        <f t="shared" si="15"/>
        <v>2.3544973544973544</v>
      </c>
      <c r="AB28" s="117">
        <f t="shared" si="15"/>
        <v>0</v>
      </c>
      <c r="AC28" s="116">
        <f t="shared" si="15"/>
        <v>0</v>
      </c>
      <c r="AD28" s="117">
        <f t="shared" si="15"/>
        <v>0</v>
      </c>
      <c r="AE28" s="116">
        <f t="shared" si="15"/>
        <v>3.7654320987654337</v>
      </c>
      <c r="AF28" s="117">
        <f t="shared" si="15"/>
        <v>0</v>
      </c>
      <c r="AG28" s="116">
        <f t="shared" si="15"/>
        <v>4.0526315789473664</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13</v>
      </c>
      <c r="N30" s="60">
        <f>HLOOKUP(N19,'SDR Patient and Stations'!$B$6:$AT$14,4,FALSE)</f>
        <v>34</v>
      </c>
      <c r="O30" s="68">
        <f>HLOOKUP(O19,'SDR Patient and Stations'!$B$6:$AT$14,4,FALSE)</f>
        <v>42</v>
      </c>
      <c r="P30" s="60">
        <f>HLOOKUP(P19,'SDR Patient and Stations'!$B$6:$AT$14,4,FALSE)</f>
        <v>42</v>
      </c>
      <c r="Q30" s="68">
        <f>HLOOKUP(Q19,'SDR Patient and Stations'!$B$6:$AT$14,4,FALSE)</f>
        <v>45</v>
      </c>
      <c r="R30" s="60">
        <f>HLOOKUP(R19,'SDR Patient and Stations'!$B$6:$AT$14,4,FALSE)</f>
        <v>50</v>
      </c>
      <c r="S30" s="68">
        <f>HLOOKUP(S19,'SDR Patient and Stations'!$B$6:$AT$14,4,FALSE)</f>
        <v>54</v>
      </c>
      <c r="T30" s="60">
        <f>HLOOKUP(T19,'SDR Patient and Stations'!$B$6:$AT$14,4,FALSE)</f>
        <v>53</v>
      </c>
      <c r="U30" s="68">
        <f>HLOOKUP(U19,'SDR Patient and Stations'!$B$6:$AT$14,4,FALSE)</f>
        <v>55</v>
      </c>
      <c r="V30" s="60">
        <f>HLOOKUP(V19,'SDR Patient and Stations'!$B$6:$AT$14,4,FALSE)</f>
        <v>61</v>
      </c>
      <c r="W30" s="68">
        <f>HLOOKUP(W19,'SDR Patient and Stations'!$B$6:$AT$14,4,FALSE)</f>
        <v>63</v>
      </c>
      <c r="X30" s="60">
        <f>HLOOKUP(X19,'SDR Patient and Stations'!$B$6:$AT$14,4,FALSE)</f>
        <v>64</v>
      </c>
      <c r="Y30" s="68">
        <f>HLOOKUP(Y19,'SDR Patient and Stations'!$B$6:$AT$14,4,FALSE)</f>
        <v>64</v>
      </c>
      <c r="Z30" s="60">
        <f>HLOOKUP(Z19,'SDR Patient and Stations'!$B$6:$AT$14,4,FALSE)</f>
        <v>65</v>
      </c>
      <c r="AA30" s="68">
        <f>HLOOKUP(AA19,'SDR Patient and Stations'!$B$6:$AT$14,4,FALSE)</f>
        <v>54</v>
      </c>
      <c r="AB30" s="60">
        <f>HLOOKUP(AB19,'SDR Patient and Stations'!$B$6:$AT$14,4,FALSE)</f>
        <v>57</v>
      </c>
      <c r="AC30" s="68">
        <f>HLOOKUP(AC19,'SDR Patient and Stations'!$B$6:$AT$14,4,FALSE)</f>
        <v>57</v>
      </c>
      <c r="AD30" s="60">
        <f>HLOOKUP(AD19,'SDR Patient and Stations'!$B$6:$AT$14,4,FALSE)</f>
        <v>58</v>
      </c>
      <c r="AE30" s="68">
        <f>HLOOKUP(AE19,'SDR Patient and Stations'!$B$6:$AT$14,4,FALSE)</f>
        <v>52</v>
      </c>
      <c r="AF30" s="60">
        <f>HLOOKUP(AF19,'SDR Patient and Stations'!$B$6:$AT$14,4,FALSE)</f>
        <v>60</v>
      </c>
      <c r="AG30" s="68">
        <f>HLOOKUP(AG19,'SDR Patient and Stations'!$B$6:$AT$14,4,FALSE)</f>
        <v>44</v>
      </c>
      <c r="AH30" s="60">
        <f>HLOOKUP(AH19,'SDR Patient and Stations'!$B$6:$AT$14,4,FALSE)</f>
        <v>42</v>
      </c>
      <c r="AI30" s="68">
        <f>HLOOKUP(AI19,'SDR Patient and Stations'!$B$6:$AT$14,4,FALSE)</f>
        <v>40</v>
      </c>
      <c r="AJ30" s="60">
        <f>HLOOKUP(AJ19,'SDR Patient and Stations'!$B$6:$AT$14,4,FALSE)</f>
        <v>43</v>
      </c>
      <c r="AK30" s="68">
        <f>HLOOKUP(AK19,'SDR Patient and Stations'!$B$6:$AT$14,4,FALSE)</f>
        <v>41</v>
      </c>
      <c r="AL30" s="60">
        <f>HLOOKUP(AL19,'SDR Patient and Stations'!$B$6:$AT$14,4,FALSE)</f>
        <v>39</v>
      </c>
      <c r="AM30" s="68">
        <f>HLOOKUP(AM19,'SDR Patient and Stations'!$B$6:$AT$14,4,FALSE)</f>
        <v>44</v>
      </c>
      <c r="AN30" s="60">
        <f>HLOOKUP(AN19,'SDR Patient and Stations'!$B$6:$AT$14,4,FALSE)</f>
        <v>44</v>
      </c>
      <c r="AO30" s="68">
        <f>HLOOKUP(AO19,'SDR Patient and Stations'!$B$6:$AT$14,4,FALSE)</f>
        <v>46</v>
      </c>
      <c r="AP30" s="60">
        <f>HLOOKUP(AP19,'SDR Patient and Stations'!$B$6:$AT$14,4,FALSE)</f>
        <v>49</v>
      </c>
      <c r="AQ30" s="68">
        <f>HLOOKUP(AQ19,'SDR Patient and Stations'!$B$6:$AT$14,4,FALSE)</f>
        <v>56</v>
      </c>
      <c r="AR30" s="60">
        <f>HLOOKUP(AR19,'SDR Patient and Stations'!$B$6:$AT$14,4,FALSE)</f>
        <v>47</v>
      </c>
      <c r="AS30" s="68">
        <f>HLOOKUP(AS19,'SDR Patient and Stations'!$B$6:$AT$14,4,FALSE)</f>
        <v>50</v>
      </c>
      <c r="AT30" s="60">
        <f>HLOOKUP(AT19,'SDR Patient and Stations'!$B$6:$AT$14,4,FALSE)</f>
        <v>41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13</v>
      </c>
      <c r="Q32" s="68">
        <f>HLOOKUP(Q20,'SDR Patient and Stations'!$B$6:$AT$14,4,FALSE)</f>
        <v>34</v>
      </c>
      <c r="R32" s="60">
        <f>HLOOKUP(R20,'SDR Patient and Stations'!$B$6:$AT$14,4,FALSE)</f>
        <v>42</v>
      </c>
      <c r="S32" s="68">
        <f>HLOOKUP(S20,'SDR Patient and Stations'!$B$6:$AT$14,4,FALSE)</f>
        <v>42</v>
      </c>
      <c r="T32" s="60">
        <f>HLOOKUP(T20,'SDR Patient and Stations'!$B$6:$AT$14,4,FALSE)</f>
        <v>45</v>
      </c>
      <c r="U32" s="68">
        <f>HLOOKUP(U20,'SDR Patient and Stations'!$B$6:$AT$14,4,FALSE)</f>
        <v>50</v>
      </c>
      <c r="V32" s="60">
        <f>HLOOKUP(V20,'SDR Patient and Stations'!$B$6:$AT$14,4,FALSE)</f>
        <v>54</v>
      </c>
      <c r="W32" s="68">
        <f>HLOOKUP(W20,'SDR Patient and Stations'!$B$6:$AT$14,4,FALSE)</f>
        <v>53</v>
      </c>
      <c r="X32" s="60">
        <f>HLOOKUP(X20,'SDR Patient and Stations'!$B$6:$AT$14,4,FALSE)</f>
        <v>55</v>
      </c>
      <c r="Y32" s="68">
        <f>HLOOKUP(Y20,'SDR Patient and Stations'!$B$6:$AT$14,4,FALSE)</f>
        <v>61</v>
      </c>
      <c r="Z32" s="60">
        <f>HLOOKUP(Z20,'SDR Patient and Stations'!$B$6:$AT$14,4,FALSE)</f>
        <v>63</v>
      </c>
      <c r="AA32" s="68">
        <f>HLOOKUP(AA20,'SDR Patient and Stations'!$B$6:$AT$14,4,FALSE)</f>
        <v>64</v>
      </c>
      <c r="AB32" s="60">
        <f>HLOOKUP(AB20,'SDR Patient and Stations'!$B$6:$AT$14,4,FALSE)</f>
        <v>64</v>
      </c>
      <c r="AC32" s="68">
        <f>HLOOKUP(AC20,'SDR Patient and Stations'!$B$6:$AT$14,4,FALSE)</f>
        <v>65</v>
      </c>
      <c r="AD32" s="60">
        <f>HLOOKUP(AD20,'SDR Patient and Stations'!$B$6:$AT$14,4,FALSE)</f>
        <v>54</v>
      </c>
      <c r="AE32" s="68">
        <f>HLOOKUP(AE20,'SDR Patient and Stations'!$B$6:$AT$14,4,FALSE)</f>
        <v>57</v>
      </c>
      <c r="AF32" s="60">
        <f>HLOOKUP(AF20,'SDR Patient and Stations'!$B$6:$AT$14,4,FALSE)</f>
        <v>57</v>
      </c>
      <c r="AG32" s="68">
        <f>HLOOKUP(AG20,'SDR Patient and Stations'!$B$6:$AT$14,4,FALSE)</f>
        <v>58</v>
      </c>
      <c r="AH32" s="60">
        <f>HLOOKUP(AH20,'SDR Patient and Stations'!$B$6:$AT$14,4,FALSE)</f>
        <v>52</v>
      </c>
      <c r="AI32" s="68">
        <f>HLOOKUP(AI20,'SDR Patient and Stations'!$B$6:$AT$14,4,FALSE)</f>
        <v>60</v>
      </c>
      <c r="AJ32" s="60">
        <f>HLOOKUP(AJ20,'SDR Patient and Stations'!$B$6:$AT$14,4,FALSE)</f>
        <v>44</v>
      </c>
      <c r="AK32" s="68">
        <f>HLOOKUP(AK20,'SDR Patient and Stations'!$B$6:$AT$14,4,FALSE)</f>
        <v>42</v>
      </c>
      <c r="AL32" s="60">
        <f>HLOOKUP(AL20,'SDR Patient and Stations'!$B$6:$AT$14,4,FALSE)</f>
        <v>40</v>
      </c>
      <c r="AM32" s="68">
        <f>HLOOKUP(AM20,'SDR Patient and Stations'!$B$6:$AT$14,4,FALSE)</f>
        <v>43</v>
      </c>
      <c r="AN32" s="60">
        <f>HLOOKUP(AN20,'SDR Patient and Stations'!$B$6:$AT$14,4,FALSE)</f>
        <v>41</v>
      </c>
      <c r="AO32" s="68">
        <f>HLOOKUP(AO20,'SDR Patient and Stations'!$B$6:$AT$14,4,FALSE)</f>
        <v>39</v>
      </c>
      <c r="AP32" s="60">
        <f>HLOOKUP(AP20,'SDR Patient and Stations'!$B$6:$AT$14,4,FALSE)</f>
        <v>44</v>
      </c>
      <c r="AQ32" s="68">
        <f>HLOOKUP(AQ20,'SDR Patient and Stations'!$B$6:$AT$14,4,FALSE)</f>
        <v>44</v>
      </c>
      <c r="AR32" s="60">
        <f>HLOOKUP(AR20,'SDR Patient and Stations'!$B$6:$AT$14,4,FALSE)</f>
        <v>46</v>
      </c>
      <c r="AS32" s="68">
        <f>HLOOKUP(AS20,'SDR Patient and Stations'!$B$6:$AT$14,4,FALSE)</f>
        <v>49</v>
      </c>
      <c r="AT32" s="60">
        <f>HLOOKUP(AT20,'SDR Patient and Stations'!$B$6:$AT$14,4,FALSE)</f>
        <v>56</v>
      </c>
      <c r="AU32" s="68">
        <f>HLOOKUP(AU20,'SDR Patient and Stations'!$B$6:$AT$14,4,FALSE)</f>
        <v>47</v>
      </c>
      <c r="AV32" s="60">
        <f>HLOOKUP(AV20,'SDR Patient and Stations'!$B$6:$AT$14,4,FALSE)</f>
        <v>50</v>
      </c>
      <c r="AW32" s="68">
        <f>HLOOKUP(AW20,'SDR Patient and Stations'!$B$6:$AT$14,4,FALSE)</f>
        <v>41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13</v>
      </c>
      <c r="N34" s="61">
        <f t="shared" si="16"/>
        <v>34</v>
      </c>
      <c r="O34" s="69">
        <f t="shared" si="16"/>
        <v>42</v>
      </c>
      <c r="P34" s="61">
        <f t="shared" si="16"/>
        <v>29</v>
      </c>
      <c r="Q34" s="69">
        <f t="shared" si="16"/>
        <v>11</v>
      </c>
      <c r="R34" s="61">
        <f t="shared" si="16"/>
        <v>8</v>
      </c>
      <c r="S34" s="69">
        <f t="shared" si="16"/>
        <v>12</v>
      </c>
      <c r="T34" s="61">
        <f t="shared" si="16"/>
        <v>8</v>
      </c>
      <c r="U34" s="69">
        <f t="shared" si="16"/>
        <v>5</v>
      </c>
      <c r="V34" s="61">
        <f t="shared" si="16"/>
        <v>7</v>
      </c>
      <c r="W34" s="69">
        <f t="shared" si="16"/>
        <v>10</v>
      </c>
      <c r="X34" s="61">
        <f t="shared" si="16"/>
        <v>9</v>
      </c>
      <c r="Y34" s="69">
        <f t="shared" si="16"/>
        <v>3</v>
      </c>
      <c r="Z34" s="61">
        <f t="shared" si="16"/>
        <v>2</v>
      </c>
      <c r="AA34" s="69">
        <f t="shared" si="16"/>
        <v>-10</v>
      </c>
      <c r="AB34" s="61">
        <f t="shared" si="16"/>
        <v>-7</v>
      </c>
      <c r="AC34" s="69">
        <f t="shared" si="16"/>
        <v>-8</v>
      </c>
      <c r="AD34" s="61">
        <f t="shared" si="16"/>
        <v>4</v>
      </c>
      <c r="AE34" s="69">
        <f t="shared" si="16"/>
        <v>-5</v>
      </c>
      <c r="AF34" s="61">
        <f t="shared" si="16"/>
        <v>3</v>
      </c>
      <c r="AG34" s="69">
        <f t="shared" si="16"/>
        <v>-14</v>
      </c>
      <c r="AH34" s="61">
        <f t="shared" si="16"/>
        <v>-10</v>
      </c>
      <c r="AI34" s="69">
        <f t="shared" si="16"/>
        <v>-20</v>
      </c>
      <c r="AJ34" s="61">
        <f t="shared" si="16"/>
        <v>-1</v>
      </c>
      <c r="AK34" s="69">
        <f t="shared" si="16"/>
        <v>-1</v>
      </c>
      <c r="AL34" s="61">
        <f t="shared" si="16"/>
        <v>-1</v>
      </c>
      <c r="AM34" s="69">
        <f t="shared" si="16"/>
        <v>1</v>
      </c>
      <c r="AN34" s="61">
        <f t="shared" si="16"/>
        <v>3</v>
      </c>
      <c r="AO34" s="69">
        <f t="shared" si="16"/>
        <v>7</v>
      </c>
      <c r="AP34" s="61">
        <f t="shared" si="16"/>
        <v>5</v>
      </c>
      <c r="AQ34" s="69">
        <f t="shared" si="16"/>
        <v>12</v>
      </c>
      <c r="AR34" s="61">
        <f t="shared" si="16"/>
        <v>1</v>
      </c>
      <c r="AS34" s="69">
        <f t="shared" si="16"/>
        <v>1</v>
      </c>
      <c r="AT34" s="61">
        <f t="shared" si="16"/>
        <v>-15</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2.2307692307692308</v>
      </c>
      <c r="Q36" s="107">
        <f t="shared" si="18"/>
        <v>0.3235294117647059</v>
      </c>
      <c r="R36" s="108">
        <f t="shared" si="18"/>
        <v>0.19047619047619047</v>
      </c>
      <c r="S36" s="107">
        <f t="shared" si="18"/>
        <v>0.2857142857142857</v>
      </c>
      <c r="T36" s="108">
        <f t="shared" si="18"/>
        <v>0.17777777777777778</v>
      </c>
      <c r="U36" s="107">
        <f t="shared" si="18"/>
        <v>0.1</v>
      </c>
      <c r="V36" s="108">
        <f t="shared" si="18"/>
        <v>0.12962962962962962</v>
      </c>
      <c r="W36" s="107">
        <f t="shared" si="18"/>
        <v>0.18867924528301888</v>
      </c>
      <c r="X36" s="108">
        <f t="shared" si="18"/>
        <v>0.16363636363636364</v>
      </c>
      <c r="Y36" s="107">
        <f t="shared" si="18"/>
        <v>4.9180327868852458E-2</v>
      </c>
      <c r="Z36" s="108">
        <f t="shared" si="18"/>
        <v>3.1746031746031744E-2</v>
      </c>
      <c r="AA36" s="107">
        <f t="shared" si="18"/>
        <v>-0.15625</v>
      </c>
      <c r="AB36" s="108">
        <f t="shared" si="18"/>
        <v>-0.109375</v>
      </c>
      <c r="AC36" s="107">
        <f t="shared" si="18"/>
        <v>-0.12307692307692308</v>
      </c>
      <c r="AD36" s="108">
        <f t="shared" si="18"/>
        <v>7.407407407407407E-2</v>
      </c>
      <c r="AE36" s="107">
        <f t="shared" si="18"/>
        <v>-8.771929824561403E-2</v>
      </c>
      <c r="AF36" s="108">
        <f t="shared" si="18"/>
        <v>5.2631578947368418E-2</v>
      </c>
      <c r="AG36" s="107">
        <f t="shared" si="18"/>
        <v>-0.2413793103448276</v>
      </c>
      <c r="AH36" s="108">
        <f t="shared" si="18"/>
        <v>-0.19230769230769232</v>
      </c>
      <c r="AI36" s="107">
        <f t="shared" si="18"/>
        <v>-0.33333333333333331</v>
      </c>
      <c r="AJ36" s="108">
        <f t="shared" si="18"/>
        <v>-2.2727272727272728E-2</v>
      </c>
      <c r="AK36" s="107">
        <f t="shared" si="18"/>
        <v>-2.3809523809523808E-2</v>
      </c>
      <c r="AL36" s="108">
        <f t="shared" si="18"/>
        <v>-2.5000000000000001E-2</v>
      </c>
      <c r="AM36" s="107">
        <f t="shared" si="18"/>
        <v>2.3255813953488372E-2</v>
      </c>
      <c r="AN36" s="108">
        <f t="shared" si="18"/>
        <v>7.3170731707317069E-2</v>
      </c>
      <c r="AO36" s="107">
        <f t="shared" si="18"/>
        <v>0.17948717948717949</v>
      </c>
      <c r="AP36" s="108">
        <f t="shared" si="18"/>
        <v>0.11363636363636363</v>
      </c>
      <c r="AQ36" s="107">
        <f t="shared" si="18"/>
        <v>0.27272727272727271</v>
      </c>
      <c r="AR36" s="108">
        <f t="shared" si="18"/>
        <v>2.1739130434782608E-2</v>
      </c>
      <c r="AS36" s="107">
        <f t="shared" si="18"/>
        <v>2.0408163265306121E-2</v>
      </c>
      <c r="AT36" s="108">
        <f t="shared" si="18"/>
        <v>-0.26785714285714285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0.12393162393162394</v>
      </c>
      <c r="Q38" s="107">
        <f t="shared" si="20"/>
        <v>1.7973856209150329E-2</v>
      </c>
      <c r="R38" s="108">
        <f t="shared" si="20"/>
        <v>1.0582010582010581E-2</v>
      </c>
      <c r="S38" s="107">
        <f t="shared" si="20"/>
        <v>1.5873015873015872E-2</v>
      </c>
      <c r="T38" s="108">
        <f t="shared" si="20"/>
        <v>9.876543209876543E-3</v>
      </c>
      <c r="U38" s="107">
        <f t="shared" si="20"/>
        <v>5.5555555555555558E-3</v>
      </c>
      <c r="V38" s="108">
        <f t="shared" si="20"/>
        <v>7.2016460905349787E-3</v>
      </c>
      <c r="W38" s="107">
        <f t="shared" si="20"/>
        <v>1.0482180293501049E-2</v>
      </c>
      <c r="X38" s="108">
        <f t="shared" si="20"/>
        <v>9.0909090909090905E-3</v>
      </c>
      <c r="Y38" s="107">
        <f t="shared" si="20"/>
        <v>2.7322404371584699E-3</v>
      </c>
      <c r="Z38" s="108">
        <f t="shared" si="20"/>
        <v>1.7636684303350969E-3</v>
      </c>
      <c r="AA38" s="107">
        <f t="shared" si="20"/>
        <v>-8.6805555555555559E-3</v>
      </c>
      <c r="AB38" s="108">
        <f t="shared" si="20"/>
        <v>-6.076388888888889E-3</v>
      </c>
      <c r="AC38" s="107">
        <f t="shared" si="20"/>
        <v>-6.8376068376068376E-3</v>
      </c>
      <c r="AD38" s="108">
        <f t="shared" si="20"/>
        <v>4.1152263374485592E-3</v>
      </c>
      <c r="AE38" s="107">
        <f t="shared" si="20"/>
        <v>-4.8732943469785572E-3</v>
      </c>
      <c r="AF38" s="108">
        <f t="shared" si="20"/>
        <v>2.9239766081871343E-3</v>
      </c>
      <c r="AG38" s="107">
        <f t="shared" si="20"/>
        <v>-1.3409961685823755E-2</v>
      </c>
      <c r="AH38" s="108">
        <f t="shared" si="20"/>
        <v>-1.0683760683760684E-2</v>
      </c>
      <c r="AI38" s="107">
        <f t="shared" si="20"/>
        <v>-1.8518518518518517E-2</v>
      </c>
      <c r="AJ38" s="108">
        <f t="shared" si="20"/>
        <v>-1.2626262626262627E-3</v>
      </c>
      <c r="AK38" s="107">
        <f t="shared" si="20"/>
        <v>-1.3227513227513227E-3</v>
      </c>
      <c r="AL38" s="108">
        <f t="shared" si="20"/>
        <v>-1.3888888888888889E-3</v>
      </c>
      <c r="AM38" s="107">
        <f t="shared" si="20"/>
        <v>1.2919896640826874E-3</v>
      </c>
      <c r="AN38" s="108">
        <f t="shared" si="20"/>
        <v>4.0650406504065036E-3</v>
      </c>
      <c r="AO38" s="107">
        <f t="shared" si="20"/>
        <v>9.9715099715099714E-3</v>
      </c>
      <c r="AP38" s="108">
        <f t="shared" si="20"/>
        <v>6.313131313131313E-3</v>
      </c>
      <c r="AQ38" s="107">
        <f t="shared" si="20"/>
        <v>1.515151515151515E-2</v>
      </c>
      <c r="AR38" s="108">
        <f t="shared" si="20"/>
        <v>1.2077294685990338E-3</v>
      </c>
      <c r="AS38" s="107">
        <f t="shared" si="20"/>
        <v>1.1337868480725622E-3</v>
      </c>
      <c r="AT38" s="108">
        <f t="shared" si="20"/>
        <v>-1.488095238095238E-2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2.2307692307692308</v>
      </c>
      <c r="Q40" s="107">
        <f t="shared" si="21"/>
        <v>0.3235294117647059</v>
      </c>
      <c r="R40" s="108">
        <f t="shared" si="21"/>
        <v>0.19047619047619047</v>
      </c>
      <c r="S40" s="107">
        <f t="shared" si="21"/>
        <v>0.2857142857142857</v>
      </c>
      <c r="T40" s="108">
        <f t="shared" si="21"/>
        <v>0.17777777777777778</v>
      </c>
      <c r="U40" s="107">
        <f t="shared" si="21"/>
        <v>0.1</v>
      </c>
      <c r="V40" s="108">
        <f t="shared" si="21"/>
        <v>0.12962962962962962</v>
      </c>
      <c r="W40" s="107">
        <f t="shared" si="21"/>
        <v>0.18867924528301888</v>
      </c>
      <c r="X40" s="108">
        <f t="shared" si="21"/>
        <v>0.16363636363636364</v>
      </c>
      <c r="Y40" s="107">
        <f t="shared" si="21"/>
        <v>4.9180327868852458E-2</v>
      </c>
      <c r="Z40" s="108">
        <f t="shared" si="21"/>
        <v>3.1746031746031744E-2</v>
      </c>
      <c r="AA40" s="107">
        <f t="shared" si="21"/>
        <v>-0.15625</v>
      </c>
      <c r="AB40" s="108">
        <f t="shared" si="21"/>
        <v>-0.109375</v>
      </c>
      <c r="AC40" s="107">
        <f t="shared" si="21"/>
        <v>-0.12307692307692308</v>
      </c>
      <c r="AD40" s="108">
        <f t="shared" si="21"/>
        <v>7.407407407407407E-2</v>
      </c>
      <c r="AE40" s="107">
        <f t="shared" si="21"/>
        <v>-8.771929824561403E-2</v>
      </c>
      <c r="AF40" s="108">
        <f t="shared" si="21"/>
        <v>5.2631578947368418E-2</v>
      </c>
      <c r="AG40" s="107">
        <f t="shared" si="21"/>
        <v>-0.2413793103448276</v>
      </c>
      <c r="AH40" s="108">
        <f t="shared" si="21"/>
        <v>-0.19230769230769232</v>
      </c>
      <c r="AI40" s="107">
        <f t="shared" si="21"/>
        <v>-0.33333333333333331</v>
      </c>
      <c r="AJ40" s="108">
        <f t="shared" si="21"/>
        <v>-2.2727272727272728E-2</v>
      </c>
      <c r="AK40" s="107">
        <f t="shared" si="21"/>
        <v>-2.3809523809523808E-2</v>
      </c>
      <c r="AL40" s="108">
        <f t="shared" si="21"/>
        <v>-2.5000000000000001E-2</v>
      </c>
      <c r="AM40" s="107">
        <f t="shared" si="21"/>
        <v>2.3255813953488372E-2</v>
      </c>
      <c r="AN40" s="108">
        <f t="shared" si="21"/>
        <v>7.3170731707317069E-2</v>
      </c>
      <c r="AO40" s="107">
        <f t="shared" si="21"/>
        <v>0.17948717948717949</v>
      </c>
      <c r="AP40" s="108">
        <f t="shared" si="21"/>
        <v>0.11363636363636363</v>
      </c>
      <c r="AQ40" s="107">
        <f t="shared" si="21"/>
        <v>0.27272727272727271</v>
      </c>
      <c r="AR40" s="108">
        <f t="shared" si="21"/>
        <v>2.1739130434782608E-2</v>
      </c>
      <c r="AS40" s="107">
        <f t="shared" si="21"/>
        <v>2.0408163265306117E-2</v>
      </c>
      <c r="AT40" s="108">
        <f t="shared" si="21"/>
        <v>-0.26785714285714285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13</v>
      </c>
      <c r="N43" s="110">
        <f t="shared" si="22"/>
        <v>34</v>
      </c>
      <c r="O43" s="109">
        <f t="shared" si="22"/>
        <v>42</v>
      </c>
      <c r="P43" s="110">
        <f t="shared" si="22"/>
        <v>135.69230769230768</v>
      </c>
      <c r="Q43" s="109">
        <f t="shared" si="22"/>
        <v>59.558823529411768</v>
      </c>
      <c r="R43" s="110">
        <f t="shared" si="22"/>
        <v>59.523809523809526</v>
      </c>
      <c r="S43" s="109">
        <f t="shared" si="22"/>
        <v>69.428571428571431</v>
      </c>
      <c r="T43" s="110">
        <f t="shared" si="22"/>
        <v>62.422222222222224</v>
      </c>
      <c r="U43" s="109">
        <f t="shared" si="22"/>
        <v>60.5</v>
      </c>
      <c r="V43" s="110">
        <f t="shared" si="22"/>
        <v>68.907407407407405</v>
      </c>
      <c r="W43" s="109">
        <f t="shared" si="22"/>
        <v>74.886792452830193</v>
      </c>
      <c r="X43" s="110">
        <f t="shared" si="22"/>
        <v>74.472727272727269</v>
      </c>
      <c r="Y43" s="109">
        <f t="shared" si="22"/>
        <v>67.147540983606561</v>
      </c>
      <c r="Z43" s="110">
        <f t="shared" si="22"/>
        <v>67.063492063492063</v>
      </c>
      <c r="AA43" s="109">
        <f t="shared" si="22"/>
        <v>45.5625</v>
      </c>
      <c r="AB43" s="110">
        <f t="shared" si="22"/>
        <v>50.765625</v>
      </c>
      <c r="AC43" s="109">
        <f t="shared" si="22"/>
        <v>49.984615384615381</v>
      </c>
      <c r="AD43" s="110">
        <f t="shared" si="22"/>
        <v>62.296296296296298</v>
      </c>
      <c r="AE43" s="109">
        <f t="shared" si="22"/>
        <v>47.438596491228068</v>
      </c>
      <c r="AF43" s="110">
        <f t="shared" si="22"/>
        <v>63.157894736842103</v>
      </c>
      <c r="AG43" s="109">
        <f t="shared" si="22"/>
        <v>33.379310344827587</v>
      </c>
      <c r="AH43" s="110">
        <f t="shared" si="22"/>
        <v>33.92307692307692</v>
      </c>
      <c r="AI43" s="109">
        <f t="shared" si="22"/>
        <v>26.666666666666668</v>
      </c>
      <c r="AJ43" s="110">
        <f t="shared" si="22"/>
        <v>42.022727272727273</v>
      </c>
      <c r="AK43" s="109">
        <f t="shared" si="22"/>
        <v>40.023809523809526</v>
      </c>
      <c r="AL43" s="110">
        <f t="shared" si="22"/>
        <v>38.024999999999999</v>
      </c>
      <c r="AM43" s="109">
        <f t="shared" si="22"/>
        <v>45.02325581395349</v>
      </c>
      <c r="AN43" s="110">
        <f t="shared" si="22"/>
        <v>47.219512195121951</v>
      </c>
      <c r="AO43" s="109">
        <f t="shared" si="22"/>
        <v>54.256410256410255</v>
      </c>
      <c r="AP43" s="110">
        <f t="shared" si="22"/>
        <v>54.56818181818182</v>
      </c>
      <c r="AQ43" s="109">
        <f t="shared" si="22"/>
        <v>71.272727272727266</v>
      </c>
      <c r="AR43" s="110">
        <f t="shared" si="22"/>
        <v>48.021739130434781</v>
      </c>
      <c r="AS43" s="109">
        <f t="shared" si="22"/>
        <v>51.020408163265309</v>
      </c>
      <c r="AT43" s="110">
        <f t="shared" si="22"/>
        <v>30.017857142857142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4.333333333333333</v>
      </c>
      <c r="N45" s="61">
        <f t="shared" si="23"/>
        <v>11.333333333333334</v>
      </c>
      <c r="O45" s="69">
        <f t="shared" si="23"/>
        <v>14</v>
      </c>
      <c r="P45" s="61">
        <f t="shared" si="23"/>
        <v>45.230769230769226</v>
      </c>
      <c r="Q45" s="69">
        <f t="shared" si="23"/>
        <v>19.852941176470591</v>
      </c>
      <c r="R45" s="61">
        <f t="shared" si="23"/>
        <v>19.841269841269842</v>
      </c>
      <c r="S45" s="69">
        <f t="shared" si="23"/>
        <v>23.142857142857142</v>
      </c>
      <c r="T45" s="61">
        <f t="shared" si="23"/>
        <v>20.807407407407407</v>
      </c>
      <c r="U45" s="69">
        <f t="shared" si="23"/>
        <v>20.166666666666668</v>
      </c>
      <c r="V45" s="61">
        <f t="shared" si="23"/>
        <v>22.969135802469136</v>
      </c>
      <c r="W45" s="69">
        <f t="shared" si="23"/>
        <v>24.962264150943398</v>
      </c>
      <c r="X45" s="61">
        <f t="shared" si="23"/>
        <v>24.824242424242424</v>
      </c>
      <c r="Y45" s="69">
        <f t="shared" si="23"/>
        <v>22.382513661202186</v>
      </c>
      <c r="Z45" s="61">
        <f t="shared" si="23"/>
        <v>22.354497354497354</v>
      </c>
      <c r="AA45" s="69">
        <f t="shared" si="23"/>
        <v>15.1875</v>
      </c>
      <c r="AB45" s="61">
        <f t="shared" si="23"/>
        <v>16.921875</v>
      </c>
      <c r="AC45" s="69">
        <f t="shared" si="23"/>
        <v>16.661538461538459</v>
      </c>
      <c r="AD45" s="61">
        <f t="shared" si="23"/>
        <v>20.765432098765434</v>
      </c>
      <c r="AE45" s="69">
        <f t="shared" si="23"/>
        <v>15.812865497076023</v>
      </c>
      <c r="AF45" s="61">
        <f t="shared" si="23"/>
        <v>21.052631578947366</v>
      </c>
      <c r="AG45" s="69">
        <f t="shared" si="23"/>
        <v>11.126436781609195</v>
      </c>
      <c r="AH45" s="61">
        <f t="shared" si="23"/>
        <v>11.307692307692307</v>
      </c>
      <c r="AI45" s="69">
        <f t="shared" si="23"/>
        <v>8.8888888888888893</v>
      </c>
      <c r="AJ45" s="61">
        <f t="shared" si="23"/>
        <v>14.007575757575758</v>
      </c>
      <c r="AK45" s="69">
        <f t="shared" si="23"/>
        <v>13.341269841269842</v>
      </c>
      <c r="AL45" s="61">
        <f t="shared" si="23"/>
        <v>12.674999999999999</v>
      </c>
      <c r="AM45" s="69">
        <f t="shared" si="23"/>
        <v>15.007751937984496</v>
      </c>
      <c r="AN45" s="61">
        <f t="shared" si="23"/>
        <v>15.739837398373984</v>
      </c>
      <c r="AO45" s="69">
        <f t="shared" si="23"/>
        <v>18.085470085470085</v>
      </c>
      <c r="AP45" s="61">
        <f t="shared" si="23"/>
        <v>18.189393939393941</v>
      </c>
      <c r="AQ45" s="69">
        <f t="shared" si="23"/>
        <v>23.757575757575754</v>
      </c>
      <c r="AR45" s="61">
        <f t="shared" si="23"/>
        <v>16.007246376811594</v>
      </c>
      <c r="AS45" s="69">
        <f t="shared" si="23"/>
        <v>17.006802721088437</v>
      </c>
      <c r="AT45" s="61">
        <f t="shared" si="23"/>
        <v>10.005952380952381</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-5.666666666666667</v>
      </c>
      <c r="N47" s="118">
        <f t="shared" si="24"/>
        <v>1.3333333333333339</v>
      </c>
      <c r="O47" s="119">
        <f t="shared" si="24"/>
        <v>4</v>
      </c>
      <c r="P47" s="118">
        <f t="shared" si="24"/>
        <v>35.230769230769226</v>
      </c>
      <c r="Q47" s="119">
        <f t="shared" si="24"/>
        <v>8.5196078431372566</v>
      </c>
      <c r="R47" s="118">
        <f t="shared" si="24"/>
        <v>4.5079365079365079</v>
      </c>
      <c r="S47" s="119">
        <f t="shared" si="24"/>
        <v>3.1428571428571423</v>
      </c>
      <c r="T47" s="118">
        <f t="shared" si="24"/>
        <v>0.80740740740740691</v>
      </c>
      <c r="U47" s="119">
        <f t="shared" si="24"/>
        <v>0.16666666666666785</v>
      </c>
      <c r="V47" s="118">
        <f t="shared" si="24"/>
        <v>2.9691358024691361</v>
      </c>
      <c r="W47" s="119">
        <f t="shared" si="24"/>
        <v>4.9622641509433976</v>
      </c>
      <c r="X47" s="118">
        <f t="shared" si="24"/>
        <v>4.8242424242424242</v>
      </c>
      <c r="Y47" s="119">
        <f t="shared" si="24"/>
        <v>2.3825136612021858</v>
      </c>
      <c r="Z47" s="118">
        <f t="shared" si="24"/>
        <v>2.3544973544973544</v>
      </c>
      <c r="AA47" s="119">
        <f t="shared" si="24"/>
        <v>-4.8125</v>
      </c>
      <c r="AB47" s="118">
        <f t="shared" si="24"/>
        <v>-3.078125</v>
      </c>
      <c r="AC47" s="119">
        <f t="shared" si="24"/>
        <v>-3.3384615384615408</v>
      </c>
      <c r="AD47" s="118">
        <f t="shared" si="24"/>
        <v>3.7654320987654337</v>
      </c>
      <c r="AE47" s="119">
        <f t="shared" si="24"/>
        <v>-1.1871345029239766</v>
      </c>
      <c r="AF47" s="118">
        <f t="shared" si="24"/>
        <v>4.0526315789473664</v>
      </c>
      <c r="AG47" s="119">
        <f t="shared" si="24"/>
        <v>-8.8735632183908049</v>
      </c>
      <c r="AH47" s="118">
        <f t="shared" si="24"/>
        <v>-8.6923076923076934</v>
      </c>
      <c r="AI47" s="119">
        <f t="shared" si="24"/>
        <v>-11.111111111111111</v>
      </c>
      <c r="AJ47" s="118">
        <f t="shared" si="24"/>
        <v>-5.9924242424242422</v>
      </c>
      <c r="AK47" s="119">
        <f t="shared" si="24"/>
        <v>-6.6587301587301582</v>
      </c>
      <c r="AL47" s="118">
        <f t="shared" si="24"/>
        <v>-7.3250000000000011</v>
      </c>
      <c r="AM47" s="119">
        <f t="shared" si="24"/>
        <v>-4.9922480620155039</v>
      </c>
      <c r="AN47" s="118">
        <f t="shared" si="24"/>
        <v>-4.2601626016260159</v>
      </c>
      <c r="AO47" s="119">
        <f t="shared" si="24"/>
        <v>-1.9145299145299148</v>
      </c>
      <c r="AP47" s="118">
        <f t="shared" si="24"/>
        <v>-1.8106060606060588</v>
      </c>
      <c r="AQ47" s="119">
        <f t="shared" si="24"/>
        <v>3.7575757575757542</v>
      </c>
      <c r="AR47" s="118">
        <f t="shared" si="24"/>
        <v>-3.9927536231884062</v>
      </c>
      <c r="AS47" s="119">
        <f t="shared" si="24"/>
        <v>-2.9931972789115626</v>
      </c>
      <c r="AT47" s="118">
        <f t="shared" si="24"/>
        <v>-9.9940476190476186</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1.3333333333333339</v>
      </c>
      <c r="O49" s="71">
        <f t="shared" si="25"/>
        <v>4</v>
      </c>
      <c r="P49" s="63">
        <f t="shared" si="25"/>
        <v>10</v>
      </c>
      <c r="Q49" s="71">
        <f t="shared" si="25"/>
        <v>8.5196078431372566</v>
      </c>
      <c r="R49" s="63">
        <f t="shared" si="25"/>
        <v>4.5079365079365079</v>
      </c>
      <c r="S49" s="71">
        <f t="shared" si="25"/>
        <v>0</v>
      </c>
      <c r="T49" s="63">
        <f t="shared" si="25"/>
        <v>0</v>
      </c>
      <c r="U49" s="71">
        <f t="shared" si="25"/>
        <v>0</v>
      </c>
      <c r="V49" s="63">
        <f t="shared" si="25"/>
        <v>2.9691358024691361</v>
      </c>
      <c r="W49" s="71">
        <f t="shared" si="25"/>
        <v>4.9622641509433976</v>
      </c>
      <c r="X49" s="63">
        <f t="shared" si="25"/>
        <v>4.8242424242424242</v>
      </c>
      <c r="Y49" s="71">
        <f t="shared" si="25"/>
        <v>2.3825136612021858</v>
      </c>
      <c r="Z49" s="63">
        <f t="shared" si="25"/>
        <v>2.3544973544973544</v>
      </c>
      <c r="AA49" s="71">
        <f t="shared" si="25"/>
        <v>0</v>
      </c>
      <c r="AB49" s="63">
        <f t="shared" si="25"/>
        <v>0</v>
      </c>
      <c r="AC49" s="71">
        <f t="shared" si="25"/>
        <v>0</v>
      </c>
      <c r="AD49" s="63">
        <f t="shared" si="25"/>
        <v>3.7654320987654337</v>
      </c>
      <c r="AE49" s="71">
        <f t="shared" si="25"/>
        <v>0</v>
      </c>
      <c r="AF49" s="63">
        <f t="shared" si="25"/>
        <v>4.0526315789473664</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9" priority="5" stopIfTrue="1">
      <formula>ISERROR</formula>
    </cfRule>
  </conditionalFormatting>
  <conditionalFormatting sqref="BB36:BD36 BB38:BD38 BB40:BD40 BB43:BD43 BB45:BD45 BB49:BD49">
    <cfRule type="expression" dxfId="28" priority="4" stopIfTrue="1">
      <formula>ISERROR</formula>
    </cfRule>
  </conditionalFormatting>
  <conditionalFormatting sqref="K36 K38 K40 K43 K45 K49">
    <cfRule type="expression" dxfId="2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0.74</v>
      </c>
      <c r="D1" s="1"/>
      <c r="E1" s="1" t="s">
        <v>31</v>
      </c>
      <c r="F1" s="29">
        <v>2.96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0.32500000000000001</v>
      </c>
      <c r="N13" s="54">
        <f>'SDR Patient and Stations'!M12</f>
        <v>0.85</v>
      </c>
      <c r="O13" s="55">
        <f>'SDR Patient and Stations'!N12</f>
        <v>1.05</v>
      </c>
      <c r="P13" s="54">
        <f>'SDR Patient and Stations'!O12</f>
        <v>1.05</v>
      </c>
      <c r="Q13" s="55">
        <f>'SDR Patient and Stations'!P12</f>
        <v>0.59210526315789469</v>
      </c>
      <c r="R13" s="54">
        <f>'SDR Patient and Stations'!Q12</f>
        <v>0.65789473684210531</v>
      </c>
      <c r="S13" s="55">
        <f>'SDR Patient and Stations'!R12</f>
        <v>0.71052631578947367</v>
      </c>
      <c r="T13" s="54">
        <f>'SDR Patient and Stations'!S12</f>
        <v>0.69736842105263153</v>
      </c>
      <c r="U13" s="55">
        <f>'SDR Patient and Stations'!T12</f>
        <v>0.72368421052631582</v>
      </c>
      <c r="V13" s="54">
        <f>'SDR Patient and Stations'!U12</f>
        <v>0.80263157894736847</v>
      </c>
      <c r="W13" s="55">
        <f>'SDR Patient and Stations'!V12</f>
        <v>0.82894736842105265</v>
      </c>
      <c r="X13" s="54">
        <f>'SDR Patient and Stations'!W12</f>
        <v>0.88888888888888884</v>
      </c>
      <c r="Y13" s="55">
        <f>'SDR Patient and Stations'!X12</f>
        <v>0.88888888888888884</v>
      </c>
      <c r="Z13" s="54">
        <f>'SDR Patient and Stations'!Y12</f>
        <v>0.90277777777777779</v>
      </c>
      <c r="AA13" s="55">
        <f>'SDR Patient and Stations'!Z12</f>
        <v>0.9</v>
      </c>
      <c r="AB13" s="54">
        <f>'SDR Patient and Stations'!AA12</f>
        <v>0.95</v>
      </c>
      <c r="AC13" s="55">
        <f>'SDR Patient and Stations'!AB12</f>
        <v>0.95</v>
      </c>
      <c r="AD13" s="54">
        <f>'SDR Patient and Stations'!AC12</f>
        <v>0.76315789473684215</v>
      </c>
      <c r="AE13" s="55">
        <f>'SDR Patient and Stations'!AD12</f>
        <v>0.68421052631578949</v>
      </c>
      <c r="AF13" s="54">
        <f>'SDR Patient and Stations'!AE12</f>
        <v>0.78947368421052633</v>
      </c>
      <c r="AG13" s="55">
        <f>'SDR Patient and Stations'!AF12</f>
        <v>0.57894736842105265</v>
      </c>
      <c r="AH13" s="54">
        <f>'SDR Patient and Stations'!AG12</f>
        <v>0.55263157894736847</v>
      </c>
      <c r="AI13" s="55">
        <f>'SDR Patient and Stations'!AH12</f>
        <v>0.52631578947368418</v>
      </c>
      <c r="AJ13" s="54">
        <f>'SDR Patient and Stations'!AI12</f>
        <v>0.56578947368421051</v>
      </c>
      <c r="AK13" s="55">
        <f>'SDR Patient and Stations'!AJ12</f>
        <v>0.53947368421052633</v>
      </c>
      <c r="AL13" s="54">
        <f>'SDR Patient and Stations'!AK12</f>
        <v>0.51315789473684215</v>
      </c>
      <c r="AM13" s="55">
        <f>'SDR Patient and Stations'!AL12</f>
        <v>0.57894736842105265</v>
      </c>
      <c r="AN13" s="54">
        <f>'SDR Patient and Stations'!AM12</f>
        <v>0.57894736842105265</v>
      </c>
      <c r="AO13" s="55">
        <f>'SDR Patient and Stations'!AN12</f>
        <v>0.60526315789473684</v>
      </c>
      <c r="AP13" s="54">
        <f>'SDR Patient and Stations'!AO12</f>
        <v>0.64473684210526316</v>
      </c>
      <c r="AQ13" s="55">
        <f>'SDR Patient and Stations'!AP12</f>
        <v>0.73684210526315785</v>
      </c>
      <c r="AR13" s="54">
        <f>'SDR Patient and Stations'!AQ12</f>
        <v>0.61842105263157898</v>
      </c>
      <c r="AS13" s="55">
        <f>'SDR Patient and Stations'!AR12</f>
        <v>0.65789473684210531</v>
      </c>
      <c r="AT13" s="54">
        <f>'SDR Patient and Stations'!AS12</f>
        <v>0.53947368421052633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9</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-1</v>
      </c>
      <c r="W14" s="167">
        <f>'SDR Patient and Stations'!V14</f>
        <v>0</v>
      </c>
      <c r="X14" s="166">
        <f>'SDR Patient and Stations'!W14</f>
        <v>0</v>
      </c>
      <c r="Y14" s="167">
        <f>'SDR Patient and Stations'!X14</f>
        <v>-3</v>
      </c>
      <c r="Z14" s="166">
        <f>'SDR Patient and Stations'!Y14</f>
        <v>0</v>
      </c>
      <c r="AA14" s="167">
        <f>'SDR Patient and Stations'!Z14</f>
        <v>0</v>
      </c>
      <c r="AB14" s="166">
        <f>'SDR Patient and Stations'!AA14</f>
        <v>4</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9</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-1</v>
      </c>
      <c r="Z15" s="167">
        <f>'SDR Patient and Stations'!Y15</f>
        <v>0</v>
      </c>
      <c r="AA15" s="166">
        <f>'SDR Patient and Stations'!Z15</f>
        <v>0</v>
      </c>
      <c r="AB15" s="167">
        <f>'SDR Patient and Stations'!AA15</f>
        <v>-3</v>
      </c>
      <c r="AC15" s="166">
        <f>'SDR Patient and Stations'!AB15</f>
        <v>0</v>
      </c>
      <c r="AD15" s="167">
        <f>'SDR Patient and Stations'!AC15</f>
        <v>0</v>
      </c>
      <c r="AE15" s="166">
        <f>'SDR Patient and Stations'!AD15</f>
        <v>4</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9</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-1</v>
      </c>
      <c r="AA16" s="52">
        <f>'SDR Patient and Stations'!Z16</f>
        <v>0</v>
      </c>
      <c r="AB16" s="49">
        <f>'SDR Patient and Stations'!AA16</f>
        <v>0</v>
      </c>
      <c r="AC16" s="52">
        <f>'SDR Patient and Stations'!AB16</f>
        <v>-3</v>
      </c>
      <c r="AD16" s="49">
        <f>'SDR Patient and Stations'!AC16</f>
        <v>0</v>
      </c>
      <c r="AE16" s="52">
        <f>'SDR Patient and Stations'!AD16</f>
        <v>0</v>
      </c>
      <c r="AF16" s="49">
        <f>'SDR Patient and Stations'!AE16</f>
        <v>4</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0.74</v>
      </c>
      <c r="G21" s="66">
        <f t="shared" ref="G21:BD21" si="9">$C$1</f>
        <v>0.74</v>
      </c>
      <c r="H21" s="58">
        <f t="shared" si="9"/>
        <v>0.74</v>
      </c>
      <c r="I21" s="66">
        <f t="shared" si="9"/>
        <v>0.74</v>
      </c>
      <c r="J21" s="58">
        <f t="shared" si="9"/>
        <v>0.74</v>
      </c>
      <c r="K21" s="66">
        <f t="shared" si="9"/>
        <v>0.74</v>
      </c>
      <c r="L21" s="58">
        <f t="shared" si="9"/>
        <v>0.74</v>
      </c>
      <c r="M21" s="66">
        <f t="shared" si="9"/>
        <v>0.74</v>
      </c>
      <c r="N21" s="58">
        <f t="shared" si="9"/>
        <v>0.74</v>
      </c>
      <c r="O21" s="66">
        <f t="shared" si="9"/>
        <v>0.74</v>
      </c>
      <c r="P21" s="58">
        <f t="shared" si="9"/>
        <v>0.74</v>
      </c>
      <c r="Q21" s="66">
        <f t="shared" si="9"/>
        <v>0.74</v>
      </c>
      <c r="R21" s="58">
        <f t="shared" si="9"/>
        <v>0.74</v>
      </c>
      <c r="S21" s="66">
        <f t="shared" si="9"/>
        <v>0.74</v>
      </c>
      <c r="T21" s="58">
        <f t="shared" si="9"/>
        <v>0.74</v>
      </c>
      <c r="U21" s="66">
        <f t="shared" si="9"/>
        <v>0.74</v>
      </c>
      <c r="V21" s="58">
        <f t="shared" si="9"/>
        <v>0.74</v>
      </c>
      <c r="W21" s="66">
        <f t="shared" si="9"/>
        <v>0.74</v>
      </c>
      <c r="X21" s="58">
        <f t="shared" si="9"/>
        <v>0.74</v>
      </c>
      <c r="Y21" s="66">
        <f t="shared" si="9"/>
        <v>0.74</v>
      </c>
      <c r="Z21" s="58">
        <f t="shared" si="9"/>
        <v>0.74</v>
      </c>
      <c r="AA21" s="66">
        <f t="shared" si="9"/>
        <v>0.74</v>
      </c>
      <c r="AB21" s="58">
        <f t="shared" si="9"/>
        <v>0.74</v>
      </c>
      <c r="AC21" s="66">
        <f t="shared" si="9"/>
        <v>0.74</v>
      </c>
      <c r="AD21" s="58">
        <f t="shared" si="9"/>
        <v>0.74</v>
      </c>
      <c r="AE21" s="66">
        <f t="shared" si="9"/>
        <v>0.74</v>
      </c>
      <c r="AF21" s="58">
        <f t="shared" si="9"/>
        <v>0.74</v>
      </c>
      <c r="AG21" s="66">
        <f t="shared" si="9"/>
        <v>0.74</v>
      </c>
      <c r="AH21" s="58">
        <f t="shared" si="9"/>
        <v>0.74</v>
      </c>
      <c r="AI21" s="66">
        <f t="shared" si="9"/>
        <v>0.74</v>
      </c>
      <c r="AJ21" s="58">
        <f t="shared" si="9"/>
        <v>0.74</v>
      </c>
      <c r="AK21" s="66">
        <f t="shared" si="9"/>
        <v>0.74</v>
      </c>
      <c r="AL21" s="58">
        <f t="shared" si="9"/>
        <v>0.74</v>
      </c>
      <c r="AM21" s="66">
        <f t="shared" si="9"/>
        <v>0.74</v>
      </c>
      <c r="AN21" s="58">
        <f t="shared" si="9"/>
        <v>0.74</v>
      </c>
      <c r="AO21" s="66">
        <f t="shared" si="9"/>
        <v>0.74</v>
      </c>
      <c r="AP21" s="58">
        <f t="shared" si="9"/>
        <v>0.74</v>
      </c>
      <c r="AQ21" s="66">
        <f t="shared" si="9"/>
        <v>0.74</v>
      </c>
      <c r="AR21" s="58">
        <f t="shared" si="9"/>
        <v>0.74</v>
      </c>
      <c r="AS21" s="66">
        <f t="shared" si="9"/>
        <v>0.74</v>
      </c>
      <c r="AT21" s="58">
        <f t="shared" si="9"/>
        <v>0.74</v>
      </c>
      <c r="AU21" s="66">
        <f t="shared" si="9"/>
        <v>0.74</v>
      </c>
      <c r="AV21" s="58">
        <f t="shared" si="9"/>
        <v>0.74</v>
      </c>
      <c r="AW21" s="66">
        <f t="shared" si="9"/>
        <v>0.74</v>
      </c>
      <c r="AX21" s="58">
        <f t="shared" si="9"/>
        <v>0.74</v>
      </c>
      <c r="AY21" s="66">
        <f t="shared" si="9"/>
        <v>0.74</v>
      </c>
      <c r="AZ21" s="58">
        <f t="shared" si="9"/>
        <v>0.74</v>
      </c>
      <c r="BB21" s="66">
        <f t="shared" si="9"/>
        <v>0.74</v>
      </c>
      <c r="BC21" s="58">
        <f t="shared" si="9"/>
        <v>0.74</v>
      </c>
      <c r="BD21" s="66">
        <f t="shared" si="9"/>
        <v>0.74</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0.85</v>
      </c>
      <c r="N22" s="58">
        <f>'SDR Patient and Stations'!N12</f>
        <v>1.05</v>
      </c>
      <c r="O22" s="66">
        <f>'SDR Patient and Stations'!O12</f>
        <v>1.05</v>
      </c>
      <c r="P22" s="58">
        <f>'SDR Patient and Stations'!P12</f>
        <v>0.59210526315789469</v>
      </c>
      <c r="Q22" s="66">
        <f>'SDR Patient and Stations'!Q12</f>
        <v>0.65789473684210531</v>
      </c>
      <c r="R22" s="58">
        <f>'SDR Patient and Stations'!R12</f>
        <v>0.71052631578947367</v>
      </c>
      <c r="S22" s="66">
        <f>'SDR Patient and Stations'!S12</f>
        <v>0.69736842105263153</v>
      </c>
      <c r="T22" s="58">
        <f>'SDR Patient and Stations'!T12</f>
        <v>0.72368421052631582</v>
      </c>
      <c r="U22" s="66">
        <f>'SDR Patient and Stations'!U12</f>
        <v>0.80263157894736847</v>
      </c>
      <c r="V22" s="58">
        <f>'SDR Patient and Stations'!V12</f>
        <v>0.82894736842105265</v>
      </c>
      <c r="W22" s="66">
        <f>'SDR Patient and Stations'!W12</f>
        <v>0.88888888888888884</v>
      </c>
      <c r="X22" s="58">
        <f>'SDR Patient and Stations'!X12</f>
        <v>0.88888888888888884</v>
      </c>
      <c r="Y22" s="66">
        <f>'SDR Patient and Stations'!Y12</f>
        <v>0.90277777777777779</v>
      </c>
      <c r="Z22" s="58">
        <f>'SDR Patient and Stations'!Z12</f>
        <v>0.9</v>
      </c>
      <c r="AA22" s="66">
        <f>'SDR Patient and Stations'!AA12</f>
        <v>0.95</v>
      </c>
      <c r="AB22" s="58">
        <f>'SDR Patient and Stations'!AB12</f>
        <v>0.95</v>
      </c>
      <c r="AC22" s="66">
        <f>'SDR Patient and Stations'!AC12</f>
        <v>0.76315789473684215</v>
      </c>
      <c r="AD22" s="58">
        <f>'SDR Patient and Stations'!AD12</f>
        <v>0.68421052631578949</v>
      </c>
      <c r="AE22" s="66">
        <f>'SDR Patient and Stations'!AE12</f>
        <v>0.78947368421052633</v>
      </c>
      <c r="AF22" s="58">
        <f>'SDR Patient and Stations'!AF12</f>
        <v>0.57894736842105265</v>
      </c>
      <c r="AG22" s="66">
        <f>'SDR Patient and Stations'!AG12</f>
        <v>0.55263157894736847</v>
      </c>
      <c r="AH22" s="58">
        <f>'SDR Patient and Stations'!AH12</f>
        <v>0.52631578947368418</v>
      </c>
      <c r="AI22" s="66">
        <f>'SDR Patient and Stations'!AI12</f>
        <v>0.56578947368421051</v>
      </c>
      <c r="AJ22" s="58">
        <f>'SDR Patient and Stations'!AJ12</f>
        <v>0.53947368421052633</v>
      </c>
      <c r="AK22" s="66">
        <f>'SDR Patient and Stations'!AK12</f>
        <v>0.51315789473684215</v>
      </c>
      <c r="AL22" s="58">
        <f>'SDR Patient and Stations'!AL12</f>
        <v>0.57894736842105265</v>
      </c>
      <c r="AM22" s="66">
        <f>'SDR Patient and Stations'!AM12</f>
        <v>0.57894736842105265</v>
      </c>
      <c r="AN22" s="58">
        <f>'SDR Patient and Stations'!AN12</f>
        <v>0.60526315789473684</v>
      </c>
      <c r="AO22" s="66">
        <f>'SDR Patient and Stations'!AO12</f>
        <v>0.64473684210526316</v>
      </c>
      <c r="AP22" s="58">
        <f>'SDR Patient and Stations'!AP12</f>
        <v>0.73684210526315785</v>
      </c>
      <c r="AQ22" s="66">
        <f>'SDR Patient and Stations'!AQ12</f>
        <v>0.61842105263157898</v>
      </c>
      <c r="AR22" s="58">
        <f>'SDR Patient and Stations'!AR12</f>
        <v>0.65789473684210531</v>
      </c>
      <c r="AS22" s="66">
        <f>'SDR Patient and Stations'!AS12</f>
        <v>0.53947368421052633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2.96</v>
      </c>
      <c r="D23" s="31">
        <f t="shared" si="10"/>
        <v>2.96</v>
      </c>
      <c r="E23" s="31">
        <f t="shared" si="10"/>
        <v>2.96</v>
      </c>
      <c r="F23" s="31">
        <f>$F$1</f>
        <v>2.96</v>
      </c>
      <c r="G23" s="67">
        <f t="shared" ref="G23:BD23" si="11">$F$1</f>
        <v>2.96</v>
      </c>
      <c r="H23" s="59">
        <f t="shared" si="11"/>
        <v>2.96</v>
      </c>
      <c r="I23" s="67">
        <f t="shared" si="11"/>
        <v>2.96</v>
      </c>
      <c r="J23" s="59">
        <f t="shared" si="11"/>
        <v>2.96</v>
      </c>
      <c r="K23" s="67">
        <f t="shared" si="11"/>
        <v>2.96</v>
      </c>
      <c r="L23" s="59">
        <f t="shared" si="11"/>
        <v>2.96</v>
      </c>
      <c r="M23" s="67">
        <f t="shared" si="11"/>
        <v>2.96</v>
      </c>
      <c r="N23" s="59">
        <f t="shared" si="11"/>
        <v>2.96</v>
      </c>
      <c r="O23" s="67">
        <f t="shared" si="11"/>
        <v>2.96</v>
      </c>
      <c r="P23" s="59">
        <f t="shared" si="11"/>
        <v>2.96</v>
      </c>
      <c r="Q23" s="67">
        <f t="shared" si="11"/>
        <v>2.96</v>
      </c>
      <c r="R23" s="59">
        <f t="shared" si="11"/>
        <v>2.96</v>
      </c>
      <c r="S23" s="67">
        <f t="shared" si="11"/>
        <v>2.96</v>
      </c>
      <c r="T23" s="59">
        <f t="shared" si="11"/>
        <v>2.96</v>
      </c>
      <c r="U23" s="67">
        <f t="shared" si="11"/>
        <v>2.96</v>
      </c>
      <c r="V23" s="59">
        <f t="shared" si="11"/>
        <v>2.96</v>
      </c>
      <c r="W23" s="67">
        <f t="shared" si="11"/>
        <v>2.96</v>
      </c>
      <c r="X23" s="59">
        <f t="shared" si="11"/>
        <v>2.96</v>
      </c>
      <c r="Y23" s="67">
        <f t="shared" si="11"/>
        <v>2.96</v>
      </c>
      <c r="Z23" s="59">
        <f t="shared" si="11"/>
        <v>2.96</v>
      </c>
      <c r="AA23" s="67">
        <f t="shared" si="11"/>
        <v>2.96</v>
      </c>
      <c r="AB23" s="59">
        <f t="shared" si="11"/>
        <v>2.96</v>
      </c>
      <c r="AC23" s="67">
        <f t="shared" si="11"/>
        <v>2.96</v>
      </c>
      <c r="AD23" s="59">
        <f t="shared" si="11"/>
        <v>2.96</v>
      </c>
      <c r="AE23" s="67">
        <f t="shared" si="11"/>
        <v>2.96</v>
      </c>
      <c r="AF23" s="59">
        <f t="shared" si="11"/>
        <v>2.96</v>
      </c>
      <c r="AG23" s="67">
        <f t="shared" si="11"/>
        <v>2.96</v>
      </c>
      <c r="AH23" s="59">
        <f t="shared" si="11"/>
        <v>2.96</v>
      </c>
      <c r="AI23" s="67">
        <f t="shared" si="11"/>
        <v>2.96</v>
      </c>
      <c r="AJ23" s="59">
        <f t="shared" si="11"/>
        <v>2.96</v>
      </c>
      <c r="AK23" s="67">
        <f t="shared" si="11"/>
        <v>2.96</v>
      </c>
      <c r="AL23" s="59">
        <f t="shared" si="11"/>
        <v>2.96</v>
      </c>
      <c r="AM23" s="67">
        <f t="shared" si="11"/>
        <v>2.96</v>
      </c>
      <c r="AN23" s="59">
        <f t="shared" si="11"/>
        <v>2.96</v>
      </c>
      <c r="AO23" s="67">
        <f t="shared" si="11"/>
        <v>2.96</v>
      </c>
      <c r="AP23" s="59">
        <f t="shared" si="11"/>
        <v>2.96</v>
      </c>
      <c r="AQ23" s="67">
        <f t="shared" si="11"/>
        <v>2.96</v>
      </c>
      <c r="AR23" s="59">
        <f t="shared" si="11"/>
        <v>2.96</v>
      </c>
      <c r="AS23" s="67">
        <f t="shared" si="11"/>
        <v>2.96</v>
      </c>
      <c r="AT23" s="59">
        <f t="shared" si="11"/>
        <v>2.96</v>
      </c>
      <c r="AU23" s="67">
        <f t="shared" si="11"/>
        <v>2.96</v>
      </c>
      <c r="AV23" s="59">
        <f t="shared" si="11"/>
        <v>2.96</v>
      </c>
      <c r="AW23" s="67">
        <f t="shared" si="11"/>
        <v>2.96</v>
      </c>
      <c r="AX23" s="59">
        <f t="shared" si="11"/>
        <v>2.96</v>
      </c>
      <c r="AY23" s="67">
        <f t="shared" si="11"/>
        <v>2.96</v>
      </c>
      <c r="AZ23" s="59">
        <f t="shared" si="11"/>
        <v>2.96</v>
      </c>
      <c r="BB23" s="67">
        <f t="shared" si="11"/>
        <v>2.96</v>
      </c>
      <c r="BC23" s="59">
        <f t="shared" si="11"/>
        <v>2.96</v>
      </c>
      <c r="BD23" s="67">
        <f t="shared" si="11"/>
        <v>2.96</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1.3</v>
      </c>
      <c r="N24" s="113">
        <f t="shared" si="12"/>
        <v>3.4</v>
      </c>
      <c r="O24" s="114">
        <f t="shared" si="12"/>
        <v>4.2</v>
      </c>
      <c r="P24" s="113">
        <f t="shared" si="12"/>
        <v>4.2</v>
      </c>
      <c r="Q24" s="114">
        <f t="shared" si="12"/>
        <v>3.9176470588235297</v>
      </c>
      <c r="R24" s="113">
        <f t="shared" si="12"/>
        <v>3.1896551724137931</v>
      </c>
      <c r="S24" s="114">
        <f t="shared" si="12"/>
        <v>2.7</v>
      </c>
      <c r="T24" s="113">
        <f t="shared" si="12"/>
        <v>2.65</v>
      </c>
      <c r="U24" s="114">
        <f t="shared" si="12"/>
        <v>2.75</v>
      </c>
      <c r="V24" s="113">
        <f t="shared" si="12"/>
        <v>3.05</v>
      </c>
      <c r="W24" s="114">
        <f t="shared" si="12"/>
        <v>3.15</v>
      </c>
      <c r="X24" s="113">
        <f t="shared" si="12"/>
        <v>3.2</v>
      </c>
      <c r="Y24" s="114">
        <f t="shared" si="12"/>
        <v>3.2</v>
      </c>
      <c r="Z24" s="113">
        <f t="shared" si="12"/>
        <v>3.25</v>
      </c>
      <c r="AA24" s="114">
        <f t="shared" si="12"/>
        <v>2.7</v>
      </c>
      <c r="AB24" s="113">
        <f t="shared" si="12"/>
        <v>2.85</v>
      </c>
      <c r="AC24" s="114">
        <f t="shared" si="12"/>
        <v>2.85</v>
      </c>
      <c r="AD24" s="113">
        <f t="shared" si="12"/>
        <v>3.4117647058823528</v>
      </c>
      <c r="AE24" s="114">
        <f t="shared" si="12"/>
        <v>3.0588235294117645</v>
      </c>
      <c r="AF24" s="113">
        <f t="shared" si="12"/>
        <v>3.5294117647058822</v>
      </c>
      <c r="AG24" s="114">
        <f t="shared" si="12"/>
        <v>2.2000000000000002</v>
      </c>
      <c r="AH24" s="113">
        <f t="shared" si="12"/>
        <v>2.1</v>
      </c>
      <c r="AI24" s="114">
        <f t="shared" si="12"/>
        <v>2</v>
      </c>
      <c r="AJ24" s="113">
        <f t="shared" si="12"/>
        <v>2.15</v>
      </c>
      <c r="AK24" s="114">
        <f t="shared" si="12"/>
        <v>2.0499999999999998</v>
      </c>
      <c r="AL24" s="113">
        <f t="shared" si="12"/>
        <v>1.95</v>
      </c>
      <c r="AM24" s="114">
        <f t="shared" si="12"/>
        <v>2.2000000000000002</v>
      </c>
      <c r="AN24" s="113">
        <f t="shared" si="12"/>
        <v>2.2000000000000002</v>
      </c>
      <c r="AO24" s="114">
        <f t="shared" si="12"/>
        <v>2.2999999999999998</v>
      </c>
      <c r="AP24" s="113">
        <f t="shared" si="12"/>
        <v>2.4500000000000002</v>
      </c>
      <c r="AQ24" s="114">
        <f t="shared" si="12"/>
        <v>2.8</v>
      </c>
      <c r="AR24" s="113">
        <f t="shared" si="12"/>
        <v>2.35</v>
      </c>
      <c r="AS24" s="114">
        <f t="shared" si="12"/>
        <v>2.5</v>
      </c>
      <c r="AT24" s="113">
        <f t="shared" si="12"/>
        <v>2.0499999999999998</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0.65</v>
      </c>
      <c r="N25" s="122">
        <f t="shared" si="14"/>
        <v>2.35</v>
      </c>
      <c r="O25" s="123">
        <f t="shared" si="14"/>
        <v>3.8</v>
      </c>
      <c r="P25" s="122">
        <f t="shared" si="14"/>
        <v>4.2</v>
      </c>
      <c r="Q25" s="123">
        <f t="shared" si="14"/>
        <v>4.0588235294117645</v>
      </c>
      <c r="R25" s="122">
        <f t="shared" si="14"/>
        <v>3.5536511156186616</v>
      </c>
      <c r="S25" s="123">
        <f t="shared" si="14"/>
        <v>2.9448275862068964</v>
      </c>
      <c r="T25" s="122">
        <f t="shared" si="14"/>
        <v>2.6749999999999998</v>
      </c>
      <c r="U25" s="123">
        <f t="shared" si="14"/>
        <v>2.7</v>
      </c>
      <c r="V25" s="122">
        <f t="shared" si="14"/>
        <v>2.9</v>
      </c>
      <c r="W25" s="123">
        <f t="shared" si="14"/>
        <v>3.0999999999999996</v>
      </c>
      <c r="X25" s="122">
        <f t="shared" si="14"/>
        <v>3.1749999999999998</v>
      </c>
      <c r="Y25" s="123">
        <f t="shared" si="14"/>
        <v>3.2</v>
      </c>
      <c r="Z25" s="122">
        <f t="shared" si="14"/>
        <v>3.2250000000000001</v>
      </c>
      <c r="AA25" s="123">
        <f t="shared" si="14"/>
        <v>2.9750000000000001</v>
      </c>
      <c r="AB25" s="122">
        <f t="shared" si="14"/>
        <v>2.7750000000000004</v>
      </c>
      <c r="AC25" s="123">
        <f t="shared" si="14"/>
        <v>2.85</v>
      </c>
      <c r="AD25" s="122">
        <f t="shared" si="14"/>
        <v>3.1308823529411764</v>
      </c>
      <c r="AE25" s="123">
        <f t="shared" si="14"/>
        <v>3.2352941176470589</v>
      </c>
      <c r="AF25" s="122">
        <f t="shared" si="14"/>
        <v>3.2941176470588234</v>
      </c>
      <c r="AG25" s="123">
        <f t="shared" si="14"/>
        <v>2.8647058823529412</v>
      </c>
      <c r="AH25" s="122">
        <f t="shared" si="14"/>
        <v>2.1500000000000004</v>
      </c>
      <c r="AI25" s="123">
        <f t="shared" si="14"/>
        <v>2.0499999999999998</v>
      </c>
      <c r="AJ25" s="122">
        <f t="shared" si="14"/>
        <v>2.0750000000000002</v>
      </c>
      <c r="AK25" s="123">
        <f t="shared" si="14"/>
        <v>2.0999999999999996</v>
      </c>
      <c r="AL25" s="122">
        <f t="shared" si="14"/>
        <v>2</v>
      </c>
      <c r="AM25" s="123">
        <f t="shared" si="14"/>
        <v>2.0750000000000002</v>
      </c>
      <c r="AN25" s="122">
        <f t="shared" si="14"/>
        <v>2.2000000000000002</v>
      </c>
      <c r="AO25" s="123">
        <f t="shared" si="14"/>
        <v>2.25</v>
      </c>
      <c r="AP25" s="122">
        <f t="shared" si="14"/>
        <v>2.375</v>
      </c>
      <c r="AQ25" s="123">
        <f t="shared" si="14"/>
        <v>2.625</v>
      </c>
      <c r="AR25" s="122">
        <f t="shared" si="14"/>
        <v>2.5750000000000002</v>
      </c>
      <c r="AS25" s="123">
        <f t="shared" si="14"/>
        <v>2.4249999999999998</v>
      </c>
      <c r="AT25" s="122">
        <f t="shared" si="14"/>
        <v>2.2749999999999999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11.486486486486486</v>
      </c>
      <c r="R26" s="117">
        <f>IF((Q26+P28+(IF(Q16&gt;0,0,Q16))&gt;'SDR Patient and Stations'!R8),'SDR Patient and Stations'!R8,(Q26+P28+(IF(Q16&gt;0,0,Q16))))</f>
        <v>15.675675675675675</v>
      </c>
      <c r="S26" s="116">
        <f>IF((R26+Q28+(IF(R16&gt;0,0,R16))&gt;'SDR Patient and Stations'!S8),'SDR Patient and Stations'!S8,(R26+Q28+(IF(R16&gt;0,0,R16))))</f>
        <v>20</v>
      </c>
      <c r="T26" s="117">
        <f>IF((S26+R28+(IF(S16&gt;0,0,S16))&gt;'SDR Patient and Stations'!T8),'SDR Patient and Stations'!T8,(S26+R28+(IF(S16&gt;0,0,S16))))</f>
        <v>20</v>
      </c>
      <c r="U26" s="116">
        <f>IF((T26+S28+(IF(T16&gt;0,0,T16))&gt;'SDR Patient and Stations'!U8),'SDR Patient and Stations'!U8,(T26+S28+(IF(T16&gt;0,0,T16))))</f>
        <v>20</v>
      </c>
      <c r="V26" s="117">
        <f>IF((U26+T28+(IF(U16&gt;0,0,U16))&gt;'SDR Patient and Stations'!V8),'SDR Patient and Stations'!V8,(U26+T28+(IF(U16&gt;0,0,U16))))</f>
        <v>20</v>
      </c>
      <c r="W26" s="116">
        <f>IF((V26+U28+(IF(V16&gt;0,0,V16))&gt;'SDR Patient and Stations'!W8),'SDR Patient and Stations'!W8,(V26+U28+(IF(V16&gt;0,0,V16))))</f>
        <v>20</v>
      </c>
      <c r="X26" s="117">
        <f>IF((W26+V28+(IF(W16&gt;0,0,W16))&gt;'SDR Patient and Stations'!X8),'SDR Patient and Stations'!X8,(W26+V28+(IF(W16&gt;0,0,W16))))</f>
        <v>20</v>
      </c>
      <c r="Y26" s="116">
        <f>IF((X26+W28+(IF(X16&gt;0,0,X16))&gt;'SDR Patient and Stations'!Y8),'SDR Patient and Stations'!Y8,(X26+W28+(IF(X16&gt;0,0,X16))))</f>
        <v>20</v>
      </c>
      <c r="Z26" s="117">
        <f>IF((Y26+X28+(IF(Y16&gt;0,0,Y16))&gt;'SDR Patient and Stations'!Z8),'SDR Patient and Stations'!Z8,(Y26+X28+(IF(Y16&gt;0,0,Y16))))</f>
        <v>20</v>
      </c>
      <c r="AA26" s="116">
        <f>IF((Z26+Y28+(IF(Z16&gt;0,0,Z16))&gt;'SDR Patient and Stations'!AA8),'SDR Patient and Stations'!AA8,(Z26+Y28+(IF(Z16&gt;0,0,Z16))))</f>
        <v>20</v>
      </c>
      <c r="AB26" s="117">
        <f>IF((AA26+Z28+(IF(AA16&gt;0,0,AA16))&gt;'SDR Patient and Stations'!AB8),'SDR Patient and Stations'!AB8,(AA26+Z28+(IF(AA16&gt;0,0,AA16))))</f>
        <v>20</v>
      </c>
      <c r="AC26" s="116">
        <f>IF((AB26+AA28+(IF(AB16&gt;0,0,AB16))&gt;'SDR Patient and Stations'!AC8),'SDR Patient and Stations'!AC8,(AB26+AA28+(IF(AB16&gt;0,0,AB16))))</f>
        <v>20</v>
      </c>
      <c r="AD26" s="117">
        <f>IF((AC26+AB28+(IF(AC16&gt;0,0,AC16))&gt;'SDR Patient and Stations'!AD8),'SDR Patient and Stations'!AD8,(AC26+AB28+(IF(AC16&gt;0,0,AC16))))</f>
        <v>17</v>
      </c>
      <c r="AE26" s="116">
        <f>IF((AD26+AC28+(IF(AD16&gt;0,0,AD16))&gt;'SDR Patient and Stations'!AE8),'SDR Patient and Stations'!AE8,(AD26+AC28+(IF(AD16&gt;0,0,AD16))))</f>
        <v>17</v>
      </c>
      <c r="AF26" s="117">
        <f>IF((AE26+AD28+(IF(AE16&gt;0,0,AE16))&gt;'SDR Patient and Stations'!AF8),'SDR Patient and Stations'!AF8,(AE26+AD28+(IF(AE16&gt;0,0,AE16))))</f>
        <v>17</v>
      </c>
      <c r="AG26" s="116">
        <f>IF((AF26+AE28+(IF(AF16&gt;0,0,AF16))&gt;'SDR Patient and Stations'!AG8),'SDR Patient and Stations'!AG8,(AF26+AE28+(IF(AF16&gt;0,0,AF16))))</f>
        <v>20</v>
      </c>
      <c r="AH26" s="117">
        <f>IF((AG26+AF28+(IF(AG16&gt;0,0,AG16))&gt;'SDR Patient and Stations'!AH8),'SDR Patient and Stations'!AH8,(AG26+AF28+(IF(AG16&gt;0,0,AG16))))</f>
        <v>20</v>
      </c>
      <c r="AI26" s="116">
        <f>IF((AH26+AG28+(IF(AH16&gt;0,0,AH16))&gt;'SDR Patient and Stations'!AI8),'SDR Patient and Stations'!AI8,(AH26+AG28+(IF(AH16&gt;0,0,AH16))))</f>
        <v>20</v>
      </c>
      <c r="AJ26" s="117">
        <f>IF((AI26+AH28+(IF(AI16&gt;0,0,AI16))&gt;'SDR Patient and Stations'!AJ8),'SDR Patient and Stations'!AJ8,(AI26+AH28+(IF(AI16&gt;0,0,AI16))))</f>
        <v>20</v>
      </c>
      <c r="AK26" s="116">
        <f>IF((AJ26+AI28+(IF(AJ16&gt;0,0,AJ16))&gt;'SDR Patient and Stations'!AK8),'SDR Patient and Stations'!AK8,(AJ26+AI28+(IF(AJ16&gt;0,0,AJ16))))</f>
        <v>20</v>
      </c>
      <c r="AL26" s="117">
        <f>IF((AK26+AJ28+(IF(AK16&gt;0,0,AK16))&gt;'SDR Patient and Stations'!AL8),'SDR Patient and Stations'!AL8,(AK26+AJ28+(IF(AK16&gt;0,0,AK16))))</f>
        <v>20</v>
      </c>
      <c r="AM26" s="116">
        <f>IF((AL26+AK28+(IF(AL16&gt;0,0,AL16))&gt;'SDR Patient and Stations'!AM8),'SDR Patient and Stations'!AM8,(AL26+AK28+(IF(AL16&gt;0,0,AL16))))</f>
        <v>20</v>
      </c>
      <c r="AN26" s="117">
        <f>IF((AM26+AL28+(IF(AM16&gt;0,0,AM16))&gt;'SDR Patient and Stations'!AN8),'SDR Patient and Stations'!AN8,(AM26+AL28+(IF(AM16&gt;0,0,AM16))))</f>
        <v>20</v>
      </c>
      <c r="AO26" s="116">
        <f>IF((AN26+AM28+(IF(AN16&gt;0,0,AN16))&gt;'SDR Patient and Stations'!AO8),'SDR Patient and Stations'!AO8,(AN26+AM28+(IF(AN16&gt;0,0,AN16))))</f>
        <v>20</v>
      </c>
      <c r="AP26" s="117">
        <f>IF((AO26+AN28+(IF(AO16&gt;0,0,AO16))&gt;'SDR Patient and Stations'!AP8),'SDR Patient and Stations'!AP8,(AO26+AN28+(IF(AO16&gt;0,0,AO16))))</f>
        <v>20</v>
      </c>
      <c r="AQ26" s="116">
        <f>IF((AP26+AO28+(IF(AP16&gt;0,0,AP16))&gt;'SDR Patient and Stations'!AQ8),'SDR Patient and Stations'!AQ8,(AP26+AO28+(IF(AP16&gt;0,0,AP16))))</f>
        <v>20</v>
      </c>
      <c r="AR26" s="117">
        <f>IF((AQ26+AP28+(IF(AQ16&gt;0,0,AQ16))&gt;'SDR Patient and Stations'!AR8),'SDR Patient and Stations'!AR8,(AQ26+AP28+(IF(AQ16&gt;0,0,AQ16))))</f>
        <v>20</v>
      </c>
      <c r="AS26" s="116">
        <f>IF((AR26+AQ28+(IF(AR16&gt;0,0,AR16))&gt;'SDR Patient and Stations'!AS8),'SDR Patient and Stations'!AS8,(AR26+AQ28+(IF(AR16&gt;0,0,AR16))))</f>
        <v>20</v>
      </c>
      <c r="AT26" s="117">
        <f>IF((AS26+AR28+(IF(AS16&gt;0,0,AS16))&gt;'SDR Patient and Stations'!AT8),'SDR Patient and Stations'!AT8,(AS26+AR28+(IF(AS16&gt;0,0,AS16))))</f>
        <v>20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1.486486486486486</v>
      </c>
      <c r="P28" s="117">
        <f t="shared" si="15"/>
        <v>4.1891891891891895</v>
      </c>
      <c r="Q28" s="116">
        <f t="shared" si="15"/>
        <v>10</v>
      </c>
      <c r="R28" s="117">
        <f t="shared" si="15"/>
        <v>8.6347376788553287</v>
      </c>
      <c r="S28" s="116">
        <f t="shared" si="15"/>
        <v>4.4337194337194337</v>
      </c>
      <c r="T28" s="117">
        <f t="shared" si="15"/>
        <v>0</v>
      </c>
      <c r="U28" s="116">
        <f t="shared" si="15"/>
        <v>0</v>
      </c>
      <c r="V28" s="117">
        <f t="shared" si="15"/>
        <v>0</v>
      </c>
      <c r="W28" s="116">
        <f t="shared" si="15"/>
        <v>3.2795295295295297</v>
      </c>
      <c r="X28" s="117">
        <f t="shared" si="15"/>
        <v>5.299592044875066</v>
      </c>
      <c r="Y28" s="116">
        <f t="shared" si="15"/>
        <v>5.1597051597051582</v>
      </c>
      <c r="Z28" s="117">
        <f t="shared" si="15"/>
        <v>2.6849800620292434</v>
      </c>
      <c r="AA28" s="116">
        <f t="shared" si="15"/>
        <v>2.6565851565851553</v>
      </c>
      <c r="AB28" s="117">
        <f t="shared" si="15"/>
        <v>0</v>
      </c>
      <c r="AC28" s="116">
        <f t="shared" si="15"/>
        <v>0</v>
      </c>
      <c r="AD28" s="117">
        <f t="shared" si="15"/>
        <v>0</v>
      </c>
      <c r="AE28" s="116">
        <f t="shared" si="15"/>
        <v>4.0460460460460475</v>
      </c>
      <c r="AF28" s="117">
        <f t="shared" si="15"/>
        <v>0</v>
      </c>
      <c r="AG28" s="116">
        <f t="shared" si="15"/>
        <v>4.3371266002844955</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13</v>
      </c>
      <c r="N30" s="60">
        <f>HLOOKUP(N19,'SDR Patient and Stations'!$B$6:$AT$14,4,FALSE)</f>
        <v>34</v>
      </c>
      <c r="O30" s="68">
        <f>HLOOKUP(O19,'SDR Patient and Stations'!$B$6:$AT$14,4,FALSE)</f>
        <v>42</v>
      </c>
      <c r="P30" s="60">
        <f>HLOOKUP(P19,'SDR Patient and Stations'!$B$6:$AT$14,4,FALSE)</f>
        <v>42</v>
      </c>
      <c r="Q30" s="68">
        <f>HLOOKUP(Q19,'SDR Patient and Stations'!$B$6:$AT$14,4,FALSE)</f>
        <v>45</v>
      </c>
      <c r="R30" s="60">
        <f>HLOOKUP(R19,'SDR Patient and Stations'!$B$6:$AT$14,4,FALSE)</f>
        <v>50</v>
      </c>
      <c r="S30" s="68">
        <f>HLOOKUP(S19,'SDR Patient and Stations'!$B$6:$AT$14,4,FALSE)</f>
        <v>54</v>
      </c>
      <c r="T30" s="60">
        <f>HLOOKUP(T19,'SDR Patient and Stations'!$B$6:$AT$14,4,FALSE)</f>
        <v>53</v>
      </c>
      <c r="U30" s="68">
        <f>HLOOKUP(U19,'SDR Patient and Stations'!$B$6:$AT$14,4,FALSE)</f>
        <v>55</v>
      </c>
      <c r="V30" s="60">
        <f>HLOOKUP(V19,'SDR Patient and Stations'!$B$6:$AT$14,4,FALSE)</f>
        <v>61</v>
      </c>
      <c r="W30" s="68">
        <f>HLOOKUP(W19,'SDR Patient and Stations'!$B$6:$AT$14,4,FALSE)</f>
        <v>63</v>
      </c>
      <c r="X30" s="60">
        <f>HLOOKUP(X19,'SDR Patient and Stations'!$B$6:$AT$14,4,FALSE)</f>
        <v>64</v>
      </c>
      <c r="Y30" s="68">
        <f>HLOOKUP(Y19,'SDR Patient and Stations'!$B$6:$AT$14,4,FALSE)</f>
        <v>64</v>
      </c>
      <c r="Z30" s="60">
        <f>HLOOKUP(Z19,'SDR Patient and Stations'!$B$6:$AT$14,4,FALSE)</f>
        <v>65</v>
      </c>
      <c r="AA30" s="68">
        <f>HLOOKUP(AA19,'SDR Patient and Stations'!$B$6:$AT$14,4,FALSE)</f>
        <v>54</v>
      </c>
      <c r="AB30" s="60">
        <f>HLOOKUP(AB19,'SDR Patient and Stations'!$B$6:$AT$14,4,FALSE)</f>
        <v>57</v>
      </c>
      <c r="AC30" s="68">
        <f>HLOOKUP(AC19,'SDR Patient and Stations'!$B$6:$AT$14,4,FALSE)</f>
        <v>57</v>
      </c>
      <c r="AD30" s="60">
        <f>HLOOKUP(AD19,'SDR Patient and Stations'!$B$6:$AT$14,4,FALSE)</f>
        <v>58</v>
      </c>
      <c r="AE30" s="68">
        <f>HLOOKUP(AE19,'SDR Patient and Stations'!$B$6:$AT$14,4,FALSE)</f>
        <v>52</v>
      </c>
      <c r="AF30" s="60">
        <f>HLOOKUP(AF19,'SDR Patient and Stations'!$B$6:$AT$14,4,FALSE)</f>
        <v>60</v>
      </c>
      <c r="AG30" s="68">
        <f>HLOOKUP(AG19,'SDR Patient and Stations'!$B$6:$AT$14,4,FALSE)</f>
        <v>44</v>
      </c>
      <c r="AH30" s="60">
        <f>HLOOKUP(AH19,'SDR Patient and Stations'!$B$6:$AT$14,4,FALSE)</f>
        <v>42</v>
      </c>
      <c r="AI30" s="68">
        <f>HLOOKUP(AI19,'SDR Patient and Stations'!$B$6:$AT$14,4,FALSE)</f>
        <v>40</v>
      </c>
      <c r="AJ30" s="60">
        <f>HLOOKUP(AJ19,'SDR Patient and Stations'!$B$6:$AT$14,4,FALSE)</f>
        <v>43</v>
      </c>
      <c r="AK30" s="68">
        <f>HLOOKUP(AK19,'SDR Patient and Stations'!$B$6:$AT$14,4,FALSE)</f>
        <v>41</v>
      </c>
      <c r="AL30" s="60">
        <f>HLOOKUP(AL19,'SDR Patient and Stations'!$B$6:$AT$14,4,FALSE)</f>
        <v>39</v>
      </c>
      <c r="AM30" s="68">
        <f>HLOOKUP(AM19,'SDR Patient and Stations'!$B$6:$AT$14,4,FALSE)</f>
        <v>44</v>
      </c>
      <c r="AN30" s="60">
        <f>HLOOKUP(AN19,'SDR Patient and Stations'!$B$6:$AT$14,4,FALSE)</f>
        <v>44</v>
      </c>
      <c r="AO30" s="68">
        <f>HLOOKUP(AO19,'SDR Patient and Stations'!$B$6:$AT$14,4,FALSE)</f>
        <v>46</v>
      </c>
      <c r="AP30" s="60">
        <f>HLOOKUP(AP19,'SDR Patient and Stations'!$B$6:$AT$14,4,FALSE)</f>
        <v>49</v>
      </c>
      <c r="AQ30" s="68">
        <f>HLOOKUP(AQ19,'SDR Patient and Stations'!$B$6:$AT$14,4,FALSE)</f>
        <v>56</v>
      </c>
      <c r="AR30" s="60">
        <f>HLOOKUP(AR19,'SDR Patient and Stations'!$B$6:$AT$14,4,FALSE)</f>
        <v>47</v>
      </c>
      <c r="AS30" s="68">
        <f>HLOOKUP(AS19,'SDR Patient and Stations'!$B$6:$AT$14,4,FALSE)</f>
        <v>50</v>
      </c>
      <c r="AT30" s="60">
        <f>HLOOKUP(AT19,'SDR Patient and Stations'!$B$6:$AT$14,4,FALSE)</f>
        <v>41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13</v>
      </c>
      <c r="Q32" s="68">
        <f>HLOOKUP(Q20,'SDR Patient and Stations'!$B$6:$AT$14,4,FALSE)</f>
        <v>34</v>
      </c>
      <c r="R32" s="60">
        <f>HLOOKUP(R20,'SDR Patient and Stations'!$B$6:$AT$14,4,FALSE)</f>
        <v>42</v>
      </c>
      <c r="S32" s="68">
        <f>HLOOKUP(S20,'SDR Patient and Stations'!$B$6:$AT$14,4,FALSE)</f>
        <v>42</v>
      </c>
      <c r="T32" s="60">
        <f>HLOOKUP(T20,'SDR Patient and Stations'!$B$6:$AT$14,4,FALSE)</f>
        <v>45</v>
      </c>
      <c r="U32" s="68">
        <f>HLOOKUP(U20,'SDR Patient and Stations'!$B$6:$AT$14,4,FALSE)</f>
        <v>50</v>
      </c>
      <c r="V32" s="60">
        <f>HLOOKUP(V20,'SDR Patient and Stations'!$B$6:$AT$14,4,FALSE)</f>
        <v>54</v>
      </c>
      <c r="W32" s="68">
        <f>HLOOKUP(W20,'SDR Patient and Stations'!$B$6:$AT$14,4,FALSE)</f>
        <v>53</v>
      </c>
      <c r="X32" s="60">
        <f>HLOOKUP(X20,'SDR Patient and Stations'!$B$6:$AT$14,4,FALSE)</f>
        <v>55</v>
      </c>
      <c r="Y32" s="68">
        <f>HLOOKUP(Y20,'SDR Patient and Stations'!$B$6:$AT$14,4,FALSE)</f>
        <v>61</v>
      </c>
      <c r="Z32" s="60">
        <f>HLOOKUP(Z20,'SDR Patient and Stations'!$B$6:$AT$14,4,FALSE)</f>
        <v>63</v>
      </c>
      <c r="AA32" s="68">
        <f>HLOOKUP(AA20,'SDR Patient and Stations'!$B$6:$AT$14,4,FALSE)</f>
        <v>64</v>
      </c>
      <c r="AB32" s="60">
        <f>HLOOKUP(AB20,'SDR Patient and Stations'!$B$6:$AT$14,4,FALSE)</f>
        <v>64</v>
      </c>
      <c r="AC32" s="68">
        <f>HLOOKUP(AC20,'SDR Patient and Stations'!$B$6:$AT$14,4,FALSE)</f>
        <v>65</v>
      </c>
      <c r="AD32" s="60">
        <f>HLOOKUP(AD20,'SDR Patient and Stations'!$B$6:$AT$14,4,FALSE)</f>
        <v>54</v>
      </c>
      <c r="AE32" s="68">
        <f>HLOOKUP(AE20,'SDR Patient and Stations'!$B$6:$AT$14,4,FALSE)</f>
        <v>57</v>
      </c>
      <c r="AF32" s="60">
        <f>HLOOKUP(AF20,'SDR Patient and Stations'!$B$6:$AT$14,4,FALSE)</f>
        <v>57</v>
      </c>
      <c r="AG32" s="68">
        <f>HLOOKUP(AG20,'SDR Patient and Stations'!$B$6:$AT$14,4,FALSE)</f>
        <v>58</v>
      </c>
      <c r="AH32" s="60">
        <f>HLOOKUP(AH20,'SDR Patient and Stations'!$B$6:$AT$14,4,FALSE)</f>
        <v>52</v>
      </c>
      <c r="AI32" s="68">
        <f>HLOOKUP(AI20,'SDR Patient and Stations'!$B$6:$AT$14,4,FALSE)</f>
        <v>60</v>
      </c>
      <c r="AJ32" s="60">
        <f>HLOOKUP(AJ20,'SDR Patient and Stations'!$B$6:$AT$14,4,FALSE)</f>
        <v>44</v>
      </c>
      <c r="AK32" s="68">
        <f>HLOOKUP(AK20,'SDR Patient and Stations'!$B$6:$AT$14,4,FALSE)</f>
        <v>42</v>
      </c>
      <c r="AL32" s="60">
        <f>HLOOKUP(AL20,'SDR Patient and Stations'!$B$6:$AT$14,4,FALSE)</f>
        <v>40</v>
      </c>
      <c r="AM32" s="68">
        <f>HLOOKUP(AM20,'SDR Patient and Stations'!$B$6:$AT$14,4,FALSE)</f>
        <v>43</v>
      </c>
      <c r="AN32" s="60">
        <f>HLOOKUP(AN20,'SDR Patient and Stations'!$B$6:$AT$14,4,FALSE)</f>
        <v>41</v>
      </c>
      <c r="AO32" s="68">
        <f>HLOOKUP(AO20,'SDR Patient and Stations'!$B$6:$AT$14,4,FALSE)</f>
        <v>39</v>
      </c>
      <c r="AP32" s="60">
        <f>HLOOKUP(AP20,'SDR Patient and Stations'!$B$6:$AT$14,4,FALSE)</f>
        <v>44</v>
      </c>
      <c r="AQ32" s="68">
        <f>HLOOKUP(AQ20,'SDR Patient and Stations'!$B$6:$AT$14,4,FALSE)</f>
        <v>44</v>
      </c>
      <c r="AR32" s="60">
        <f>HLOOKUP(AR20,'SDR Patient and Stations'!$B$6:$AT$14,4,FALSE)</f>
        <v>46</v>
      </c>
      <c r="AS32" s="68">
        <f>HLOOKUP(AS20,'SDR Patient and Stations'!$B$6:$AT$14,4,FALSE)</f>
        <v>49</v>
      </c>
      <c r="AT32" s="60">
        <f>HLOOKUP(AT20,'SDR Patient and Stations'!$B$6:$AT$14,4,FALSE)</f>
        <v>56</v>
      </c>
      <c r="AU32" s="68">
        <f>HLOOKUP(AU20,'SDR Patient and Stations'!$B$6:$AT$14,4,FALSE)</f>
        <v>47</v>
      </c>
      <c r="AV32" s="60">
        <f>HLOOKUP(AV20,'SDR Patient and Stations'!$B$6:$AT$14,4,FALSE)</f>
        <v>50</v>
      </c>
      <c r="AW32" s="68">
        <f>HLOOKUP(AW20,'SDR Patient and Stations'!$B$6:$AT$14,4,FALSE)</f>
        <v>41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13</v>
      </c>
      <c r="N34" s="61">
        <f t="shared" si="16"/>
        <v>34</v>
      </c>
      <c r="O34" s="69">
        <f t="shared" si="16"/>
        <v>42</v>
      </c>
      <c r="P34" s="61">
        <f t="shared" si="16"/>
        <v>29</v>
      </c>
      <c r="Q34" s="69">
        <f t="shared" si="16"/>
        <v>11</v>
      </c>
      <c r="R34" s="61">
        <f t="shared" si="16"/>
        <v>8</v>
      </c>
      <c r="S34" s="69">
        <f t="shared" si="16"/>
        <v>12</v>
      </c>
      <c r="T34" s="61">
        <f t="shared" si="16"/>
        <v>8</v>
      </c>
      <c r="U34" s="69">
        <f t="shared" si="16"/>
        <v>5</v>
      </c>
      <c r="V34" s="61">
        <f t="shared" si="16"/>
        <v>7</v>
      </c>
      <c r="W34" s="69">
        <f t="shared" si="16"/>
        <v>10</v>
      </c>
      <c r="X34" s="61">
        <f t="shared" si="16"/>
        <v>9</v>
      </c>
      <c r="Y34" s="69">
        <f t="shared" si="16"/>
        <v>3</v>
      </c>
      <c r="Z34" s="61">
        <f t="shared" si="16"/>
        <v>2</v>
      </c>
      <c r="AA34" s="69">
        <f t="shared" si="16"/>
        <v>-10</v>
      </c>
      <c r="AB34" s="61">
        <f t="shared" si="16"/>
        <v>-7</v>
      </c>
      <c r="AC34" s="69">
        <f t="shared" si="16"/>
        <v>-8</v>
      </c>
      <c r="AD34" s="61">
        <f t="shared" si="16"/>
        <v>4</v>
      </c>
      <c r="AE34" s="69">
        <f t="shared" si="16"/>
        <v>-5</v>
      </c>
      <c r="AF34" s="61">
        <f t="shared" si="16"/>
        <v>3</v>
      </c>
      <c r="AG34" s="69">
        <f t="shared" si="16"/>
        <v>-14</v>
      </c>
      <c r="AH34" s="61">
        <f t="shared" si="16"/>
        <v>-10</v>
      </c>
      <c r="AI34" s="69">
        <f t="shared" si="16"/>
        <v>-20</v>
      </c>
      <c r="AJ34" s="61">
        <f t="shared" si="16"/>
        <v>-1</v>
      </c>
      <c r="AK34" s="69">
        <f t="shared" si="16"/>
        <v>-1</v>
      </c>
      <c r="AL34" s="61">
        <f t="shared" si="16"/>
        <v>-1</v>
      </c>
      <c r="AM34" s="69">
        <f t="shared" si="16"/>
        <v>1</v>
      </c>
      <c r="AN34" s="61">
        <f t="shared" si="16"/>
        <v>3</v>
      </c>
      <c r="AO34" s="69">
        <f t="shared" si="16"/>
        <v>7</v>
      </c>
      <c r="AP34" s="61">
        <f t="shared" si="16"/>
        <v>5</v>
      </c>
      <c r="AQ34" s="69">
        <f t="shared" si="16"/>
        <v>12</v>
      </c>
      <c r="AR34" s="61">
        <f t="shared" si="16"/>
        <v>1</v>
      </c>
      <c r="AS34" s="69">
        <f t="shared" si="16"/>
        <v>1</v>
      </c>
      <c r="AT34" s="61">
        <f t="shared" si="16"/>
        <v>-15</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2.2307692307692308</v>
      </c>
      <c r="Q36" s="107">
        <f t="shared" si="18"/>
        <v>0.3235294117647059</v>
      </c>
      <c r="R36" s="108">
        <f t="shared" si="18"/>
        <v>0.19047619047619047</v>
      </c>
      <c r="S36" s="107">
        <f t="shared" si="18"/>
        <v>0.2857142857142857</v>
      </c>
      <c r="T36" s="108">
        <f t="shared" si="18"/>
        <v>0.17777777777777778</v>
      </c>
      <c r="U36" s="107">
        <f t="shared" si="18"/>
        <v>0.1</v>
      </c>
      <c r="V36" s="108">
        <f t="shared" si="18"/>
        <v>0.12962962962962962</v>
      </c>
      <c r="W36" s="107">
        <f t="shared" si="18"/>
        <v>0.18867924528301888</v>
      </c>
      <c r="X36" s="108">
        <f t="shared" si="18"/>
        <v>0.16363636363636364</v>
      </c>
      <c r="Y36" s="107">
        <f t="shared" si="18"/>
        <v>4.9180327868852458E-2</v>
      </c>
      <c r="Z36" s="108">
        <f t="shared" si="18"/>
        <v>3.1746031746031744E-2</v>
      </c>
      <c r="AA36" s="107">
        <f t="shared" si="18"/>
        <v>-0.15625</v>
      </c>
      <c r="AB36" s="108">
        <f t="shared" si="18"/>
        <v>-0.109375</v>
      </c>
      <c r="AC36" s="107">
        <f t="shared" si="18"/>
        <v>-0.12307692307692308</v>
      </c>
      <c r="AD36" s="108">
        <f t="shared" si="18"/>
        <v>7.407407407407407E-2</v>
      </c>
      <c r="AE36" s="107">
        <f t="shared" si="18"/>
        <v>-8.771929824561403E-2</v>
      </c>
      <c r="AF36" s="108">
        <f t="shared" si="18"/>
        <v>5.2631578947368418E-2</v>
      </c>
      <c r="AG36" s="107">
        <f t="shared" si="18"/>
        <v>-0.2413793103448276</v>
      </c>
      <c r="AH36" s="108">
        <f t="shared" si="18"/>
        <v>-0.19230769230769232</v>
      </c>
      <c r="AI36" s="107">
        <f t="shared" si="18"/>
        <v>-0.33333333333333331</v>
      </c>
      <c r="AJ36" s="108">
        <f t="shared" si="18"/>
        <v>-2.2727272727272728E-2</v>
      </c>
      <c r="AK36" s="107">
        <f t="shared" si="18"/>
        <v>-2.3809523809523808E-2</v>
      </c>
      <c r="AL36" s="108">
        <f t="shared" si="18"/>
        <v>-2.5000000000000001E-2</v>
      </c>
      <c r="AM36" s="107">
        <f t="shared" si="18"/>
        <v>2.3255813953488372E-2</v>
      </c>
      <c r="AN36" s="108">
        <f t="shared" si="18"/>
        <v>7.3170731707317069E-2</v>
      </c>
      <c r="AO36" s="107">
        <f t="shared" si="18"/>
        <v>0.17948717948717949</v>
      </c>
      <c r="AP36" s="108">
        <f t="shared" si="18"/>
        <v>0.11363636363636363</v>
      </c>
      <c r="AQ36" s="107">
        <f t="shared" si="18"/>
        <v>0.27272727272727271</v>
      </c>
      <c r="AR36" s="108">
        <f t="shared" si="18"/>
        <v>2.1739130434782608E-2</v>
      </c>
      <c r="AS36" s="107">
        <f t="shared" si="18"/>
        <v>2.0408163265306121E-2</v>
      </c>
      <c r="AT36" s="108">
        <f t="shared" si="18"/>
        <v>-0.26785714285714285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0.12393162393162394</v>
      </c>
      <c r="Q38" s="107">
        <f t="shared" si="20"/>
        <v>1.7973856209150329E-2</v>
      </c>
      <c r="R38" s="108">
        <f t="shared" si="20"/>
        <v>1.0582010582010581E-2</v>
      </c>
      <c r="S38" s="107">
        <f t="shared" si="20"/>
        <v>1.5873015873015872E-2</v>
      </c>
      <c r="T38" s="108">
        <f t="shared" si="20"/>
        <v>9.876543209876543E-3</v>
      </c>
      <c r="U38" s="107">
        <f t="shared" si="20"/>
        <v>5.5555555555555558E-3</v>
      </c>
      <c r="V38" s="108">
        <f t="shared" si="20"/>
        <v>7.2016460905349787E-3</v>
      </c>
      <c r="W38" s="107">
        <f t="shared" si="20"/>
        <v>1.0482180293501049E-2</v>
      </c>
      <c r="X38" s="108">
        <f t="shared" si="20"/>
        <v>9.0909090909090905E-3</v>
      </c>
      <c r="Y38" s="107">
        <f t="shared" si="20"/>
        <v>2.7322404371584699E-3</v>
      </c>
      <c r="Z38" s="108">
        <f t="shared" si="20"/>
        <v>1.7636684303350969E-3</v>
      </c>
      <c r="AA38" s="107">
        <f t="shared" si="20"/>
        <v>-8.6805555555555559E-3</v>
      </c>
      <c r="AB38" s="108">
        <f t="shared" si="20"/>
        <v>-6.076388888888889E-3</v>
      </c>
      <c r="AC38" s="107">
        <f t="shared" si="20"/>
        <v>-6.8376068376068376E-3</v>
      </c>
      <c r="AD38" s="108">
        <f t="shared" si="20"/>
        <v>4.1152263374485592E-3</v>
      </c>
      <c r="AE38" s="107">
        <f t="shared" si="20"/>
        <v>-4.8732943469785572E-3</v>
      </c>
      <c r="AF38" s="108">
        <f t="shared" si="20"/>
        <v>2.9239766081871343E-3</v>
      </c>
      <c r="AG38" s="107">
        <f t="shared" si="20"/>
        <v>-1.3409961685823755E-2</v>
      </c>
      <c r="AH38" s="108">
        <f t="shared" si="20"/>
        <v>-1.0683760683760684E-2</v>
      </c>
      <c r="AI38" s="107">
        <f t="shared" si="20"/>
        <v>-1.8518518518518517E-2</v>
      </c>
      <c r="AJ38" s="108">
        <f t="shared" si="20"/>
        <v>-1.2626262626262627E-3</v>
      </c>
      <c r="AK38" s="107">
        <f t="shared" si="20"/>
        <v>-1.3227513227513227E-3</v>
      </c>
      <c r="AL38" s="108">
        <f t="shared" si="20"/>
        <v>-1.3888888888888889E-3</v>
      </c>
      <c r="AM38" s="107">
        <f t="shared" si="20"/>
        <v>1.2919896640826874E-3</v>
      </c>
      <c r="AN38" s="108">
        <f t="shared" si="20"/>
        <v>4.0650406504065036E-3</v>
      </c>
      <c r="AO38" s="107">
        <f t="shared" si="20"/>
        <v>9.9715099715099714E-3</v>
      </c>
      <c r="AP38" s="108">
        <f t="shared" si="20"/>
        <v>6.313131313131313E-3</v>
      </c>
      <c r="AQ38" s="107">
        <f t="shared" si="20"/>
        <v>1.515151515151515E-2</v>
      </c>
      <c r="AR38" s="108">
        <f t="shared" si="20"/>
        <v>1.2077294685990338E-3</v>
      </c>
      <c r="AS38" s="107">
        <f t="shared" si="20"/>
        <v>1.1337868480725622E-3</v>
      </c>
      <c r="AT38" s="108">
        <f t="shared" si="20"/>
        <v>-1.488095238095238E-2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2.2307692307692308</v>
      </c>
      <c r="Q40" s="107">
        <f t="shared" si="21"/>
        <v>0.3235294117647059</v>
      </c>
      <c r="R40" s="108">
        <f t="shared" si="21"/>
        <v>0.19047619047619047</v>
      </c>
      <c r="S40" s="107">
        <f t="shared" si="21"/>
        <v>0.2857142857142857</v>
      </c>
      <c r="T40" s="108">
        <f t="shared" si="21"/>
        <v>0.17777777777777778</v>
      </c>
      <c r="U40" s="107">
        <f t="shared" si="21"/>
        <v>0.1</v>
      </c>
      <c r="V40" s="108">
        <f t="shared" si="21"/>
        <v>0.12962962962962962</v>
      </c>
      <c r="W40" s="107">
        <f t="shared" si="21"/>
        <v>0.18867924528301888</v>
      </c>
      <c r="X40" s="108">
        <f t="shared" si="21"/>
        <v>0.16363636363636364</v>
      </c>
      <c r="Y40" s="107">
        <f t="shared" si="21"/>
        <v>4.9180327868852458E-2</v>
      </c>
      <c r="Z40" s="108">
        <f t="shared" si="21"/>
        <v>3.1746031746031744E-2</v>
      </c>
      <c r="AA40" s="107">
        <f t="shared" si="21"/>
        <v>-0.15625</v>
      </c>
      <c r="AB40" s="108">
        <f t="shared" si="21"/>
        <v>-0.109375</v>
      </c>
      <c r="AC40" s="107">
        <f t="shared" si="21"/>
        <v>-0.12307692307692308</v>
      </c>
      <c r="AD40" s="108">
        <f t="shared" si="21"/>
        <v>7.407407407407407E-2</v>
      </c>
      <c r="AE40" s="107">
        <f t="shared" si="21"/>
        <v>-8.771929824561403E-2</v>
      </c>
      <c r="AF40" s="108">
        <f t="shared" si="21"/>
        <v>5.2631578947368418E-2</v>
      </c>
      <c r="AG40" s="107">
        <f t="shared" si="21"/>
        <v>-0.2413793103448276</v>
      </c>
      <c r="AH40" s="108">
        <f t="shared" si="21"/>
        <v>-0.19230769230769232</v>
      </c>
      <c r="AI40" s="107">
        <f t="shared" si="21"/>
        <v>-0.33333333333333331</v>
      </c>
      <c r="AJ40" s="108">
        <f t="shared" si="21"/>
        <v>-2.2727272727272728E-2</v>
      </c>
      <c r="AK40" s="107">
        <f t="shared" si="21"/>
        <v>-2.3809523809523808E-2</v>
      </c>
      <c r="AL40" s="108">
        <f t="shared" si="21"/>
        <v>-2.5000000000000001E-2</v>
      </c>
      <c r="AM40" s="107">
        <f t="shared" si="21"/>
        <v>2.3255813953488372E-2</v>
      </c>
      <c r="AN40" s="108">
        <f t="shared" si="21"/>
        <v>7.3170731707317069E-2</v>
      </c>
      <c r="AO40" s="107">
        <f t="shared" si="21"/>
        <v>0.17948717948717949</v>
      </c>
      <c r="AP40" s="108">
        <f t="shared" si="21"/>
        <v>0.11363636363636363</v>
      </c>
      <c r="AQ40" s="107">
        <f t="shared" si="21"/>
        <v>0.27272727272727271</v>
      </c>
      <c r="AR40" s="108">
        <f t="shared" si="21"/>
        <v>2.1739130434782608E-2</v>
      </c>
      <c r="AS40" s="107">
        <f t="shared" si="21"/>
        <v>2.0408163265306117E-2</v>
      </c>
      <c r="AT40" s="108">
        <f t="shared" si="21"/>
        <v>-0.26785714285714285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13</v>
      </c>
      <c r="N43" s="110">
        <f t="shared" si="22"/>
        <v>34</v>
      </c>
      <c r="O43" s="109">
        <f t="shared" si="22"/>
        <v>42</v>
      </c>
      <c r="P43" s="110">
        <f t="shared" si="22"/>
        <v>135.69230769230768</v>
      </c>
      <c r="Q43" s="109">
        <f t="shared" si="22"/>
        <v>59.558823529411768</v>
      </c>
      <c r="R43" s="110">
        <f t="shared" si="22"/>
        <v>59.523809523809526</v>
      </c>
      <c r="S43" s="109">
        <f t="shared" si="22"/>
        <v>69.428571428571431</v>
      </c>
      <c r="T43" s="110">
        <f t="shared" si="22"/>
        <v>62.422222222222224</v>
      </c>
      <c r="U43" s="109">
        <f t="shared" si="22"/>
        <v>60.5</v>
      </c>
      <c r="V43" s="110">
        <f t="shared" si="22"/>
        <v>68.907407407407405</v>
      </c>
      <c r="W43" s="109">
        <f t="shared" si="22"/>
        <v>74.886792452830193</v>
      </c>
      <c r="X43" s="110">
        <f t="shared" si="22"/>
        <v>74.472727272727269</v>
      </c>
      <c r="Y43" s="109">
        <f t="shared" si="22"/>
        <v>67.147540983606561</v>
      </c>
      <c r="Z43" s="110">
        <f t="shared" si="22"/>
        <v>67.063492063492063</v>
      </c>
      <c r="AA43" s="109">
        <f t="shared" si="22"/>
        <v>45.5625</v>
      </c>
      <c r="AB43" s="110">
        <f t="shared" si="22"/>
        <v>50.765625</v>
      </c>
      <c r="AC43" s="109">
        <f t="shared" si="22"/>
        <v>49.984615384615381</v>
      </c>
      <c r="AD43" s="110">
        <f t="shared" si="22"/>
        <v>62.296296296296298</v>
      </c>
      <c r="AE43" s="109">
        <f t="shared" si="22"/>
        <v>47.438596491228068</v>
      </c>
      <c r="AF43" s="110">
        <f t="shared" si="22"/>
        <v>63.157894736842103</v>
      </c>
      <c r="AG43" s="109">
        <f t="shared" si="22"/>
        <v>33.379310344827587</v>
      </c>
      <c r="AH43" s="110">
        <f t="shared" si="22"/>
        <v>33.92307692307692</v>
      </c>
      <c r="AI43" s="109">
        <f t="shared" si="22"/>
        <v>26.666666666666668</v>
      </c>
      <c r="AJ43" s="110">
        <f t="shared" si="22"/>
        <v>42.022727272727273</v>
      </c>
      <c r="AK43" s="109">
        <f t="shared" si="22"/>
        <v>40.023809523809526</v>
      </c>
      <c r="AL43" s="110">
        <f t="shared" si="22"/>
        <v>38.024999999999999</v>
      </c>
      <c r="AM43" s="109">
        <f t="shared" si="22"/>
        <v>45.02325581395349</v>
      </c>
      <c r="AN43" s="110">
        <f t="shared" si="22"/>
        <v>47.219512195121951</v>
      </c>
      <c r="AO43" s="109">
        <f t="shared" si="22"/>
        <v>54.256410256410255</v>
      </c>
      <c r="AP43" s="110">
        <f t="shared" si="22"/>
        <v>54.56818181818182</v>
      </c>
      <c r="AQ43" s="109">
        <f t="shared" si="22"/>
        <v>71.272727272727266</v>
      </c>
      <c r="AR43" s="110">
        <f t="shared" si="22"/>
        <v>48.021739130434781</v>
      </c>
      <c r="AS43" s="109">
        <f t="shared" si="22"/>
        <v>51.020408163265309</v>
      </c>
      <c r="AT43" s="110">
        <f t="shared" si="22"/>
        <v>30.017857142857142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4.3918918918918921</v>
      </c>
      <c r="N45" s="61">
        <f t="shared" si="23"/>
        <v>11.486486486486486</v>
      </c>
      <c r="O45" s="69">
        <f t="shared" si="23"/>
        <v>14.189189189189189</v>
      </c>
      <c r="P45" s="61">
        <f t="shared" si="23"/>
        <v>45.841995841995839</v>
      </c>
      <c r="Q45" s="69">
        <f t="shared" si="23"/>
        <v>20.121224165341815</v>
      </c>
      <c r="R45" s="61">
        <f t="shared" si="23"/>
        <v>20.109395109395109</v>
      </c>
      <c r="S45" s="69">
        <f t="shared" si="23"/>
        <v>23.455598455598455</v>
      </c>
      <c r="T45" s="61">
        <f t="shared" si="23"/>
        <v>21.088588588588589</v>
      </c>
      <c r="U45" s="69">
        <f t="shared" si="23"/>
        <v>20.439189189189189</v>
      </c>
      <c r="V45" s="61">
        <f t="shared" si="23"/>
        <v>23.27952952952953</v>
      </c>
      <c r="W45" s="69">
        <f t="shared" si="23"/>
        <v>25.299592044875066</v>
      </c>
      <c r="X45" s="61">
        <f t="shared" si="23"/>
        <v>25.159705159705158</v>
      </c>
      <c r="Y45" s="69">
        <f t="shared" si="23"/>
        <v>22.684980062029243</v>
      </c>
      <c r="Z45" s="61">
        <f t="shared" si="23"/>
        <v>22.656585156585155</v>
      </c>
      <c r="AA45" s="69">
        <f t="shared" si="23"/>
        <v>15.392736486486486</v>
      </c>
      <c r="AB45" s="61">
        <f t="shared" si="23"/>
        <v>17.150548986486488</v>
      </c>
      <c r="AC45" s="69">
        <f t="shared" si="23"/>
        <v>16.886694386694387</v>
      </c>
      <c r="AD45" s="61">
        <f t="shared" si="23"/>
        <v>21.046046046046047</v>
      </c>
      <c r="AE45" s="69">
        <f t="shared" si="23"/>
        <v>16.026552868658133</v>
      </c>
      <c r="AF45" s="61">
        <f t="shared" si="23"/>
        <v>21.337126600284495</v>
      </c>
      <c r="AG45" s="69">
        <f t="shared" si="23"/>
        <v>11.276794035414726</v>
      </c>
      <c r="AH45" s="61">
        <f t="shared" si="23"/>
        <v>11.46049896049896</v>
      </c>
      <c r="AI45" s="69">
        <f t="shared" si="23"/>
        <v>9.0090090090090094</v>
      </c>
      <c r="AJ45" s="61">
        <f t="shared" si="23"/>
        <v>14.196867321867323</v>
      </c>
      <c r="AK45" s="69">
        <f t="shared" si="23"/>
        <v>13.521557271557272</v>
      </c>
      <c r="AL45" s="61">
        <f t="shared" si="23"/>
        <v>12.846283783783784</v>
      </c>
      <c r="AM45" s="69">
        <f t="shared" si="23"/>
        <v>15.210559396605909</v>
      </c>
      <c r="AN45" s="61">
        <f t="shared" si="23"/>
        <v>15.952537903757415</v>
      </c>
      <c r="AO45" s="69">
        <f t="shared" si="23"/>
        <v>18.329868329868329</v>
      </c>
      <c r="AP45" s="61">
        <f t="shared" si="23"/>
        <v>18.435196560196562</v>
      </c>
      <c r="AQ45" s="69">
        <f t="shared" si="23"/>
        <v>24.078624078624077</v>
      </c>
      <c r="AR45" s="61">
        <f t="shared" si="23"/>
        <v>16.223560517038777</v>
      </c>
      <c r="AS45" s="69">
        <f t="shared" si="23"/>
        <v>17.236624379481523</v>
      </c>
      <c r="AT45" s="61">
        <f t="shared" si="23"/>
        <v>10.141167953667953</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-5.6081081081081079</v>
      </c>
      <c r="N47" s="118">
        <f t="shared" si="24"/>
        <v>1.486486486486486</v>
      </c>
      <c r="O47" s="119">
        <f t="shared" si="24"/>
        <v>4.1891891891891895</v>
      </c>
      <c r="P47" s="118">
        <f t="shared" si="24"/>
        <v>35.841995841995839</v>
      </c>
      <c r="Q47" s="119">
        <f t="shared" si="24"/>
        <v>8.6347376788553287</v>
      </c>
      <c r="R47" s="118">
        <f t="shared" si="24"/>
        <v>4.4337194337194337</v>
      </c>
      <c r="S47" s="119">
        <f t="shared" si="24"/>
        <v>3.4555984555984551</v>
      </c>
      <c r="T47" s="118">
        <f t="shared" si="24"/>
        <v>1.0885885885885891</v>
      </c>
      <c r="U47" s="119">
        <f t="shared" si="24"/>
        <v>0.43918918918918948</v>
      </c>
      <c r="V47" s="118">
        <f t="shared" si="24"/>
        <v>3.2795295295295297</v>
      </c>
      <c r="W47" s="119">
        <f t="shared" si="24"/>
        <v>5.299592044875066</v>
      </c>
      <c r="X47" s="118">
        <f t="shared" si="24"/>
        <v>5.1597051597051582</v>
      </c>
      <c r="Y47" s="119">
        <f t="shared" si="24"/>
        <v>2.6849800620292434</v>
      </c>
      <c r="Z47" s="118">
        <f t="shared" si="24"/>
        <v>2.6565851565851553</v>
      </c>
      <c r="AA47" s="119">
        <f t="shared" si="24"/>
        <v>-4.607263513513514</v>
      </c>
      <c r="AB47" s="118">
        <f t="shared" si="24"/>
        <v>-2.8494510135135123</v>
      </c>
      <c r="AC47" s="119">
        <f t="shared" si="24"/>
        <v>-3.113305613305613</v>
      </c>
      <c r="AD47" s="118">
        <f t="shared" si="24"/>
        <v>4.0460460460460475</v>
      </c>
      <c r="AE47" s="119">
        <f t="shared" si="24"/>
        <v>-0.97344713134186733</v>
      </c>
      <c r="AF47" s="118">
        <f t="shared" si="24"/>
        <v>4.3371266002844955</v>
      </c>
      <c r="AG47" s="119">
        <f t="shared" si="24"/>
        <v>-8.723205964585274</v>
      </c>
      <c r="AH47" s="118">
        <f t="shared" si="24"/>
        <v>-8.5395010395010402</v>
      </c>
      <c r="AI47" s="119">
        <f t="shared" si="24"/>
        <v>-10.990990990990991</v>
      </c>
      <c r="AJ47" s="118">
        <f t="shared" si="24"/>
        <v>-5.8031326781326769</v>
      </c>
      <c r="AK47" s="119">
        <f t="shared" si="24"/>
        <v>-6.4784427284427277</v>
      </c>
      <c r="AL47" s="118">
        <f t="shared" si="24"/>
        <v>-7.1537162162162158</v>
      </c>
      <c r="AM47" s="119">
        <f t="shared" si="24"/>
        <v>-4.7894406033940911</v>
      </c>
      <c r="AN47" s="118">
        <f t="shared" si="24"/>
        <v>-4.0474620962425849</v>
      </c>
      <c r="AO47" s="119">
        <f t="shared" si="24"/>
        <v>-1.6701316701316706</v>
      </c>
      <c r="AP47" s="118">
        <f t="shared" si="24"/>
        <v>-1.5648034398034376</v>
      </c>
      <c r="AQ47" s="119">
        <f t="shared" si="24"/>
        <v>4.0786240786240775</v>
      </c>
      <c r="AR47" s="118">
        <f t="shared" si="24"/>
        <v>-3.7764394829612229</v>
      </c>
      <c r="AS47" s="119">
        <f t="shared" si="24"/>
        <v>-2.7633756205184774</v>
      </c>
      <c r="AT47" s="118">
        <f t="shared" si="24"/>
        <v>-9.8588320463320471</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1.486486486486486</v>
      </c>
      <c r="O49" s="71">
        <f t="shared" si="25"/>
        <v>4.1891891891891895</v>
      </c>
      <c r="P49" s="63">
        <f t="shared" si="25"/>
        <v>10</v>
      </c>
      <c r="Q49" s="71">
        <f t="shared" si="25"/>
        <v>8.6347376788553287</v>
      </c>
      <c r="R49" s="63">
        <f t="shared" si="25"/>
        <v>4.4337194337194337</v>
      </c>
      <c r="S49" s="71">
        <f t="shared" si="25"/>
        <v>0</v>
      </c>
      <c r="T49" s="63">
        <f t="shared" si="25"/>
        <v>0</v>
      </c>
      <c r="U49" s="71">
        <f t="shared" si="25"/>
        <v>0</v>
      </c>
      <c r="V49" s="63">
        <f t="shared" si="25"/>
        <v>3.2795295295295297</v>
      </c>
      <c r="W49" s="71">
        <f t="shared" si="25"/>
        <v>5.299592044875066</v>
      </c>
      <c r="X49" s="63">
        <f t="shared" si="25"/>
        <v>5.1597051597051582</v>
      </c>
      <c r="Y49" s="71">
        <f t="shared" si="25"/>
        <v>2.6849800620292434</v>
      </c>
      <c r="Z49" s="63">
        <f t="shared" si="25"/>
        <v>2.6565851565851553</v>
      </c>
      <c r="AA49" s="71">
        <f t="shared" si="25"/>
        <v>0</v>
      </c>
      <c r="AB49" s="63">
        <f t="shared" si="25"/>
        <v>0</v>
      </c>
      <c r="AC49" s="71">
        <f t="shared" si="25"/>
        <v>0</v>
      </c>
      <c r="AD49" s="63">
        <f t="shared" si="25"/>
        <v>4.0460460460460475</v>
      </c>
      <c r="AE49" s="71">
        <f t="shared" si="25"/>
        <v>0</v>
      </c>
      <c r="AF49" s="63">
        <f t="shared" si="25"/>
        <v>4.3371266002844955</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4" priority="5" stopIfTrue="1">
      <formula>ISERROR</formula>
    </cfRule>
  </conditionalFormatting>
  <conditionalFormatting sqref="BB36:BD36 BB38:BD38 BB40:BD40 BB43:BD43 BB45:BD45 BB49:BD49">
    <cfRule type="expression" dxfId="23" priority="4" stopIfTrue="1">
      <formula>ISERROR</formula>
    </cfRule>
  </conditionalFormatting>
  <conditionalFormatting sqref="K36 K38 K40 K43 K45 K49">
    <cfRule type="expression" dxfId="2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0.73</v>
      </c>
      <c r="D1" s="1"/>
      <c r="E1" s="1" t="s">
        <v>31</v>
      </c>
      <c r="F1" s="29">
        <v>2.92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0.32500000000000001</v>
      </c>
      <c r="N13" s="54">
        <f>'SDR Patient and Stations'!M12</f>
        <v>0.85</v>
      </c>
      <c r="O13" s="55">
        <f>'SDR Patient and Stations'!N12</f>
        <v>1.05</v>
      </c>
      <c r="P13" s="54">
        <f>'SDR Patient and Stations'!O12</f>
        <v>1.05</v>
      </c>
      <c r="Q13" s="55">
        <f>'SDR Patient and Stations'!P12</f>
        <v>0.59210526315789469</v>
      </c>
      <c r="R13" s="54">
        <f>'SDR Patient and Stations'!Q12</f>
        <v>0.65789473684210531</v>
      </c>
      <c r="S13" s="55">
        <f>'SDR Patient and Stations'!R12</f>
        <v>0.71052631578947367</v>
      </c>
      <c r="T13" s="54">
        <f>'SDR Patient and Stations'!S12</f>
        <v>0.69736842105263153</v>
      </c>
      <c r="U13" s="55">
        <f>'SDR Patient and Stations'!T12</f>
        <v>0.72368421052631582</v>
      </c>
      <c r="V13" s="54">
        <f>'SDR Patient and Stations'!U12</f>
        <v>0.80263157894736847</v>
      </c>
      <c r="W13" s="55">
        <f>'SDR Patient and Stations'!V12</f>
        <v>0.82894736842105265</v>
      </c>
      <c r="X13" s="54">
        <f>'SDR Patient and Stations'!W12</f>
        <v>0.88888888888888884</v>
      </c>
      <c r="Y13" s="55">
        <f>'SDR Patient and Stations'!X12</f>
        <v>0.88888888888888884</v>
      </c>
      <c r="Z13" s="54">
        <f>'SDR Patient and Stations'!Y12</f>
        <v>0.90277777777777779</v>
      </c>
      <c r="AA13" s="55">
        <f>'SDR Patient and Stations'!Z12</f>
        <v>0.9</v>
      </c>
      <c r="AB13" s="54">
        <f>'SDR Patient and Stations'!AA12</f>
        <v>0.95</v>
      </c>
      <c r="AC13" s="55">
        <f>'SDR Patient and Stations'!AB12</f>
        <v>0.95</v>
      </c>
      <c r="AD13" s="54">
        <f>'SDR Patient and Stations'!AC12</f>
        <v>0.76315789473684215</v>
      </c>
      <c r="AE13" s="55">
        <f>'SDR Patient and Stations'!AD12</f>
        <v>0.68421052631578949</v>
      </c>
      <c r="AF13" s="54">
        <f>'SDR Patient and Stations'!AE12</f>
        <v>0.78947368421052633</v>
      </c>
      <c r="AG13" s="55">
        <f>'SDR Patient and Stations'!AF12</f>
        <v>0.57894736842105265</v>
      </c>
      <c r="AH13" s="54">
        <f>'SDR Patient and Stations'!AG12</f>
        <v>0.55263157894736847</v>
      </c>
      <c r="AI13" s="55">
        <f>'SDR Patient and Stations'!AH12</f>
        <v>0.52631578947368418</v>
      </c>
      <c r="AJ13" s="54">
        <f>'SDR Patient and Stations'!AI12</f>
        <v>0.56578947368421051</v>
      </c>
      <c r="AK13" s="55">
        <f>'SDR Patient and Stations'!AJ12</f>
        <v>0.53947368421052633</v>
      </c>
      <c r="AL13" s="54">
        <f>'SDR Patient and Stations'!AK12</f>
        <v>0.51315789473684215</v>
      </c>
      <c r="AM13" s="55">
        <f>'SDR Patient and Stations'!AL12</f>
        <v>0.57894736842105265</v>
      </c>
      <c r="AN13" s="54">
        <f>'SDR Patient and Stations'!AM12</f>
        <v>0.57894736842105265</v>
      </c>
      <c r="AO13" s="55">
        <f>'SDR Patient and Stations'!AN12</f>
        <v>0.60526315789473684</v>
      </c>
      <c r="AP13" s="54">
        <f>'SDR Patient and Stations'!AO12</f>
        <v>0.64473684210526316</v>
      </c>
      <c r="AQ13" s="55">
        <f>'SDR Patient and Stations'!AP12</f>
        <v>0.73684210526315785</v>
      </c>
      <c r="AR13" s="54">
        <f>'SDR Patient and Stations'!AQ12</f>
        <v>0.61842105263157898</v>
      </c>
      <c r="AS13" s="55">
        <f>'SDR Patient and Stations'!AR12</f>
        <v>0.65789473684210531</v>
      </c>
      <c r="AT13" s="54">
        <f>'SDR Patient and Stations'!AS12</f>
        <v>0.53947368421052633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9</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-1</v>
      </c>
      <c r="W14" s="167">
        <f>'SDR Patient and Stations'!V14</f>
        <v>0</v>
      </c>
      <c r="X14" s="166">
        <f>'SDR Patient and Stations'!W14</f>
        <v>0</v>
      </c>
      <c r="Y14" s="167">
        <f>'SDR Patient and Stations'!X14</f>
        <v>-3</v>
      </c>
      <c r="Z14" s="166">
        <f>'SDR Patient and Stations'!Y14</f>
        <v>0</v>
      </c>
      <c r="AA14" s="167">
        <f>'SDR Patient and Stations'!Z14</f>
        <v>0</v>
      </c>
      <c r="AB14" s="166">
        <f>'SDR Patient and Stations'!AA14</f>
        <v>4</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9</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-1</v>
      </c>
      <c r="Z15" s="167">
        <f>'SDR Patient and Stations'!Y15</f>
        <v>0</v>
      </c>
      <c r="AA15" s="166">
        <f>'SDR Patient and Stations'!Z15</f>
        <v>0</v>
      </c>
      <c r="AB15" s="167">
        <f>'SDR Patient and Stations'!AA15</f>
        <v>-3</v>
      </c>
      <c r="AC15" s="166">
        <f>'SDR Patient and Stations'!AB15</f>
        <v>0</v>
      </c>
      <c r="AD15" s="167">
        <f>'SDR Patient and Stations'!AC15</f>
        <v>0</v>
      </c>
      <c r="AE15" s="166">
        <f>'SDR Patient and Stations'!AD15</f>
        <v>4</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9</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-1</v>
      </c>
      <c r="AA16" s="52">
        <f>'SDR Patient and Stations'!Z16</f>
        <v>0</v>
      </c>
      <c r="AB16" s="49">
        <f>'SDR Patient and Stations'!AA16</f>
        <v>0</v>
      </c>
      <c r="AC16" s="52">
        <f>'SDR Patient and Stations'!AB16</f>
        <v>-3</v>
      </c>
      <c r="AD16" s="49">
        <f>'SDR Patient and Stations'!AC16</f>
        <v>0</v>
      </c>
      <c r="AE16" s="52">
        <f>'SDR Patient and Stations'!AD16</f>
        <v>0</v>
      </c>
      <c r="AF16" s="49">
        <f>'SDR Patient and Stations'!AE16</f>
        <v>4</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0.73</v>
      </c>
      <c r="G21" s="66">
        <f t="shared" ref="G21:BD21" si="9">$C$1</f>
        <v>0.73</v>
      </c>
      <c r="H21" s="58">
        <f t="shared" si="9"/>
        <v>0.73</v>
      </c>
      <c r="I21" s="66">
        <f t="shared" si="9"/>
        <v>0.73</v>
      </c>
      <c r="J21" s="58">
        <f t="shared" si="9"/>
        <v>0.73</v>
      </c>
      <c r="K21" s="66">
        <f t="shared" si="9"/>
        <v>0.73</v>
      </c>
      <c r="L21" s="58">
        <f t="shared" si="9"/>
        <v>0.73</v>
      </c>
      <c r="M21" s="66">
        <f t="shared" si="9"/>
        <v>0.73</v>
      </c>
      <c r="N21" s="58">
        <f t="shared" si="9"/>
        <v>0.73</v>
      </c>
      <c r="O21" s="66">
        <f t="shared" si="9"/>
        <v>0.73</v>
      </c>
      <c r="P21" s="58">
        <f t="shared" si="9"/>
        <v>0.73</v>
      </c>
      <c r="Q21" s="66">
        <f t="shared" si="9"/>
        <v>0.73</v>
      </c>
      <c r="R21" s="58">
        <f t="shared" si="9"/>
        <v>0.73</v>
      </c>
      <c r="S21" s="66">
        <f t="shared" si="9"/>
        <v>0.73</v>
      </c>
      <c r="T21" s="58">
        <f t="shared" si="9"/>
        <v>0.73</v>
      </c>
      <c r="U21" s="66">
        <f t="shared" si="9"/>
        <v>0.73</v>
      </c>
      <c r="V21" s="58">
        <f t="shared" si="9"/>
        <v>0.73</v>
      </c>
      <c r="W21" s="66">
        <f t="shared" si="9"/>
        <v>0.73</v>
      </c>
      <c r="X21" s="58">
        <f t="shared" si="9"/>
        <v>0.73</v>
      </c>
      <c r="Y21" s="66">
        <f t="shared" si="9"/>
        <v>0.73</v>
      </c>
      <c r="Z21" s="58">
        <f t="shared" si="9"/>
        <v>0.73</v>
      </c>
      <c r="AA21" s="66">
        <f t="shared" si="9"/>
        <v>0.73</v>
      </c>
      <c r="AB21" s="58">
        <f t="shared" si="9"/>
        <v>0.73</v>
      </c>
      <c r="AC21" s="66">
        <f t="shared" si="9"/>
        <v>0.73</v>
      </c>
      <c r="AD21" s="58">
        <f t="shared" si="9"/>
        <v>0.73</v>
      </c>
      <c r="AE21" s="66">
        <f t="shared" si="9"/>
        <v>0.73</v>
      </c>
      <c r="AF21" s="58">
        <f t="shared" si="9"/>
        <v>0.73</v>
      </c>
      <c r="AG21" s="66">
        <f t="shared" si="9"/>
        <v>0.73</v>
      </c>
      <c r="AH21" s="58">
        <f t="shared" si="9"/>
        <v>0.73</v>
      </c>
      <c r="AI21" s="66">
        <f t="shared" si="9"/>
        <v>0.73</v>
      </c>
      <c r="AJ21" s="58">
        <f t="shared" si="9"/>
        <v>0.73</v>
      </c>
      <c r="AK21" s="66">
        <f t="shared" si="9"/>
        <v>0.73</v>
      </c>
      <c r="AL21" s="58">
        <f t="shared" si="9"/>
        <v>0.73</v>
      </c>
      <c r="AM21" s="66">
        <f t="shared" si="9"/>
        <v>0.73</v>
      </c>
      <c r="AN21" s="58">
        <f t="shared" si="9"/>
        <v>0.73</v>
      </c>
      <c r="AO21" s="66">
        <f t="shared" si="9"/>
        <v>0.73</v>
      </c>
      <c r="AP21" s="58">
        <f t="shared" si="9"/>
        <v>0.73</v>
      </c>
      <c r="AQ21" s="66">
        <f t="shared" si="9"/>
        <v>0.73</v>
      </c>
      <c r="AR21" s="58">
        <f t="shared" si="9"/>
        <v>0.73</v>
      </c>
      <c r="AS21" s="66">
        <f t="shared" si="9"/>
        <v>0.73</v>
      </c>
      <c r="AT21" s="58">
        <f t="shared" si="9"/>
        <v>0.73</v>
      </c>
      <c r="AU21" s="66">
        <f t="shared" si="9"/>
        <v>0.73</v>
      </c>
      <c r="AV21" s="58">
        <f t="shared" si="9"/>
        <v>0.73</v>
      </c>
      <c r="AW21" s="66">
        <f t="shared" si="9"/>
        <v>0.73</v>
      </c>
      <c r="AX21" s="58">
        <f t="shared" si="9"/>
        <v>0.73</v>
      </c>
      <c r="AY21" s="66">
        <f t="shared" si="9"/>
        <v>0.73</v>
      </c>
      <c r="AZ21" s="58">
        <f t="shared" si="9"/>
        <v>0.73</v>
      </c>
      <c r="BB21" s="66">
        <f t="shared" si="9"/>
        <v>0.73</v>
      </c>
      <c r="BC21" s="58">
        <f t="shared" si="9"/>
        <v>0.73</v>
      </c>
      <c r="BD21" s="66">
        <f t="shared" si="9"/>
        <v>0.73</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0.85</v>
      </c>
      <c r="N22" s="58">
        <f>'SDR Patient and Stations'!N12</f>
        <v>1.05</v>
      </c>
      <c r="O22" s="66">
        <f>'SDR Patient and Stations'!O12</f>
        <v>1.05</v>
      </c>
      <c r="P22" s="58">
        <f>'SDR Patient and Stations'!P12</f>
        <v>0.59210526315789469</v>
      </c>
      <c r="Q22" s="66">
        <f>'SDR Patient and Stations'!Q12</f>
        <v>0.65789473684210531</v>
      </c>
      <c r="R22" s="58">
        <f>'SDR Patient and Stations'!R12</f>
        <v>0.71052631578947367</v>
      </c>
      <c r="S22" s="66">
        <f>'SDR Patient and Stations'!S12</f>
        <v>0.69736842105263153</v>
      </c>
      <c r="T22" s="58">
        <f>'SDR Patient and Stations'!T12</f>
        <v>0.72368421052631582</v>
      </c>
      <c r="U22" s="66">
        <f>'SDR Patient and Stations'!U12</f>
        <v>0.80263157894736847</v>
      </c>
      <c r="V22" s="58">
        <f>'SDR Patient and Stations'!V12</f>
        <v>0.82894736842105265</v>
      </c>
      <c r="W22" s="66">
        <f>'SDR Patient and Stations'!W12</f>
        <v>0.88888888888888884</v>
      </c>
      <c r="X22" s="58">
        <f>'SDR Patient and Stations'!X12</f>
        <v>0.88888888888888884</v>
      </c>
      <c r="Y22" s="66">
        <f>'SDR Patient and Stations'!Y12</f>
        <v>0.90277777777777779</v>
      </c>
      <c r="Z22" s="58">
        <f>'SDR Patient and Stations'!Z12</f>
        <v>0.9</v>
      </c>
      <c r="AA22" s="66">
        <f>'SDR Patient and Stations'!AA12</f>
        <v>0.95</v>
      </c>
      <c r="AB22" s="58">
        <f>'SDR Patient and Stations'!AB12</f>
        <v>0.95</v>
      </c>
      <c r="AC22" s="66">
        <f>'SDR Patient and Stations'!AC12</f>
        <v>0.76315789473684215</v>
      </c>
      <c r="AD22" s="58">
        <f>'SDR Patient and Stations'!AD12</f>
        <v>0.68421052631578949</v>
      </c>
      <c r="AE22" s="66">
        <f>'SDR Patient and Stations'!AE12</f>
        <v>0.78947368421052633</v>
      </c>
      <c r="AF22" s="58">
        <f>'SDR Patient and Stations'!AF12</f>
        <v>0.57894736842105265</v>
      </c>
      <c r="AG22" s="66">
        <f>'SDR Patient and Stations'!AG12</f>
        <v>0.55263157894736847</v>
      </c>
      <c r="AH22" s="58">
        <f>'SDR Patient and Stations'!AH12</f>
        <v>0.52631578947368418</v>
      </c>
      <c r="AI22" s="66">
        <f>'SDR Patient and Stations'!AI12</f>
        <v>0.56578947368421051</v>
      </c>
      <c r="AJ22" s="58">
        <f>'SDR Patient and Stations'!AJ12</f>
        <v>0.53947368421052633</v>
      </c>
      <c r="AK22" s="66">
        <f>'SDR Patient and Stations'!AK12</f>
        <v>0.51315789473684215</v>
      </c>
      <c r="AL22" s="58">
        <f>'SDR Patient and Stations'!AL12</f>
        <v>0.57894736842105265</v>
      </c>
      <c r="AM22" s="66">
        <f>'SDR Patient and Stations'!AM12</f>
        <v>0.57894736842105265</v>
      </c>
      <c r="AN22" s="58">
        <f>'SDR Patient and Stations'!AN12</f>
        <v>0.60526315789473684</v>
      </c>
      <c r="AO22" s="66">
        <f>'SDR Patient and Stations'!AO12</f>
        <v>0.64473684210526316</v>
      </c>
      <c r="AP22" s="58">
        <f>'SDR Patient and Stations'!AP12</f>
        <v>0.73684210526315785</v>
      </c>
      <c r="AQ22" s="66">
        <f>'SDR Patient and Stations'!AQ12</f>
        <v>0.61842105263157898</v>
      </c>
      <c r="AR22" s="58">
        <f>'SDR Patient and Stations'!AR12</f>
        <v>0.65789473684210531</v>
      </c>
      <c r="AS22" s="66">
        <f>'SDR Patient and Stations'!AS12</f>
        <v>0.53947368421052633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2.92</v>
      </c>
      <c r="D23" s="31">
        <f t="shared" si="10"/>
        <v>2.92</v>
      </c>
      <c r="E23" s="31">
        <f t="shared" si="10"/>
        <v>2.92</v>
      </c>
      <c r="F23" s="31">
        <f>$F$1</f>
        <v>2.92</v>
      </c>
      <c r="G23" s="67">
        <f t="shared" ref="G23:BD23" si="11">$F$1</f>
        <v>2.92</v>
      </c>
      <c r="H23" s="59">
        <f t="shared" si="11"/>
        <v>2.92</v>
      </c>
      <c r="I23" s="67">
        <f t="shared" si="11"/>
        <v>2.92</v>
      </c>
      <c r="J23" s="59">
        <f t="shared" si="11"/>
        <v>2.92</v>
      </c>
      <c r="K23" s="67">
        <f t="shared" si="11"/>
        <v>2.92</v>
      </c>
      <c r="L23" s="59">
        <f t="shared" si="11"/>
        <v>2.92</v>
      </c>
      <c r="M23" s="67">
        <f t="shared" si="11"/>
        <v>2.92</v>
      </c>
      <c r="N23" s="59">
        <f t="shared" si="11"/>
        <v>2.92</v>
      </c>
      <c r="O23" s="67">
        <f t="shared" si="11"/>
        <v>2.92</v>
      </c>
      <c r="P23" s="59">
        <f t="shared" si="11"/>
        <v>2.92</v>
      </c>
      <c r="Q23" s="67">
        <f t="shared" si="11"/>
        <v>2.92</v>
      </c>
      <c r="R23" s="59">
        <f t="shared" si="11"/>
        <v>2.92</v>
      </c>
      <c r="S23" s="67">
        <f t="shared" si="11"/>
        <v>2.92</v>
      </c>
      <c r="T23" s="59">
        <f t="shared" si="11"/>
        <v>2.92</v>
      </c>
      <c r="U23" s="67">
        <f t="shared" si="11"/>
        <v>2.92</v>
      </c>
      <c r="V23" s="59">
        <f t="shared" si="11"/>
        <v>2.92</v>
      </c>
      <c r="W23" s="67">
        <f t="shared" si="11"/>
        <v>2.92</v>
      </c>
      <c r="X23" s="59">
        <f t="shared" si="11"/>
        <v>2.92</v>
      </c>
      <c r="Y23" s="67">
        <f t="shared" si="11"/>
        <v>2.92</v>
      </c>
      <c r="Z23" s="59">
        <f t="shared" si="11"/>
        <v>2.92</v>
      </c>
      <c r="AA23" s="67">
        <f t="shared" si="11"/>
        <v>2.92</v>
      </c>
      <c r="AB23" s="59">
        <f t="shared" si="11"/>
        <v>2.92</v>
      </c>
      <c r="AC23" s="67">
        <f t="shared" si="11"/>
        <v>2.92</v>
      </c>
      <c r="AD23" s="59">
        <f t="shared" si="11"/>
        <v>2.92</v>
      </c>
      <c r="AE23" s="67">
        <f t="shared" si="11"/>
        <v>2.92</v>
      </c>
      <c r="AF23" s="59">
        <f t="shared" si="11"/>
        <v>2.92</v>
      </c>
      <c r="AG23" s="67">
        <f t="shared" si="11"/>
        <v>2.92</v>
      </c>
      <c r="AH23" s="59">
        <f t="shared" si="11"/>
        <v>2.92</v>
      </c>
      <c r="AI23" s="67">
        <f t="shared" si="11"/>
        <v>2.92</v>
      </c>
      <c r="AJ23" s="59">
        <f t="shared" si="11"/>
        <v>2.92</v>
      </c>
      <c r="AK23" s="67">
        <f t="shared" si="11"/>
        <v>2.92</v>
      </c>
      <c r="AL23" s="59">
        <f t="shared" si="11"/>
        <v>2.92</v>
      </c>
      <c r="AM23" s="67">
        <f t="shared" si="11"/>
        <v>2.92</v>
      </c>
      <c r="AN23" s="59">
        <f t="shared" si="11"/>
        <v>2.92</v>
      </c>
      <c r="AO23" s="67">
        <f t="shared" si="11"/>
        <v>2.92</v>
      </c>
      <c r="AP23" s="59">
        <f t="shared" si="11"/>
        <v>2.92</v>
      </c>
      <c r="AQ23" s="67">
        <f t="shared" si="11"/>
        <v>2.92</v>
      </c>
      <c r="AR23" s="59">
        <f t="shared" si="11"/>
        <v>2.92</v>
      </c>
      <c r="AS23" s="67">
        <f t="shared" si="11"/>
        <v>2.92</v>
      </c>
      <c r="AT23" s="59">
        <f t="shared" si="11"/>
        <v>2.92</v>
      </c>
      <c r="AU23" s="67">
        <f t="shared" si="11"/>
        <v>2.92</v>
      </c>
      <c r="AV23" s="59">
        <f t="shared" si="11"/>
        <v>2.92</v>
      </c>
      <c r="AW23" s="67">
        <f t="shared" si="11"/>
        <v>2.92</v>
      </c>
      <c r="AX23" s="59">
        <f t="shared" si="11"/>
        <v>2.92</v>
      </c>
      <c r="AY23" s="67">
        <f t="shared" si="11"/>
        <v>2.92</v>
      </c>
      <c r="AZ23" s="59">
        <f t="shared" si="11"/>
        <v>2.92</v>
      </c>
      <c r="BB23" s="67">
        <f t="shared" si="11"/>
        <v>2.92</v>
      </c>
      <c r="BC23" s="59">
        <f t="shared" si="11"/>
        <v>2.92</v>
      </c>
      <c r="BD23" s="67">
        <f t="shared" si="11"/>
        <v>2.92</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1.3</v>
      </c>
      <c r="N24" s="113">
        <f t="shared" si="12"/>
        <v>3.4</v>
      </c>
      <c r="O24" s="114">
        <f t="shared" si="12"/>
        <v>4.2</v>
      </c>
      <c r="P24" s="113">
        <f t="shared" si="12"/>
        <v>4.2</v>
      </c>
      <c r="Q24" s="114">
        <f t="shared" si="12"/>
        <v>3.8647058823529412</v>
      </c>
      <c r="R24" s="113">
        <f t="shared" si="12"/>
        <v>3.1196581196581197</v>
      </c>
      <c r="S24" s="114">
        <f t="shared" si="12"/>
        <v>2.7</v>
      </c>
      <c r="T24" s="113">
        <f t="shared" si="12"/>
        <v>2.65</v>
      </c>
      <c r="U24" s="114">
        <f t="shared" si="12"/>
        <v>2.75</v>
      </c>
      <c r="V24" s="113">
        <f t="shared" si="12"/>
        <v>3.05</v>
      </c>
      <c r="W24" s="114">
        <f t="shared" si="12"/>
        <v>3.15</v>
      </c>
      <c r="X24" s="113">
        <f t="shared" si="12"/>
        <v>3.2</v>
      </c>
      <c r="Y24" s="114">
        <f t="shared" si="12"/>
        <v>3.2</v>
      </c>
      <c r="Z24" s="113">
        <f t="shared" si="12"/>
        <v>3.25</v>
      </c>
      <c r="AA24" s="114">
        <f t="shared" si="12"/>
        <v>2.7</v>
      </c>
      <c r="AB24" s="113">
        <f t="shared" si="12"/>
        <v>2.85</v>
      </c>
      <c r="AC24" s="114">
        <f t="shared" si="12"/>
        <v>2.85</v>
      </c>
      <c r="AD24" s="113">
        <f t="shared" si="12"/>
        <v>3.4117647058823528</v>
      </c>
      <c r="AE24" s="114">
        <f t="shared" si="12"/>
        <v>3.0588235294117645</v>
      </c>
      <c r="AF24" s="113">
        <f t="shared" si="12"/>
        <v>3.5294117647058822</v>
      </c>
      <c r="AG24" s="114">
        <f t="shared" si="12"/>
        <v>2.2000000000000002</v>
      </c>
      <c r="AH24" s="113">
        <f t="shared" si="12"/>
        <v>2.1</v>
      </c>
      <c r="AI24" s="114">
        <f t="shared" si="12"/>
        <v>2</v>
      </c>
      <c r="AJ24" s="113">
        <f t="shared" si="12"/>
        <v>2.15</v>
      </c>
      <c r="AK24" s="114">
        <f t="shared" si="12"/>
        <v>2.0499999999999998</v>
      </c>
      <c r="AL24" s="113">
        <f t="shared" si="12"/>
        <v>1.95</v>
      </c>
      <c r="AM24" s="114">
        <f t="shared" si="12"/>
        <v>2.2000000000000002</v>
      </c>
      <c r="AN24" s="113">
        <f t="shared" si="12"/>
        <v>2.2000000000000002</v>
      </c>
      <c r="AO24" s="114">
        <f t="shared" si="12"/>
        <v>2.2999999999999998</v>
      </c>
      <c r="AP24" s="113">
        <f t="shared" si="12"/>
        <v>2.4500000000000002</v>
      </c>
      <c r="AQ24" s="114">
        <f t="shared" si="12"/>
        <v>2.8</v>
      </c>
      <c r="AR24" s="113">
        <f t="shared" si="12"/>
        <v>2.35</v>
      </c>
      <c r="AS24" s="114">
        <f t="shared" si="12"/>
        <v>2.5</v>
      </c>
      <c r="AT24" s="113">
        <f t="shared" si="12"/>
        <v>2.0499999999999998</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0.65</v>
      </c>
      <c r="N25" s="122">
        <f t="shared" si="14"/>
        <v>2.35</v>
      </c>
      <c r="O25" s="123">
        <f t="shared" si="14"/>
        <v>3.8</v>
      </c>
      <c r="P25" s="122">
        <f t="shared" si="14"/>
        <v>4.2</v>
      </c>
      <c r="Q25" s="123">
        <f t="shared" si="14"/>
        <v>4.0323529411764705</v>
      </c>
      <c r="R25" s="122">
        <f t="shared" si="14"/>
        <v>3.4921820010055304</v>
      </c>
      <c r="S25" s="123">
        <f t="shared" si="14"/>
        <v>2.9098290598290601</v>
      </c>
      <c r="T25" s="122">
        <f t="shared" si="14"/>
        <v>2.6749999999999998</v>
      </c>
      <c r="U25" s="123">
        <f t="shared" si="14"/>
        <v>2.7</v>
      </c>
      <c r="V25" s="122">
        <f t="shared" si="14"/>
        <v>2.9</v>
      </c>
      <c r="W25" s="123">
        <f t="shared" si="14"/>
        <v>3.0999999999999996</v>
      </c>
      <c r="X25" s="122">
        <f t="shared" si="14"/>
        <v>3.1749999999999998</v>
      </c>
      <c r="Y25" s="123">
        <f t="shared" si="14"/>
        <v>3.2</v>
      </c>
      <c r="Z25" s="122">
        <f t="shared" si="14"/>
        <v>3.2250000000000001</v>
      </c>
      <c r="AA25" s="123">
        <f t="shared" si="14"/>
        <v>2.9750000000000001</v>
      </c>
      <c r="AB25" s="122">
        <f t="shared" si="14"/>
        <v>2.7750000000000004</v>
      </c>
      <c r="AC25" s="123">
        <f t="shared" si="14"/>
        <v>2.85</v>
      </c>
      <c r="AD25" s="122">
        <f t="shared" si="14"/>
        <v>3.1308823529411764</v>
      </c>
      <c r="AE25" s="123">
        <f t="shared" si="14"/>
        <v>3.2352941176470589</v>
      </c>
      <c r="AF25" s="122">
        <f t="shared" si="14"/>
        <v>3.2941176470588234</v>
      </c>
      <c r="AG25" s="123">
        <f t="shared" si="14"/>
        <v>2.8647058823529412</v>
      </c>
      <c r="AH25" s="122">
        <f t="shared" si="14"/>
        <v>2.1500000000000004</v>
      </c>
      <c r="AI25" s="123">
        <f t="shared" si="14"/>
        <v>2.0499999999999998</v>
      </c>
      <c r="AJ25" s="122">
        <f t="shared" si="14"/>
        <v>2.0750000000000002</v>
      </c>
      <c r="AK25" s="123">
        <f t="shared" si="14"/>
        <v>2.0999999999999996</v>
      </c>
      <c r="AL25" s="122">
        <f t="shared" si="14"/>
        <v>2</v>
      </c>
      <c r="AM25" s="123">
        <f t="shared" si="14"/>
        <v>2.0750000000000002</v>
      </c>
      <c r="AN25" s="122">
        <f t="shared" si="14"/>
        <v>2.2000000000000002</v>
      </c>
      <c r="AO25" s="123">
        <f t="shared" si="14"/>
        <v>2.25</v>
      </c>
      <c r="AP25" s="122">
        <f t="shared" si="14"/>
        <v>2.375</v>
      </c>
      <c r="AQ25" s="123">
        <f t="shared" si="14"/>
        <v>2.625</v>
      </c>
      <c r="AR25" s="122">
        <f t="shared" si="14"/>
        <v>2.5750000000000002</v>
      </c>
      <c r="AS25" s="123">
        <f t="shared" si="14"/>
        <v>2.4249999999999998</v>
      </c>
      <c r="AT25" s="122">
        <f t="shared" si="14"/>
        <v>2.2749999999999999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11.643835616438356</v>
      </c>
      <c r="R26" s="117">
        <f>IF((Q26+P28+(IF(Q16&gt;0,0,Q16))&gt;'SDR Patient and Stations'!R8),'SDR Patient and Stations'!R8,(Q26+P28+(IF(Q16&gt;0,0,Q16))))</f>
        <v>16.027397260273972</v>
      </c>
      <c r="S26" s="116">
        <f>IF((R26+Q28+(IF(R16&gt;0,0,R16))&gt;'SDR Patient and Stations'!S8),'SDR Patient and Stations'!S8,(R26+Q28+(IF(R16&gt;0,0,R16))))</f>
        <v>20</v>
      </c>
      <c r="T26" s="117">
        <f>IF((S26+R28+(IF(S16&gt;0,0,S16))&gt;'SDR Patient and Stations'!T8),'SDR Patient and Stations'!T8,(S26+R28+(IF(S16&gt;0,0,S16))))</f>
        <v>20</v>
      </c>
      <c r="U26" s="116">
        <f>IF((T26+S28+(IF(T16&gt;0,0,T16))&gt;'SDR Patient and Stations'!U8),'SDR Patient and Stations'!U8,(T26+S28+(IF(T16&gt;0,0,T16))))</f>
        <v>20</v>
      </c>
      <c r="V26" s="117">
        <f>IF((U26+T28+(IF(U16&gt;0,0,U16))&gt;'SDR Patient and Stations'!V8),'SDR Patient and Stations'!V8,(U26+T28+(IF(U16&gt;0,0,U16))))</f>
        <v>20</v>
      </c>
      <c r="W26" s="116">
        <f>IF((V26+U28+(IF(V16&gt;0,0,V16))&gt;'SDR Patient and Stations'!W8),'SDR Patient and Stations'!W8,(V26+U28+(IF(V16&gt;0,0,V16))))</f>
        <v>20</v>
      </c>
      <c r="X26" s="117">
        <f>IF((W26+V28+(IF(W16&gt;0,0,W16))&gt;'SDR Patient and Stations'!X8),'SDR Patient and Stations'!X8,(W26+V28+(IF(W16&gt;0,0,W16))))</f>
        <v>20</v>
      </c>
      <c r="Y26" s="116">
        <f>IF((X26+W28+(IF(X16&gt;0,0,X16))&gt;'SDR Patient and Stations'!Y8),'SDR Patient and Stations'!Y8,(X26+W28+(IF(X16&gt;0,0,X16))))</f>
        <v>20</v>
      </c>
      <c r="Z26" s="117">
        <f>IF((Y26+X28+(IF(Y16&gt;0,0,Y16))&gt;'SDR Patient and Stations'!Z8),'SDR Patient and Stations'!Z8,(Y26+X28+(IF(Y16&gt;0,0,Y16))))</f>
        <v>20</v>
      </c>
      <c r="AA26" s="116">
        <f>IF((Z26+Y28+(IF(Z16&gt;0,0,Z16))&gt;'SDR Patient and Stations'!AA8),'SDR Patient and Stations'!AA8,(Z26+Y28+(IF(Z16&gt;0,0,Z16))))</f>
        <v>20</v>
      </c>
      <c r="AB26" s="117">
        <f>IF((AA26+Z28+(IF(AA16&gt;0,0,AA16))&gt;'SDR Patient and Stations'!AB8),'SDR Patient and Stations'!AB8,(AA26+Z28+(IF(AA16&gt;0,0,AA16))))</f>
        <v>20</v>
      </c>
      <c r="AC26" s="116">
        <f>IF((AB26+AA28+(IF(AB16&gt;0,0,AB16))&gt;'SDR Patient and Stations'!AC8),'SDR Patient and Stations'!AC8,(AB26+AA28+(IF(AB16&gt;0,0,AB16))))</f>
        <v>20</v>
      </c>
      <c r="AD26" s="117">
        <f>IF((AC26+AB28+(IF(AC16&gt;0,0,AC16))&gt;'SDR Patient and Stations'!AD8),'SDR Patient and Stations'!AD8,(AC26+AB28+(IF(AC16&gt;0,0,AC16))))</f>
        <v>17</v>
      </c>
      <c r="AE26" s="116">
        <f>IF((AD26+AC28+(IF(AD16&gt;0,0,AD16))&gt;'SDR Patient and Stations'!AE8),'SDR Patient and Stations'!AE8,(AD26+AC28+(IF(AD16&gt;0,0,AD16))))</f>
        <v>17</v>
      </c>
      <c r="AF26" s="117">
        <f>IF((AE26+AD28+(IF(AE16&gt;0,0,AE16))&gt;'SDR Patient and Stations'!AF8),'SDR Patient and Stations'!AF8,(AE26+AD28+(IF(AE16&gt;0,0,AE16))))</f>
        <v>17</v>
      </c>
      <c r="AG26" s="116">
        <f>IF((AF26+AE28+(IF(AF16&gt;0,0,AF16))&gt;'SDR Patient and Stations'!AG8),'SDR Patient and Stations'!AG8,(AF26+AE28+(IF(AF16&gt;0,0,AF16))))</f>
        <v>20</v>
      </c>
      <c r="AH26" s="117">
        <f>IF((AG26+AF28+(IF(AG16&gt;0,0,AG16))&gt;'SDR Patient and Stations'!AH8),'SDR Patient and Stations'!AH8,(AG26+AF28+(IF(AG16&gt;0,0,AG16))))</f>
        <v>20</v>
      </c>
      <c r="AI26" s="116">
        <f>IF((AH26+AG28+(IF(AH16&gt;0,0,AH16))&gt;'SDR Patient and Stations'!AI8),'SDR Patient and Stations'!AI8,(AH26+AG28+(IF(AH16&gt;0,0,AH16))))</f>
        <v>20</v>
      </c>
      <c r="AJ26" s="117">
        <f>IF((AI26+AH28+(IF(AI16&gt;0,0,AI16))&gt;'SDR Patient and Stations'!AJ8),'SDR Patient and Stations'!AJ8,(AI26+AH28+(IF(AI16&gt;0,0,AI16))))</f>
        <v>20</v>
      </c>
      <c r="AK26" s="116">
        <f>IF((AJ26+AI28+(IF(AJ16&gt;0,0,AJ16))&gt;'SDR Patient and Stations'!AK8),'SDR Patient and Stations'!AK8,(AJ26+AI28+(IF(AJ16&gt;0,0,AJ16))))</f>
        <v>20</v>
      </c>
      <c r="AL26" s="117">
        <f>IF((AK26+AJ28+(IF(AK16&gt;0,0,AK16))&gt;'SDR Patient and Stations'!AL8),'SDR Patient and Stations'!AL8,(AK26+AJ28+(IF(AK16&gt;0,0,AK16))))</f>
        <v>20</v>
      </c>
      <c r="AM26" s="116">
        <f>IF((AL26+AK28+(IF(AL16&gt;0,0,AL16))&gt;'SDR Patient and Stations'!AM8),'SDR Patient and Stations'!AM8,(AL26+AK28+(IF(AL16&gt;0,0,AL16))))</f>
        <v>20</v>
      </c>
      <c r="AN26" s="117">
        <f>IF((AM26+AL28+(IF(AM16&gt;0,0,AM16))&gt;'SDR Patient and Stations'!AN8),'SDR Patient and Stations'!AN8,(AM26+AL28+(IF(AM16&gt;0,0,AM16))))</f>
        <v>20</v>
      </c>
      <c r="AO26" s="116">
        <f>IF((AN26+AM28+(IF(AN16&gt;0,0,AN16))&gt;'SDR Patient and Stations'!AO8),'SDR Patient and Stations'!AO8,(AN26+AM28+(IF(AN16&gt;0,0,AN16))))</f>
        <v>20</v>
      </c>
      <c r="AP26" s="117">
        <f>IF((AO26+AN28+(IF(AO16&gt;0,0,AO16))&gt;'SDR Patient and Stations'!AP8),'SDR Patient and Stations'!AP8,(AO26+AN28+(IF(AO16&gt;0,0,AO16))))</f>
        <v>20</v>
      </c>
      <c r="AQ26" s="116">
        <f>IF((AP26+AO28+(IF(AP16&gt;0,0,AP16))&gt;'SDR Patient and Stations'!AQ8),'SDR Patient and Stations'!AQ8,(AP26+AO28+(IF(AP16&gt;0,0,AP16))))</f>
        <v>20</v>
      </c>
      <c r="AR26" s="117">
        <f>IF((AQ26+AP28+(IF(AQ16&gt;0,0,AQ16))&gt;'SDR Patient and Stations'!AR8),'SDR Patient and Stations'!AR8,(AQ26+AP28+(IF(AQ16&gt;0,0,AQ16))))</f>
        <v>20</v>
      </c>
      <c r="AS26" s="116">
        <f>IF((AR26+AQ28+(IF(AR16&gt;0,0,AR16))&gt;'SDR Patient and Stations'!AS8),'SDR Patient and Stations'!AS8,(AR26+AQ28+(IF(AR16&gt;0,0,AR16))))</f>
        <v>20</v>
      </c>
      <c r="AT26" s="117">
        <f>IF((AS26+AR28+(IF(AS16&gt;0,0,AS16))&gt;'SDR Patient and Stations'!AT8),'SDR Patient and Stations'!AT8,(AS26+AR28+(IF(AS16&gt;0,0,AS16))))</f>
        <v>20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1.6438356164383556</v>
      </c>
      <c r="P28" s="117">
        <f t="shared" si="15"/>
        <v>4.3835616438356162</v>
      </c>
      <c r="Q28" s="116">
        <f t="shared" si="15"/>
        <v>10</v>
      </c>
      <c r="R28" s="117">
        <f t="shared" si="15"/>
        <v>8.7530217566478683</v>
      </c>
      <c r="S28" s="116">
        <f t="shared" si="15"/>
        <v>4.3574690150032644</v>
      </c>
      <c r="T28" s="117">
        <f t="shared" si="15"/>
        <v>0</v>
      </c>
      <c r="U28" s="116">
        <f t="shared" si="15"/>
        <v>0</v>
      </c>
      <c r="V28" s="117">
        <f t="shared" si="15"/>
        <v>0</v>
      </c>
      <c r="W28" s="116">
        <f t="shared" si="15"/>
        <v>3.5984271943176047</v>
      </c>
      <c r="X28" s="117">
        <f t="shared" si="15"/>
        <v>5.6461617989144486</v>
      </c>
      <c r="Y28" s="116">
        <f t="shared" si="15"/>
        <v>5.5043586550435855</v>
      </c>
      <c r="Z28" s="117">
        <f t="shared" si="15"/>
        <v>2.9957332135638914</v>
      </c>
      <c r="AA28" s="116">
        <f t="shared" si="15"/>
        <v>2.9669493368123518</v>
      </c>
      <c r="AB28" s="117">
        <f t="shared" si="15"/>
        <v>0</v>
      </c>
      <c r="AC28" s="116">
        <f t="shared" si="15"/>
        <v>0</v>
      </c>
      <c r="AD28" s="117">
        <f t="shared" si="15"/>
        <v>0</v>
      </c>
      <c r="AE28" s="116">
        <f t="shared" si="15"/>
        <v>4.3343480466768156</v>
      </c>
      <c r="AF28" s="117">
        <f t="shared" si="15"/>
        <v>0</v>
      </c>
      <c r="AG28" s="116">
        <f t="shared" si="15"/>
        <v>4.629416005767844</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13</v>
      </c>
      <c r="N30" s="60">
        <f>HLOOKUP(N19,'SDR Patient and Stations'!$B$6:$AT$14,4,FALSE)</f>
        <v>34</v>
      </c>
      <c r="O30" s="68">
        <f>HLOOKUP(O19,'SDR Patient and Stations'!$B$6:$AT$14,4,FALSE)</f>
        <v>42</v>
      </c>
      <c r="P30" s="60">
        <f>HLOOKUP(P19,'SDR Patient and Stations'!$B$6:$AT$14,4,FALSE)</f>
        <v>42</v>
      </c>
      <c r="Q30" s="68">
        <f>HLOOKUP(Q19,'SDR Patient and Stations'!$B$6:$AT$14,4,FALSE)</f>
        <v>45</v>
      </c>
      <c r="R30" s="60">
        <f>HLOOKUP(R19,'SDR Patient and Stations'!$B$6:$AT$14,4,FALSE)</f>
        <v>50</v>
      </c>
      <c r="S30" s="68">
        <f>HLOOKUP(S19,'SDR Patient and Stations'!$B$6:$AT$14,4,FALSE)</f>
        <v>54</v>
      </c>
      <c r="T30" s="60">
        <f>HLOOKUP(T19,'SDR Patient and Stations'!$B$6:$AT$14,4,FALSE)</f>
        <v>53</v>
      </c>
      <c r="U30" s="68">
        <f>HLOOKUP(U19,'SDR Patient and Stations'!$B$6:$AT$14,4,FALSE)</f>
        <v>55</v>
      </c>
      <c r="V30" s="60">
        <f>HLOOKUP(V19,'SDR Patient and Stations'!$B$6:$AT$14,4,FALSE)</f>
        <v>61</v>
      </c>
      <c r="W30" s="68">
        <f>HLOOKUP(W19,'SDR Patient and Stations'!$B$6:$AT$14,4,FALSE)</f>
        <v>63</v>
      </c>
      <c r="X30" s="60">
        <f>HLOOKUP(X19,'SDR Patient and Stations'!$B$6:$AT$14,4,FALSE)</f>
        <v>64</v>
      </c>
      <c r="Y30" s="68">
        <f>HLOOKUP(Y19,'SDR Patient and Stations'!$B$6:$AT$14,4,FALSE)</f>
        <v>64</v>
      </c>
      <c r="Z30" s="60">
        <f>HLOOKUP(Z19,'SDR Patient and Stations'!$B$6:$AT$14,4,FALSE)</f>
        <v>65</v>
      </c>
      <c r="AA30" s="68">
        <f>HLOOKUP(AA19,'SDR Patient and Stations'!$B$6:$AT$14,4,FALSE)</f>
        <v>54</v>
      </c>
      <c r="AB30" s="60">
        <f>HLOOKUP(AB19,'SDR Patient and Stations'!$B$6:$AT$14,4,FALSE)</f>
        <v>57</v>
      </c>
      <c r="AC30" s="68">
        <f>HLOOKUP(AC19,'SDR Patient and Stations'!$B$6:$AT$14,4,FALSE)</f>
        <v>57</v>
      </c>
      <c r="AD30" s="60">
        <f>HLOOKUP(AD19,'SDR Patient and Stations'!$B$6:$AT$14,4,FALSE)</f>
        <v>58</v>
      </c>
      <c r="AE30" s="68">
        <f>HLOOKUP(AE19,'SDR Patient and Stations'!$B$6:$AT$14,4,FALSE)</f>
        <v>52</v>
      </c>
      <c r="AF30" s="60">
        <f>HLOOKUP(AF19,'SDR Patient and Stations'!$B$6:$AT$14,4,FALSE)</f>
        <v>60</v>
      </c>
      <c r="AG30" s="68">
        <f>HLOOKUP(AG19,'SDR Patient and Stations'!$B$6:$AT$14,4,FALSE)</f>
        <v>44</v>
      </c>
      <c r="AH30" s="60">
        <f>HLOOKUP(AH19,'SDR Patient and Stations'!$B$6:$AT$14,4,FALSE)</f>
        <v>42</v>
      </c>
      <c r="AI30" s="68">
        <f>HLOOKUP(AI19,'SDR Patient and Stations'!$B$6:$AT$14,4,FALSE)</f>
        <v>40</v>
      </c>
      <c r="AJ30" s="60">
        <f>HLOOKUP(AJ19,'SDR Patient and Stations'!$B$6:$AT$14,4,FALSE)</f>
        <v>43</v>
      </c>
      <c r="AK30" s="68">
        <f>HLOOKUP(AK19,'SDR Patient and Stations'!$B$6:$AT$14,4,FALSE)</f>
        <v>41</v>
      </c>
      <c r="AL30" s="60">
        <f>HLOOKUP(AL19,'SDR Patient and Stations'!$B$6:$AT$14,4,FALSE)</f>
        <v>39</v>
      </c>
      <c r="AM30" s="68">
        <f>HLOOKUP(AM19,'SDR Patient and Stations'!$B$6:$AT$14,4,FALSE)</f>
        <v>44</v>
      </c>
      <c r="AN30" s="60">
        <f>HLOOKUP(AN19,'SDR Patient and Stations'!$B$6:$AT$14,4,FALSE)</f>
        <v>44</v>
      </c>
      <c r="AO30" s="68">
        <f>HLOOKUP(AO19,'SDR Patient and Stations'!$B$6:$AT$14,4,FALSE)</f>
        <v>46</v>
      </c>
      <c r="AP30" s="60">
        <f>HLOOKUP(AP19,'SDR Patient and Stations'!$B$6:$AT$14,4,FALSE)</f>
        <v>49</v>
      </c>
      <c r="AQ30" s="68">
        <f>HLOOKUP(AQ19,'SDR Patient and Stations'!$B$6:$AT$14,4,FALSE)</f>
        <v>56</v>
      </c>
      <c r="AR30" s="60">
        <f>HLOOKUP(AR19,'SDR Patient and Stations'!$B$6:$AT$14,4,FALSE)</f>
        <v>47</v>
      </c>
      <c r="AS30" s="68">
        <f>HLOOKUP(AS19,'SDR Patient and Stations'!$B$6:$AT$14,4,FALSE)</f>
        <v>50</v>
      </c>
      <c r="AT30" s="60">
        <f>HLOOKUP(AT19,'SDR Patient and Stations'!$B$6:$AT$14,4,FALSE)</f>
        <v>41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13</v>
      </c>
      <c r="Q32" s="68">
        <f>HLOOKUP(Q20,'SDR Patient and Stations'!$B$6:$AT$14,4,FALSE)</f>
        <v>34</v>
      </c>
      <c r="R32" s="60">
        <f>HLOOKUP(R20,'SDR Patient and Stations'!$B$6:$AT$14,4,FALSE)</f>
        <v>42</v>
      </c>
      <c r="S32" s="68">
        <f>HLOOKUP(S20,'SDR Patient and Stations'!$B$6:$AT$14,4,FALSE)</f>
        <v>42</v>
      </c>
      <c r="T32" s="60">
        <f>HLOOKUP(T20,'SDR Patient and Stations'!$B$6:$AT$14,4,FALSE)</f>
        <v>45</v>
      </c>
      <c r="U32" s="68">
        <f>HLOOKUP(U20,'SDR Patient and Stations'!$B$6:$AT$14,4,FALSE)</f>
        <v>50</v>
      </c>
      <c r="V32" s="60">
        <f>HLOOKUP(V20,'SDR Patient and Stations'!$B$6:$AT$14,4,FALSE)</f>
        <v>54</v>
      </c>
      <c r="W32" s="68">
        <f>HLOOKUP(W20,'SDR Patient and Stations'!$B$6:$AT$14,4,FALSE)</f>
        <v>53</v>
      </c>
      <c r="X32" s="60">
        <f>HLOOKUP(X20,'SDR Patient and Stations'!$B$6:$AT$14,4,FALSE)</f>
        <v>55</v>
      </c>
      <c r="Y32" s="68">
        <f>HLOOKUP(Y20,'SDR Patient and Stations'!$B$6:$AT$14,4,FALSE)</f>
        <v>61</v>
      </c>
      <c r="Z32" s="60">
        <f>HLOOKUP(Z20,'SDR Patient and Stations'!$B$6:$AT$14,4,FALSE)</f>
        <v>63</v>
      </c>
      <c r="AA32" s="68">
        <f>HLOOKUP(AA20,'SDR Patient and Stations'!$B$6:$AT$14,4,FALSE)</f>
        <v>64</v>
      </c>
      <c r="AB32" s="60">
        <f>HLOOKUP(AB20,'SDR Patient and Stations'!$B$6:$AT$14,4,FALSE)</f>
        <v>64</v>
      </c>
      <c r="AC32" s="68">
        <f>HLOOKUP(AC20,'SDR Patient and Stations'!$B$6:$AT$14,4,FALSE)</f>
        <v>65</v>
      </c>
      <c r="AD32" s="60">
        <f>HLOOKUP(AD20,'SDR Patient and Stations'!$B$6:$AT$14,4,FALSE)</f>
        <v>54</v>
      </c>
      <c r="AE32" s="68">
        <f>HLOOKUP(AE20,'SDR Patient and Stations'!$B$6:$AT$14,4,FALSE)</f>
        <v>57</v>
      </c>
      <c r="AF32" s="60">
        <f>HLOOKUP(AF20,'SDR Patient and Stations'!$B$6:$AT$14,4,FALSE)</f>
        <v>57</v>
      </c>
      <c r="AG32" s="68">
        <f>HLOOKUP(AG20,'SDR Patient and Stations'!$B$6:$AT$14,4,FALSE)</f>
        <v>58</v>
      </c>
      <c r="AH32" s="60">
        <f>HLOOKUP(AH20,'SDR Patient and Stations'!$B$6:$AT$14,4,FALSE)</f>
        <v>52</v>
      </c>
      <c r="AI32" s="68">
        <f>HLOOKUP(AI20,'SDR Patient and Stations'!$B$6:$AT$14,4,FALSE)</f>
        <v>60</v>
      </c>
      <c r="AJ32" s="60">
        <f>HLOOKUP(AJ20,'SDR Patient and Stations'!$B$6:$AT$14,4,FALSE)</f>
        <v>44</v>
      </c>
      <c r="AK32" s="68">
        <f>HLOOKUP(AK20,'SDR Patient and Stations'!$B$6:$AT$14,4,FALSE)</f>
        <v>42</v>
      </c>
      <c r="AL32" s="60">
        <f>HLOOKUP(AL20,'SDR Patient and Stations'!$B$6:$AT$14,4,FALSE)</f>
        <v>40</v>
      </c>
      <c r="AM32" s="68">
        <f>HLOOKUP(AM20,'SDR Patient and Stations'!$B$6:$AT$14,4,FALSE)</f>
        <v>43</v>
      </c>
      <c r="AN32" s="60">
        <f>HLOOKUP(AN20,'SDR Patient and Stations'!$B$6:$AT$14,4,FALSE)</f>
        <v>41</v>
      </c>
      <c r="AO32" s="68">
        <f>HLOOKUP(AO20,'SDR Patient and Stations'!$B$6:$AT$14,4,FALSE)</f>
        <v>39</v>
      </c>
      <c r="AP32" s="60">
        <f>HLOOKUP(AP20,'SDR Patient and Stations'!$B$6:$AT$14,4,FALSE)</f>
        <v>44</v>
      </c>
      <c r="AQ32" s="68">
        <f>HLOOKUP(AQ20,'SDR Patient and Stations'!$B$6:$AT$14,4,FALSE)</f>
        <v>44</v>
      </c>
      <c r="AR32" s="60">
        <f>HLOOKUP(AR20,'SDR Patient and Stations'!$B$6:$AT$14,4,FALSE)</f>
        <v>46</v>
      </c>
      <c r="AS32" s="68">
        <f>HLOOKUP(AS20,'SDR Patient and Stations'!$B$6:$AT$14,4,FALSE)</f>
        <v>49</v>
      </c>
      <c r="AT32" s="60">
        <f>HLOOKUP(AT20,'SDR Patient and Stations'!$B$6:$AT$14,4,FALSE)</f>
        <v>56</v>
      </c>
      <c r="AU32" s="68">
        <f>HLOOKUP(AU20,'SDR Patient and Stations'!$B$6:$AT$14,4,FALSE)</f>
        <v>47</v>
      </c>
      <c r="AV32" s="60">
        <f>HLOOKUP(AV20,'SDR Patient and Stations'!$B$6:$AT$14,4,FALSE)</f>
        <v>50</v>
      </c>
      <c r="AW32" s="68">
        <f>HLOOKUP(AW20,'SDR Patient and Stations'!$B$6:$AT$14,4,FALSE)</f>
        <v>41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13</v>
      </c>
      <c r="N34" s="61">
        <f t="shared" si="16"/>
        <v>34</v>
      </c>
      <c r="O34" s="69">
        <f t="shared" si="16"/>
        <v>42</v>
      </c>
      <c r="P34" s="61">
        <f t="shared" si="16"/>
        <v>29</v>
      </c>
      <c r="Q34" s="69">
        <f t="shared" si="16"/>
        <v>11</v>
      </c>
      <c r="R34" s="61">
        <f t="shared" si="16"/>
        <v>8</v>
      </c>
      <c r="S34" s="69">
        <f t="shared" si="16"/>
        <v>12</v>
      </c>
      <c r="T34" s="61">
        <f t="shared" si="16"/>
        <v>8</v>
      </c>
      <c r="U34" s="69">
        <f t="shared" si="16"/>
        <v>5</v>
      </c>
      <c r="V34" s="61">
        <f t="shared" si="16"/>
        <v>7</v>
      </c>
      <c r="W34" s="69">
        <f t="shared" si="16"/>
        <v>10</v>
      </c>
      <c r="X34" s="61">
        <f t="shared" si="16"/>
        <v>9</v>
      </c>
      <c r="Y34" s="69">
        <f t="shared" si="16"/>
        <v>3</v>
      </c>
      <c r="Z34" s="61">
        <f t="shared" si="16"/>
        <v>2</v>
      </c>
      <c r="AA34" s="69">
        <f t="shared" si="16"/>
        <v>-10</v>
      </c>
      <c r="AB34" s="61">
        <f t="shared" si="16"/>
        <v>-7</v>
      </c>
      <c r="AC34" s="69">
        <f t="shared" si="16"/>
        <v>-8</v>
      </c>
      <c r="AD34" s="61">
        <f t="shared" si="16"/>
        <v>4</v>
      </c>
      <c r="AE34" s="69">
        <f t="shared" si="16"/>
        <v>-5</v>
      </c>
      <c r="AF34" s="61">
        <f t="shared" si="16"/>
        <v>3</v>
      </c>
      <c r="AG34" s="69">
        <f t="shared" si="16"/>
        <v>-14</v>
      </c>
      <c r="AH34" s="61">
        <f t="shared" si="16"/>
        <v>-10</v>
      </c>
      <c r="AI34" s="69">
        <f t="shared" si="16"/>
        <v>-20</v>
      </c>
      <c r="AJ34" s="61">
        <f t="shared" si="16"/>
        <v>-1</v>
      </c>
      <c r="AK34" s="69">
        <f t="shared" si="16"/>
        <v>-1</v>
      </c>
      <c r="AL34" s="61">
        <f t="shared" si="16"/>
        <v>-1</v>
      </c>
      <c r="AM34" s="69">
        <f t="shared" si="16"/>
        <v>1</v>
      </c>
      <c r="AN34" s="61">
        <f t="shared" si="16"/>
        <v>3</v>
      </c>
      <c r="AO34" s="69">
        <f t="shared" si="16"/>
        <v>7</v>
      </c>
      <c r="AP34" s="61">
        <f t="shared" si="16"/>
        <v>5</v>
      </c>
      <c r="AQ34" s="69">
        <f t="shared" si="16"/>
        <v>12</v>
      </c>
      <c r="AR34" s="61">
        <f t="shared" si="16"/>
        <v>1</v>
      </c>
      <c r="AS34" s="69">
        <f t="shared" si="16"/>
        <v>1</v>
      </c>
      <c r="AT34" s="61">
        <f t="shared" si="16"/>
        <v>-15</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2.2307692307692308</v>
      </c>
      <c r="Q36" s="107">
        <f t="shared" si="18"/>
        <v>0.3235294117647059</v>
      </c>
      <c r="R36" s="108">
        <f t="shared" si="18"/>
        <v>0.19047619047619047</v>
      </c>
      <c r="S36" s="107">
        <f t="shared" si="18"/>
        <v>0.2857142857142857</v>
      </c>
      <c r="T36" s="108">
        <f t="shared" si="18"/>
        <v>0.17777777777777778</v>
      </c>
      <c r="U36" s="107">
        <f t="shared" si="18"/>
        <v>0.1</v>
      </c>
      <c r="V36" s="108">
        <f t="shared" si="18"/>
        <v>0.12962962962962962</v>
      </c>
      <c r="W36" s="107">
        <f t="shared" si="18"/>
        <v>0.18867924528301888</v>
      </c>
      <c r="X36" s="108">
        <f t="shared" si="18"/>
        <v>0.16363636363636364</v>
      </c>
      <c r="Y36" s="107">
        <f t="shared" si="18"/>
        <v>4.9180327868852458E-2</v>
      </c>
      <c r="Z36" s="108">
        <f t="shared" si="18"/>
        <v>3.1746031746031744E-2</v>
      </c>
      <c r="AA36" s="107">
        <f t="shared" si="18"/>
        <v>-0.15625</v>
      </c>
      <c r="AB36" s="108">
        <f t="shared" si="18"/>
        <v>-0.109375</v>
      </c>
      <c r="AC36" s="107">
        <f t="shared" si="18"/>
        <v>-0.12307692307692308</v>
      </c>
      <c r="AD36" s="108">
        <f t="shared" si="18"/>
        <v>7.407407407407407E-2</v>
      </c>
      <c r="AE36" s="107">
        <f t="shared" si="18"/>
        <v>-8.771929824561403E-2</v>
      </c>
      <c r="AF36" s="108">
        <f t="shared" si="18"/>
        <v>5.2631578947368418E-2</v>
      </c>
      <c r="AG36" s="107">
        <f t="shared" si="18"/>
        <v>-0.2413793103448276</v>
      </c>
      <c r="AH36" s="108">
        <f t="shared" si="18"/>
        <v>-0.19230769230769232</v>
      </c>
      <c r="AI36" s="107">
        <f t="shared" si="18"/>
        <v>-0.33333333333333331</v>
      </c>
      <c r="AJ36" s="108">
        <f t="shared" si="18"/>
        <v>-2.2727272727272728E-2</v>
      </c>
      <c r="AK36" s="107">
        <f t="shared" si="18"/>
        <v>-2.3809523809523808E-2</v>
      </c>
      <c r="AL36" s="108">
        <f t="shared" si="18"/>
        <v>-2.5000000000000001E-2</v>
      </c>
      <c r="AM36" s="107">
        <f t="shared" si="18"/>
        <v>2.3255813953488372E-2</v>
      </c>
      <c r="AN36" s="108">
        <f t="shared" si="18"/>
        <v>7.3170731707317069E-2</v>
      </c>
      <c r="AO36" s="107">
        <f t="shared" si="18"/>
        <v>0.17948717948717949</v>
      </c>
      <c r="AP36" s="108">
        <f t="shared" si="18"/>
        <v>0.11363636363636363</v>
      </c>
      <c r="AQ36" s="107">
        <f t="shared" si="18"/>
        <v>0.27272727272727271</v>
      </c>
      <c r="AR36" s="108">
        <f t="shared" si="18"/>
        <v>2.1739130434782608E-2</v>
      </c>
      <c r="AS36" s="107">
        <f t="shared" si="18"/>
        <v>2.0408163265306121E-2</v>
      </c>
      <c r="AT36" s="108">
        <f t="shared" si="18"/>
        <v>-0.26785714285714285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0.12393162393162394</v>
      </c>
      <c r="Q38" s="107">
        <f t="shared" si="20"/>
        <v>1.7973856209150329E-2</v>
      </c>
      <c r="R38" s="108">
        <f t="shared" si="20"/>
        <v>1.0582010582010581E-2</v>
      </c>
      <c r="S38" s="107">
        <f t="shared" si="20"/>
        <v>1.5873015873015872E-2</v>
      </c>
      <c r="T38" s="108">
        <f t="shared" si="20"/>
        <v>9.876543209876543E-3</v>
      </c>
      <c r="U38" s="107">
        <f t="shared" si="20"/>
        <v>5.5555555555555558E-3</v>
      </c>
      <c r="V38" s="108">
        <f t="shared" si="20"/>
        <v>7.2016460905349787E-3</v>
      </c>
      <c r="W38" s="107">
        <f t="shared" si="20"/>
        <v>1.0482180293501049E-2</v>
      </c>
      <c r="X38" s="108">
        <f t="shared" si="20"/>
        <v>9.0909090909090905E-3</v>
      </c>
      <c r="Y38" s="107">
        <f t="shared" si="20"/>
        <v>2.7322404371584699E-3</v>
      </c>
      <c r="Z38" s="108">
        <f t="shared" si="20"/>
        <v>1.7636684303350969E-3</v>
      </c>
      <c r="AA38" s="107">
        <f t="shared" si="20"/>
        <v>-8.6805555555555559E-3</v>
      </c>
      <c r="AB38" s="108">
        <f t="shared" si="20"/>
        <v>-6.076388888888889E-3</v>
      </c>
      <c r="AC38" s="107">
        <f t="shared" si="20"/>
        <v>-6.8376068376068376E-3</v>
      </c>
      <c r="AD38" s="108">
        <f t="shared" si="20"/>
        <v>4.1152263374485592E-3</v>
      </c>
      <c r="AE38" s="107">
        <f t="shared" si="20"/>
        <v>-4.8732943469785572E-3</v>
      </c>
      <c r="AF38" s="108">
        <f t="shared" si="20"/>
        <v>2.9239766081871343E-3</v>
      </c>
      <c r="AG38" s="107">
        <f t="shared" si="20"/>
        <v>-1.3409961685823755E-2</v>
      </c>
      <c r="AH38" s="108">
        <f t="shared" si="20"/>
        <v>-1.0683760683760684E-2</v>
      </c>
      <c r="AI38" s="107">
        <f t="shared" si="20"/>
        <v>-1.8518518518518517E-2</v>
      </c>
      <c r="AJ38" s="108">
        <f t="shared" si="20"/>
        <v>-1.2626262626262627E-3</v>
      </c>
      <c r="AK38" s="107">
        <f t="shared" si="20"/>
        <v>-1.3227513227513227E-3</v>
      </c>
      <c r="AL38" s="108">
        <f t="shared" si="20"/>
        <v>-1.3888888888888889E-3</v>
      </c>
      <c r="AM38" s="107">
        <f t="shared" si="20"/>
        <v>1.2919896640826874E-3</v>
      </c>
      <c r="AN38" s="108">
        <f t="shared" si="20"/>
        <v>4.0650406504065036E-3</v>
      </c>
      <c r="AO38" s="107">
        <f t="shared" si="20"/>
        <v>9.9715099715099714E-3</v>
      </c>
      <c r="AP38" s="108">
        <f t="shared" si="20"/>
        <v>6.313131313131313E-3</v>
      </c>
      <c r="AQ38" s="107">
        <f t="shared" si="20"/>
        <v>1.515151515151515E-2</v>
      </c>
      <c r="AR38" s="108">
        <f t="shared" si="20"/>
        <v>1.2077294685990338E-3</v>
      </c>
      <c r="AS38" s="107">
        <f t="shared" si="20"/>
        <v>1.1337868480725622E-3</v>
      </c>
      <c r="AT38" s="108">
        <f t="shared" si="20"/>
        <v>-1.488095238095238E-2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2.2307692307692308</v>
      </c>
      <c r="Q40" s="107">
        <f t="shared" si="21"/>
        <v>0.3235294117647059</v>
      </c>
      <c r="R40" s="108">
        <f t="shared" si="21"/>
        <v>0.19047619047619047</v>
      </c>
      <c r="S40" s="107">
        <f t="shared" si="21"/>
        <v>0.2857142857142857</v>
      </c>
      <c r="T40" s="108">
        <f t="shared" si="21"/>
        <v>0.17777777777777778</v>
      </c>
      <c r="U40" s="107">
        <f t="shared" si="21"/>
        <v>0.1</v>
      </c>
      <c r="V40" s="108">
        <f t="shared" si="21"/>
        <v>0.12962962962962962</v>
      </c>
      <c r="W40" s="107">
        <f t="shared" si="21"/>
        <v>0.18867924528301888</v>
      </c>
      <c r="X40" s="108">
        <f t="shared" si="21"/>
        <v>0.16363636363636364</v>
      </c>
      <c r="Y40" s="107">
        <f t="shared" si="21"/>
        <v>4.9180327868852458E-2</v>
      </c>
      <c r="Z40" s="108">
        <f t="shared" si="21"/>
        <v>3.1746031746031744E-2</v>
      </c>
      <c r="AA40" s="107">
        <f t="shared" si="21"/>
        <v>-0.15625</v>
      </c>
      <c r="AB40" s="108">
        <f t="shared" si="21"/>
        <v>-0.109375</v>
      </c>
      <c r="AC40" s="107">
        <f t="shared" si="21"/>
        <v>-0.12307692307692308</v>
      </c>
      <c r="AD40" s="108">
        <f t="shared" si="21"/>
        <v>7.407407407407407E-2</v>
      </c>
      <c r="AE40" s="107">
        <f t="shared" si="21"/>
        <v>-8.771929824561403E-2</v>
      </c>
      <c r="AF40" s="108">
        <f t="shared" si="21"/>
        <v>5.2631578947368418E-2</v>
      </c>
      <c r="AG40" s="107">
        <f t="shared" si="21"/>
        <v>-0.2413793103448276</v>
      </c>
      <c r="AH40" s="108">
        <f t="shared" si="21"/>
        <v>-0.19230769230769232</v>
      </c>
      <c r="AI40" s="107">
        <f t="shared" si="21"/>
        <v>-0.33333333333333331</v>
      </c>
      <c r="AJ40" s="108">
        <f t="shared" si="21"/>
        <v>-2.2727272727272728E-2</v>
      </c>
      <c r="AK40" s="107">
        <f t="shared" si="21"/>
        <v>-2.3809523809523808E-2</v>
      </c>
      <c r="AL40" s="108">
        <f t="shared" si="21"/>
        <v>-2.5000000000000001E-2</v>
      </c>
      <c r="AM40" s="107">
        <f t="shared" si="21"/>
        <v>2.3255813953488372E-2</v>
      </c>
      <c r="AN40" s="108">
        <f t="shared" si="21"/>
        <v>7.3170731707317069E-2</v>
      </c>
      <c r="AO40" s="107">
        <f t="shared" si="21"/>
        <v>0.17948717948717949</v>
      </c>
      <c r="AP40" s="108">
        <f t="shared" si="21"/>
        <v>0.11363636363636363</v>
      </c>
      <c r="AQ40" s="107">
        <f t="shared" si="21"/>
        <v>0.27272727272727271</v>
      </c>
      <c r="AR40" s="108">
        <f t="shared" si="21"/>
        <v>2.1739130434782608E-2</v>
      </c>
      <c r="AS40" s="107">
        <f t="shared" si="21"/>
        <v>2.0408163265306117E-2</v>
      </c>
      <c r="AT40" s="108">
        <f t="shared" si="21"/>
        <v>-0.26785714285714285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13</v>
      </c>
      <c r="N43" s="110">
        <f t="shared" si="22"/>
        <v>34</v>
      </c>
      <c r="O43" s="109">
        <f t="shared" si="22"/>
        <v>42</v>
      </c>
      <c r="P43" s="110">
        <f t="shared" si="22"/>
        <v>135.69230769230768</v>
      </c>
      <c r="Q43" s="109">
        <f t="shared" si="22"/>
        <v>59.558823529411768</v>
      </c>
      <c r="R43" s="110">
        <f t="shared" si="22"/>
        <v>59.523809523809526</v>
      </c>
      <c r="S43" s="109">
        <f t="shared" si="22"/>
        <v>69.428571428571431</v>
      </c>
      <c r="T43" s="110">
        <f t="shared" si="22"/>
        <v>62.422222222222224</v>
      </c>
      <c r="U43" s="109">
        <f t="shared" si="22"/>
        <v>60.5</v>
      </c>
      <c r="V43" s="110">
        <f t="shared" si="22"/>
        <v>68.907407407407405</v>
      </c>
      <c r="W43" s="109">
        <f t="shared" si="22"/>
        <v>74.886792452830193</v>
      </c>
      <c r="X43" s="110">
        <f t="shared" si="22"/>
        <v>74.472727272727269</v>
      </c>
      <c r="Y43" s="109">
        <f t="shared" si="22"/>
        <v>67.147540983606561</v>
      </c>
      <c r="Z43" s="110">
        <f t="shared" si="22"/>
        <v>67.063492063492063</v>
      </c>
      <c r="AA43" s="109">
        <f t="shared" si="22"/>
        <v>45.5625</v>
      </c>
      <c r="AB43" s="110">
        <f t="shared" si="22"/>
        <v>50.765625</v>
      </c>
      <c r="AC43" s="109">
        <f t="shared" si="22"/>
        <v>49.984615384615381</v>
      </c>
      <c r="AD43" s="110">
        <f t="shared" si="22"/>
        <v>62.296296296296298</v>
      </c>
      <c r="AE43" s="109">
        <f t="shared" si="22"/>
        <v>47.438596491228068</v>
      </c>
      <c r="AF43" s="110">
        <f t="shared" si="22"/>
        <v>63.157894736842103</v>
      </c>
      <c r="AG43" s="109">
        <f t="shared" si="22"/>
        <v>33.379310344827587</v>
      </c>
      <c r="AH43" s="110">
        <f t="shared" si="22"/>
        <v>33.92307692307692</v>
      </c>
      <c r="AI43" s="109">
        <f t="shared" si="22"/>
        <v>26.666666666666668</v>
      </c>
      <c r="AJ43" s="110">
        <f t="shared" si="22"/>
        <v>42.022727272727273</v>
      </c>
      <c r="AK43" s="109">
        <f t="shared" si="22"/>
        <v>40.023809523809526</v>
      </c>
      <c r="AL43" s="110">
        <f t="shared" si="22"/>
        <v>38.024999999999999</v>
      </c>
      <c r="AM43" s="109">
        <f t="shared" si="22"/>
        <v>45.02325581395349</v>
      </c>
      <c r="AN43" s="110">
        <f t="shared" si="22"/>
        <v>47.219512195121951</v>
      </c>
      <c r="AO43" s="109">
        <f t="shared" si="22"/>
        <v>54.256410256410255</v>
      </c>
      <c r="AP43" s="110">
        <f t="shared" si="22"/>
        <v>54.56818181818182</v>
      </c>
      <c r="AQ43" s="109">
        <f t="shared" si="22"/>
        <v>71.272727272727266</v>
      </c>
      <c r="AR43" s="110">
        <f t="shared" si="22"/>
        <v>48.021739130434781</v>
      </c>
      <c r="AS43" s="109">
        <f t="shared" si="22"/>
        <v>51.020408163265309</v>
      </c>
      <c r="AT43" s="110">
        <f t="shared" si="22"/>
        <v>30.017857142857142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4.4520547945205484</v>
      </c>
      <c r="N45" s="61">
        <f t="shared" si="23"/>
        <v>11.643835616438356</v>
      </c>
      <c r="O45" s="69">
        <f t="shared" si="23"/>
        <v>14.383561643835616</v>
      </c>
      <c r="P45" s="61">
        <f t="shared" si="23"/>
        <v>46.469968387776603</v>
      </c>
      <c r="Q45" s="69">
        <f t="shared" si="23"/>
        <v>20.396857373086224</v>
      </c>
      <c r="R45" s="61">
        <f t="shared" si="23"/>
        <v>20.384866275277236</v>
      </c>
      <c r="S45" s="69">
        <f t="shared" si="23"/>
        <v>23.776908023483369</v>
      </c>
      <c r="T45" s="61">
        <f t="shared" si="23"/>
        <v>21.377473363774733</v>
      </c>
      <c r="U45" s="69">
        <f t="shared" si="23"/>
        <v>20.719178082191782</v>
      </c>
      <c r="V45" s="61">
        <f t="shared" si="23"/>
        <v>23.598427194317605</v>
      </c>
      <c r="W45" s="69">
        <f t="shared" si="23"/>
        <v>25.646161798914449</v>
      </c>
      <c r="X45" s="61">
        <f t="shared" si="23"/>
        <v>25.504358655043585</v>
      </c>
      <c r="Y45" s="69">
        <f t="shared" si="23"/>
        <v>22.995733213563891</v>
      </c>
      <c r="Z45" s="61">
        <f t="shared" si="23"/>
        <v>22.966949336812352</v>
      </c>
      <c r="AA45" s="69">
        <f t="shared" si="23"/>
        <v>15.60359589041096</v>
      </c>
      <c r="AB45" s="61">
        <f t="shared" si="23"/>
        <v>17.38548801369863</v>
      </c>
      <c r="AC45" s="69">
        <f t="shared" si="23"/>
        <v>17.118018967334034</v>
      </c>
      <c r="AD45" s="61">
        <f t="shared" si="23"/>
        <v>21.334348046676816</v>
      </c>
      <c r="AE45" s="69">
        <f t="shared" si="23"/>
        <v>16.246094688776736</v>
      </c>
      <c r="AF45" s="61">
        <f t="shared" si="23"/>
        <v>21.629416005767844</v>
      </c>
      <c r="AG45" s="69">
        <f t="shared" si="23"/>
        <v>11.431270666036845</v>
      </c>
      <c r="AH45" s="61">
        <f t="shared" si="23"/>
        <v>11.617492096944151</v>
      </c>
      <c r="AI45" s="69">
        <f t="shared" si="23"/>
        <v>9.1324200913242013</v>
      </c>
      <c r="AJ45" s="61">
        <f t="shared" si="23"/>
        <v>14.39134495641345</v>
      </c>
      <c r="AK45" s="69">
        <f t="shared" si="23"/>
        <v>13.706784083496412</v>
      </c>
      <c r="AL45" s="61">
        <f t="shared" si="23"/>
        <v>13.022260273972602</v>
      </c>
      <c r="AM45" s="69">
        <f t="shared" si="23"/>
        <v>15.418923223956675</v>
      </c>
      <c r="AN45" s="61">
        <f t="shared" si="23"/>
        <v>16.171065820247243</v>
      </c>
      <c r="AO45" s="69">
        <f t="shared" si="23"/>
        <v>18.580962416578856</v>
      </c>
      <c r="AP45" s="61">
        <f t="shared" si="23"/>
        <v>18.687733499377337</v>
      </c>
      <c r="AQ45" s="69">
        <f t="shared" si="23"/>
        <v>24.408468244084681</v>
      </c>
      <c r="AR45" s="61">
        <f t="shared" si="23"/>
        <v>16.445801072066708</v>
      </c>
      <c r="AS45" s="69">
        <f t="shared" si="23"/>
        <v>17.472742521666202</v>
      </c>
      <c r="AT45" s="61">
        <f t="shared" si="23"/>
        <v>10.28008806262231</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-5.5479452054794516</v>
      </c>
      <c r="N47" s="118">
        <f t="shared" si="24"/>
        <v>1.6438356164383556</v>
      </c>
      <c r="O47" s="119">
        <f t="shared" si="24"/>
        <v>4.3835616438356162</v>
      </c>
      <c r="P47" s="118">
        <f t="shared" si="24"/>
        <v>36.469968387776603</v>
      </c>
      <c r="Q47" s="119">
        <f t="shared" si="24"/>
        <v>8.7530217566478683</v>
      </c>
      <c r="R47" s="118">
        <f t="shared" si="24"/>
        <v>4.3574690150032644</v>
      </c>
      <c r="S47" s="119">
        <f t="shared" si="24"/>
        <v>3.7769080234833687</v>
      </c>
      <c r="T47" s="118">
        <f t="shared" si="24"/>
        <v>1.3774733637747332</v>
      </c>
      <c r="U47" s="119">
        <f t="shared" si="24"/>
        <v>0.7191780821917817</v>
      </c>
      <c r="V47" s="118">
        <f t="shared" si="24"/>
        <v>3.5984271943176047</v>
      </c>
      <c r="W47" s="119">
        <f t="shared" si="24"/>
        <v>5.6461617989144486</v>
      </c>
      <c r="X47" s="118">
        <f t="shared" si="24"/>
        <v>5.5043586550435855</v>
      </c>
      <c r="Y47" s="119">
        <f t="shared" si="24"/>
        <v>2.9957332135638914</v>
      </c>
      <c r="Z47" s="118">
        <f t="shared" si="24"/>
        <v>2.9669493368123518</v>
      </c>
      <c r="AA47" s="119">
        <f t="shared" si="24"/>
        <v>-4.3964041095890405</v>
      </c>
      <c r="AB47" s="118">
        <f t="shared" si="24"/>
        <v>-2.6145119863013697</v>
      </c>
      <c r="AC47" s="119">
        <f t="shared" si="24"/>
        <v>-2.8819810326659656</v>
      </c>
      <c r="AD47" s="118">
        <f t="shared" si="24"/>
        <v>4.3343480466768156</v>
      </c>
      <c r="AE47" s="119">
        <f t="shared" si="24"/>
        <v>-0.75390531122326365</v>
      </c>
      <c r="AF47" s="118">
        <f t="shared" si="24"/>
        <v>4.629416005767844</v>
      </c>
      <c r="AG47" s="119">
        <f t="shared" si="24"/>
        <v>-8.5687293339631552</v>
      </c>
      <c r="AH47" s="118">
        <f t="shared" si="24"/>
        <v>-8.3825079030558491</v>
      </c>
      <c r="AI47" s="119">
        <f t="shared" si="24"/>
        <v>-10.867579908675799</v>
      </c>
      <c r="AJ47" s="118">
        <f t="shared" si="24"/>
        <v>-5.6086550435865501</v>
      </c>
      <c r="AK47" s="119">
        <f t="shared" si="24"/>
        <v>-6.2932159165035877</v>
      </c>
      <c r="AL47" s="118">
        <f t="shared" si="24"/>
        <v>-6.9777397260273979</v>
      </c>
      <c r="AM47" s="119">
        <f t="shared" si="24"/>
        <v>-4.5810767760433251</v>
      </c>
      <c r="AN47" s="118">
        <f t="shared" si="24"/>
        <v>-3.828934179752757</v>
      </c>
      <c r="AO47" s="119">
        <f t="shared" si="24"/>
        <v>-1.4190375834211437</v>
      </c>
      <c r="AP47" s="118">
        <f t="shared" si="24"/>
        <v>-1.3122665006226626</v>
      </c>
      <c r="AQ47" s="119">
        <f t="shared" si="24"/>
        <v>4.4084682440846805</v>
      </c>
      <c r="AR47" s="118">
        <f t="shared" si="24"/>
        <v>-3.5541989279332924</v>
      </c>
      <c r="AS47" s="119">
        <f t="shared" si="24"/>
        <v>-2.527257478333798</v>
      </c>
      <c r="AT47" s="118">
        <f t="shared" si="24"/>
        <v>-9.7199119373776899</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1.6438356164383556</v>
      </c>
      <c r="O49" s="71">
        <f t="shared" si="25"/>
        <v>4.3835616438356162</v>
      </c>
      <c r="P49" s="63">
        <f t="shared" si="25"/>
        <v>10</v>
      </c>
      <c r="Q49" s="71">
        <f t="shared" si="25"/>
        <v>8.7530217566478683</v>
      </c>
      <c r="R49" s="63">
        <f t="shared" si="25"/>
        <v>4.3574690150032644</v>
      </c>
      <c r="S49" s="71">
        <f t="shared" si="25"/>
        <v>0</v>
      </c>
      <c r="T49" s="63">
        <f t="shared" si="25"/>
        <v>0</v>
      </c>
      <c r="U49" s="71">
        <f t="shared" si="25"/>
        <v>0</v>
      </c>
      <c r="V49" s="63">
        <f t="shared" si="25"/>
        <v>3.5984271943176047</v>
      </c>
      <c r="W49" s="71">
        <f t="shared" si="25"/>
        <v>5.6461617989144486</v>
      </c>
      <c r="X49" s="63">
        <f t="shared" si="25"/>
        <v>5.5043586550435855</v>
      </c>
      <c r="Y49" s="71">
        <f t="shared" si="25"/>
        <v>2.9957332135638914</v>
      </c>
      <c r="Z49" s="63">
        <f t="shared" si="25"/>
        <v>2.9669493368123518</v>
      </c>
      <c r="AA49" s="71">
        <f t="shared" si="25"/>
        <v>0</v>
      </c>
      <c r="AB49" s="63">
        <f t="shared" si="25"/>
        <v>0</v>
      </c>
      <c r="AC49" s="71">
        <f t="shared" si="25"/>
        <v>0</v>
      </c>
      <c r="AD49" s="63">
        <f t="shared" si="25"/>
        <v>4.3343480466768156</v>
      </c>
      <c r="AE49" s="71">
        <f t="shared" si="25"/>
        <v>0</v>
      </c>
      <c r="AF49" s="63">
        <f t="shared" si="25"/>
        <v>4.629416005767844</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9" priority="5" stopIfTrue="1">
      <formula>ISERROR</formula>
    </cfRule>
  </conditionalFormatting>
  <conditionalFormatting sqref="BB36:BD36 BB38:BD38 BB40:BD40 BB43:BD43 BB45:BD45 BB49:BD49">
    <cfRule type="expression" dxfId="18" priority="4" stopIfTrue="1">
      <formula>ISERROR</formula>
    </cfRule>
  </conditionalFormatting>
  <conditionalFormatting sqref="K36 K38 K40 K43 K45 K49">
    <cfRule type="expression" dxfId="1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2"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0.72</v>
      </c>
      <c r="D1" s="1"/>
      <c r="E1" s="1" t="s">
        <v>31</v>
      </c>
      <c r="F1" s="29">
        <v>2.88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0.32500000000000001</v>
      </c>
      <c r="N13" s="54">
        <f>'SDR Patient and Stations'!M12</f>
        <v>0.85</v>
      </c>
      <c r="O13" s="55">
        <f>'SDR Patient and Stations'!N12</f>
        <v>1.05</v>
      </c>
      <c r="P13" s="54">
        <f>'SDR Patient and Stations'!O12</f>
        <v>1.05</v>
      </c>
      <c r="Q13" s="55">
        <f>'SDR Patient and Stations'!P12</f>
        <v>0.59210526315789469</v>
      </c>
      <c r="R13" s="54">
        <f>'SDR Patient and Stations'!Q12</f>
        <v>0.65789473684210531</v>
      </c>
      <c r="S13" s="55">
        <f>'SDR Patient and Stations'!R12</f>
        <v>0.71052631578947367</v>
      </c>
      <c r="T13" s="54">
        <f>'SDR Patient and Stations'!S12</f>
        <v>0.69736842105263153</v>
      </c>
      <c r="U13" s="55">
        <f>'SDR Patient and Stations'!T12</f>
        <v>0.72368421052631582</v>
      </c>
      <c r="V13" s="54">
        <f>'SDR Patient and Stations'!U12</f>
        <v>0.80263157894736847</v>
      </c>
      <c r="W13" s="55">
        <f>'SDR Patient and Stations'!V12</f>
        <v>0.82894736842105265</v>
      </c>
      <c r="X13" s="54">
        <f>'SDR Patient and Stations'!W12</f>
        <v>0.88888888888888884</v>
      </c>
      <c r="Y13" s="55">
        <f>'SDR Patient and Stations'!X12</f>
        <v>0.88888888888888884</v>
      </c>
      <c r="Z13" s="54">
        <f>'SDR Patient and Stations'!Y12</f>
        <v>0.90277777777777779</v>
      </c>
      <c r="AA13" s="55">
        <f>'SDR Patient and Stations'!Z12</f>
        <v>0.9</v>
      </c>
      <c r="AB13" s="54">
        <f>'SDR Patient and Stations'!AA12</f>
        <v>0.95</v>
      </c>
      <c r="AC13" s="55">
        <f>'SDR Patient and Stations'!AB12</f>
        <v>0.95</v>
      </c>
      <c r="AD13" s="54">
        <f>'SDR Patient and Stations'!AC12</f>
        <v>0.76315789473684215</v>
      </c>
      <c r="AE13" s="55">
        <f>'SDR Patient and Stations'!AD12</f>
        <v>0.68421052631578949</v>
      </c>
      <c r="AF13" s="54">
        <f>'SDR Patient and Stations'!AE12</f>
        <v>0.78947368421052633</v>
      </c>
      <c r="AG13" s="55">
        <f>'SDR Patient and Stations'!AF12</f>
        <v>0.57894736842105265</v>
      </c>
      <c r="AH13" s="54">
        <f>'SDR Patient and Stations'!AG12</f>
        <v>0.55263157894736847</v>
      </c>
      <c r="AI13" s="55">
        <f>'SDR Patient and Stations'!AH12</f>
        <v>0.52631578947368418</v>
      </c>
      <c r="AJ13" s="54">
        <f>'SDR Patient and Stations'!AI12</f>
        <v>0.56578947368421051</v>
      </c>
      <c r="AK13" s="55">
        <f>'SDR Patient and Stations'!AJ12</f>
        <v>0.53947368421052633</v>
      </c>
      <c r="AL13" s="54">
        <f>'SDR Patient and Stations'!AK12</f>
        <v>0.51315789473684215</v>
      </c>
      <c r="AM13" s="55">
        <f>'SDR Patient and Stations'!AL12</f>
        <v>0.57894736842105265</v>
      </c>
      <c r="AN13" s="54">
        <f>'SDR Patient and Stations'!AM12</f>
        <v>0.57894736842105265</v>
      </c>
      <c r="AO13" s="55">
        <f>'SDR Patient and Stations'!AN12</f>
        <v>0.60526315789473684</v>
      </c>
      <c r="AP13" s="54">
        <f>'SDR Patient and Stations'!AO12</f>
        <v>0.64473684210526316</v>
      </c>
      <c r="AQ13" s="55">
        <f>'SDR Patient and Stations'!AP12</f>
        <v>0.73684210526315785</v>
      </c>
      <c r="AR13" s="54">
        <f>'SDR Patient and Stations'!AQ12</f>
        <v>0.61842105263157898</v>
      </c>
      <c r="AS13" s="55">
        <f>'SDR Patient and Stations'!AR12</f>
        <v>0.65789473684210531</v>
      </c>
      <c r="AT13" s="54">
        <f>'SDR Patient and Stations'!AS12</f>
        <v>0.53947368421052633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9</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-1</v>
      </c>
      <c r="W14" s="167">
        <f>'SDR Patient and Stations'!V14</f>
        <v>0</v>
      </c>
      <c r="X14" s="166">
        <f>'SDR Patient and Stations'!W14</f>
        <v>0</v>
      </c>
      <c r="Y14" s="167">
        <f>'SDR Patient and Stations'!X14</f>
        <v>-3</v>
      </c>
      <c r="Z14" s="166">
        <f>'SDR Patient and Stations'!Y14</f>
        <v>0</v>
      </c>
      <c r="AA14" s="167">
        <f>'SDR Patient and Stations'!Z14</f>
        <v>0</v>
      </c>
      <c r="AB14" s="166">
        <f>'SDR Patient and Stations'!AA14</f>
        <v>4</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9</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-1</v>
      </c>
      <c r="Z15" s="167">
        <f>'SDR Patient and Stations'!Y15</f>
        <v>0</v>
      </c>
      <c r="AA15" s="166">
        <f>'SDR Patient and Stations'!Z15</f>
        <v>0</v>
      </c>
      <c r="AB15" s="167">
        <f>'SDR Patient and Stations'!AA15</f>
        <v>-3</v>
      </c>
      <c r="AC15" s="166">
        <f>'SDR Patient and Stations'!AB15</f>
        <v>0</v>
      </c>
      <c r="AD15" s="167">
        <f>'SDR Patient and Stations'!AC15</f>
        <v>0</v>
      </c>
      <c r="AE15" s="166">
        <f>'SDR Patient and Stations'!AD15</f>
        <v>4</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9</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-1</v>
      </c>
      <c r="AA16" s="52">
        <f>'SDR Patient and Stations'!Z16</f>
        <v>0</v>
      </c>
      <c r="AB16" s="49">
        <f>'SDR Patient and Stations'!AA16</f>
        <v>0</v>
      </c>
      <c r="AC16" s="52">
        <f>'SDR Patient and Stations'!AB16</f>
        <v>-3</v>
      </c>
      <c r="AD16" s="49">
        <f>'SDR Patient and Stations'!AC16</f>
        <v>0</v>
      </c>
      <c r="AE16" s="52">
        <f>'SDR Patient and Stations'!AD16</f>
        <v>0</v>
      </c>
      <c r="AF16" s="49">
        <f>'SDR Patient and Stations'!AE16</f>
        <v>4</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0.72</v>
      </c>
      <c r="G21" s="66">
        <f t="shared" ref="G21:BD21" si="9">$C$1</f>
        <v>0.72</v>
      </c>
      <c r="H21" s="58">
        <f t="shared" si="9"/>
        <v>0.72</v>
      </c>
      <c r="I21" s="66">
        <f t="shared" si="9"/>
        <v>0.72</v>
      </c>
      <c r="J21" s="58">
        <f t="shared" si="9"/>
        <v>0.72</v>
      </c>
      <c r="K21" s="66">
        <f t="shared" si="9"/>
        <v>0.72</v>
      </c>
      <c r="L21" s="58">
        <f t="shared" si="9"/>
        <v>0.72</v>
      </c>
      <c r="M21" s="66">
        <f t="shared" si="9"/>
        <v>0.72</v>
      </c>
      <c r="N21" s="58">
        <f t="shared" si="9"/>
        <v>0.72</v>
      </c>
      <c r="O21" s="66">
        <f t="shared" si="9"/>
        <v>0.72</v>
      </c>
      <c r="P21" s="58">
        <f t="shared" si="9"/>
        <v>0.72</v>
      </c>
      <c r="Q21" s="66">
        <f t="shared" si="9"/>
        <v>0.72</v>
      </c>
      <c r="R21" s="58">
        <f t="shared" si="9"/>
        <v>0.72</v>
      </c>
      <c r="S21" s="66">
        <f t="shared" si="9"/>
        <v>0.72</v>
      </c>
      <c r="T21" s="58">
        <f t="shared" si="9"/>
        <v>0.72</v>
      </c>
      <c r="U21" s="66">
        <f t="shared" si="9"/>
        <v>0.72</v>
      </c>
      <c r="V21" s="58">
        <f t="shared" si="9"/>
        <v>0.72</v>
      </c>
      <c r="W21" s="66">
        <f t="shared" si="9"/>
        <v>0.72</v>
      </c>
      <c r="X21" s="58">
        <f t="shared" si="9"/>
        <v>0.72</v>
      </c>
      <c r="Y21" s="66">
        <f t="shared" si="9"/>
        <v>0.72</v>
      </c>
      <c r="Z21" s="58">
        <f t="shared" si="9"/>
        <v>0.72</v>
      </c>
      <c r="AA21" s="66">
        <f t="shared" si="9"/>
        <v>0.72</v>
      </c>
      <c r="AB21" s="58">
        <f t="shared" si="9"/>
        <v>0.72</v>
      </c>
      <c r="AC21" s="66">
        <f t="shared" si="9"/>
        <v>0.72</v>
      </c>
      <c r="AD21" s="58">
        <f t="shared" si="9"/>
        <v>0.72</v>
      </c>
      <c r="AE21" s="66">
        <f t="shared" si="9"/>
        <v>0.72</v>
      </c>
      <c r="AF21" s="58">
        <f t="shared" si="9"/>
        <v>0.72</v>
      </c>
      <c r="AG21" s="66">
        <f t="shared" si="9"/>
        <v>0.72</v>
      </c>
      <c r="AH21" s="58">
        <f t="shared" si="9"/>
        <v>0.72</v>
      </c>
      <c r="AI21" s="66">
        <f t="shared" si="9"/>
        <v>0.72</v>
      </c>
      <c r="AJ21" s="58">
        <f t="shared" si="9"/>
        <v>0.72</v>
      </c>
      <c r="AK21" s="66">
        <f t="shared" si="9"/>
        <v>0.72</v>
      </c>
      <c r="AL21" s="58">
        <f t="shared" si="9"/>
        <v>0.72</v>
      </c>
      <c r="AM21" s="66">
        <f t="shared" si="9"/>
        <v>0.72</v>
      </c>
      <c r="AN21" s="58">
        <f t="shared" si="9"/>
        <v>0.72</v>
      </c>
      <c r="AO21" s="66">
        <f t="shared" si="9"/>
        <v>0.72</v>
      </c>
      <c r="AP21" s="58">
        <f t="shared" si="9"/>
        <v>0.72</v>
      </c>
      <c r="AQ21" s="66">
        <f t="shared" si="9"/>
        <v>0.72</v>
      </c>
      <c r="AR21" s="58">
        <f t="shared" si="9"/>
        <v>0.72</v>
      </c>
      <c r="AS21" s="66">
        <f t="shared" si="9"/>
        <v>0.72</v>
      </c>
      <c r="AT21" s="58">
        <f t="shared" si="9"/>
        <v>0.72</v>
      </c>
      <c r="AU21" s="66">
        <f t="shared" si="9"/>
        <v>0.72</v>
      </c>
      <c r="AV21" s="58">
        <f t="shared" si="9"/>
        <v>0.72</v>
      </c>
      <c r="AW21" s="66">
        <f t="shared" si="9"/>
        <v>0.72</v>
      </c>
      <c r="AX21" s="58">
        <f t="shared" si="9"/>
        <v>0.72</v>
      </c>
      <c r="AY21" s="66">
        <f t="shared" si="9"/>
        <v>0.72</v>
      </c>
      <c r="AZ21" s="58">
        <f t="shared" si="9"/>
        <v>0.72</v>
      </c>
      <c r="BB21" s="66">
        <f t="shared" si="9"/>
        <v>0.72</v>
      </c>
      <c r="BC21" s="58">
        <f t="shared" si="9"/>
        <v>0.72</v>
      </c>
      <c r="BD21" s="66">
        <f t="shared" si="9"/>
        <v>0.72</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0.85</v>
      </c>
      <c r="N22" s="58">
        <f>'SDR Patient and Stations'!N12</f>
        <v>1.05</v>
      </c>
      <c r="O22" s="66">
        <f>'SDR Patient and Stations'!O12</f>
        <v>1.05</v>
      </c>
      <c r="P22" s="58">
        <f>'SDR Patient and Stations'!P12</f>
        <v>0.59210526315789469</v>
      </c>
      <c r="Q22" s="66">
        <f>'SDR Patient and Stations'!Q12</f>
        <v>0.65789473684210531</v>
      </c>
      <c r="R22" s="58">
        <f>'SDR Patient and Stations'!R12</f>
        <v>0.71052631578947367</v>
      </c>
      <c r="S22" s="66">
        <f>'SDR Patient and Stations'!S12</f>
        <v>0.69736842105263153</v>
      </c>
      <c r="T22" s="58">
        <f>'SDR Patient and Stations'!T12</f>
        <v>0.72368421052631582</v>
      </c>
      <c r="U22" s="66">
        <f>'SDR Patient and Stations'!U12</f>
        <v>0.80263157894736847</v>
      </c>
      <c r="V22" s="58">
        <f>'SDR Patient and Stations'!V12</f>
        <v>0.82894736842105265</v>
      </c>
      <c r="W22" s="66">
        <f>'SDR Patient and Stations'!W12</f>
        <v>0.88888888888888884</v>
      </c>
      <c r="X22" s="58">
        <f>'SDR Patient and Stations'!X12</f>
        <v>0.88888888888888884</v>
      </c>
      <c r="Y22" s="66">
        <f>'SDR Patient and Stations'!Y12</f>
        <v>0.90277777777777779</v>
      </c>
      <c r="Z22" s="58">
        <f>'SDR Patient and Stations'!Z12</f>
        <v>0.9</v>
      </c>
      <c r="AA22" s="66">
        <f>'SDR Patient and Stations'!AA12</f>
        <v>0.95</v>
      </c>
      <c r="AB22" s="58">
        <f>'SDR Patient and Stations'!AB12</f>
        <v>0.95</v>
      </c>
      <c r="AC22" s="66">
        <f>'SDR Patient and Stations'!AC12</f>
        <v>0.76315789473684215</v>
      </c>
      <c r="AD22" s="58">
        <f>'SDR Patient and Stations'!AD12</f>
        <v>0.68421052631578949</v>
      </c>
      <c r="AE22" s="66">
        <f>'SDR Patient and Stations'!AE12</f>
        <v>0.78947368421052633</v>
      </c>
      <c r="AF22" s="58">
        <f>'SDR Patient and Stations'!AF12</f>
        <v>0.57894736842105265</v>
      </c>
      <c r="AG22" s="66">
        <f>'SDR Patient and Stations'!AG12</f>
        <v>0.55263157894736847</v>
      </c>
      <c r="AH22" s="58">
        <f>'SDR Patient and Stations'!AH12</f>
        <v>0.52631578947368418</v>
      </c>
      <c r="AI22" s="66">
        <f>'SDR Patient and Stations'!AI12</f>
        <v>0.56578947368421051</v>
      </c>
      <c r="AJ22" s="58">
        <f>'SDR Patient and Stations'!AJ12</f>
        <v>0.53947368421052633</v>
      </c>
      <c r="AK22" s="66">
        <f>'SDR Patient and Stations'!AK12</f>
        <v>0.51315789473684215</v>
      </c>
      <c r="AL22" s="58">
        <f>'SDR Patient and Stations'!AL12</f>
        <v>0.57894736842105265</v>
      </c>
      <c r="AM22" s="66">
        <f>'SDR Patient and Stations'!AM12</f>
        <v>0.57894736842105265</v>
      </c>
      <c r="AN22" s="58">
        <f>'SDR Patient and Stations'!AN12</f>
        <v>0.60526315789473684</v>
      </c>
      <c r="AO22" s="66">
        <f>'SDR Patient and Stations'!AO12</f>
        <v>0.64473684210526316</v>
      </c>
      <c r="AP22" s="58">
        <f>'SDR Patient and Stations'!AP12</f>
        <v>0.73684210526315785</v>
      </c>
      <c r="AQ22" s="66">
        <f>'SDR Patient and Stations'!AQ12</f>
        <v>0.61842105263157898</v>
      </c>
      <c r="AR22" s="58">
        <f>'SDR Patient and Stations'!AR12</f>
        <v>0.65789473684210531</v>
      </c>
      <c r="AS22" s="66">
        <f>'SDR Patient and Stations'!AS12</f>
        <v>0.53947368421052633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2.88</v>
      </c>
      <c r="D23" s="31">
        <f t="shared" si="10"/>
        <v>2.88</v>
      </c>
      <c r="E23" s="31">
        <f t="shared" si="10"/>
        <v>2.88</v>
      </c>
      <c r="F23" s="31">
        <f>$F$1</f>
        <v>2.88</v>
      </c>
      <c r="G23" s="67">
        <f t="shared" ref="G23:BD23" si="11">$F$1</f>
        <v>2.88</v>
      </c>
      <c r="H23" s="59">
        <f t="shared" si="11"/>
        <v>2.88</v>
      </c>
      <c r="I23" s="67">
        <f t="shared" si="11"/>
        <v>2.88</v>
      </c>
      <c r="J23" s="59">
        <f t="shared" si="11"/>
        <v>2.88</v>
      </c>
      <c r="K23" s="67">
        <f t="shared" si="11"/>
        <v>2.88</v>
      </c>
      <c r="L23" s="59">
        <f t="shared" si="11"/>
        <v>2.88</v>
      </c>
      <c r="M23" s="67">
        <f t="shared" si="11"/>
        <v>2.88</v>
      </c>
      <c r="N23" s="59">
        <f t="shared" si="11"/>
        <v>2.88</v>
      </c>
      <c r="O23" s="67">
        <f t="shared" si="11"/>
        <v>2.88</v>
      </c>
      <c r="P23" s="59">
        <f t="shared" si="11"/>
        <v>2.88</v>
      </c>
      <c r="Q23" s="67">
        <f t="shared" si="11"/>
        <v>2.88</v>
      </c>
      <c r="R23" s="59">
        <f t="shared" si="11"/>
        <v>2.88</v>
      </c>
      <c r="S23" s="67">
        <f t="shared" si="11"/>
        <v>2.88</v>
      </c>
      <c r="T23" s="59">
        <f t="shared" si="11"/>
        <v>2.88</v>
      </c>
      <c r="U23" s="67">
        <f t="shared" si="11"/>
        <v>2.88</v>
      </c>
      <c r="V23" s="59">
        <f t="shared" si="11"/>
        <v>2.88</v>
      </c>
      <c r="W23" s="67">
        <f t="shared" si="11"/>
        <v>2.88</v>
      </c>
      <c r="X23" s="59">
        <f t="shared" si="11"/>
        <v>2.88</v>
      </c>
      <c r="Y23" s="67">
        <f t="shared" si="11"/>
        <v>2.88</v>
      </c>
      <c r="Z23" s="59">
        <f t="shared" si="11"/>
        <v>2.88</v>
      </c>
      <c r="AA23" s="67">
        <f t="shared" si="11"/>
        <v>2.88</v>
      </c>
      <c r="AB23" s="59">
        <f t="shared" si="11"/>
        <v>2.88</v>
      </c>
      <c r="AC23" s="67">
        <f t="shared" si="11"/>
        <v>2.88</v>
      </c>
      <c r="AD23" s="59">
        <f t="shared" si="11"/>
        <v>2.88</v>
      </c>
      <c r="AE23" s="67">
        <f t="shared" si="11"/>
        <v>2.88</v>
      </c>
      <c r="AF23" s="59">
        <f t="shared" si="11"/>
        <v>2.88</v>
      </c>
      <c r="AG23" s="67">
        <f t="shared" si="11"/>
        <v>2.88</v>
      </c>
      <c r="AH23" s="59">
        <f t="shared" si="11"/>
        <v>2.88</v>
      </c>
      <c r="AI23" s="67">
        <f t="shared" si="11"/>
        <v>2.88</v>
      </c>
      <c r="AJ23" s="59">
        <f t="shared" si="11"/>
        <v>2.88</v>
      </c>
      <c r="AK23" s="67">
        <f t="shared" si="11"/>
        <v>2.88</v>
      </c>
      <c r="AL23" s="59">
        <f t="shared" si="11"/>
        <v>2.88</v>
      </c>
      <c r="AM23" s="67">
        <f t="shared" si="11"/>
        <v>2.88</v>
      </c>
      <c r="AN23" s="59">
        <f t="shared" si="11"/>
        <v>2.88</v>
      </c>
      <c r="AO23" s="67">
        <f t="shared" si="11"/>
        <v>2.88</v>
      </c>
      <c r="AP23" s="59">
        <f t="shared" si="11"/>
        <v>2.88</v>
      </c>
      <c r="AQ23" s="67">
        <f t="shared" si="11"/>
        <v>2.88</v>
      </c>
      <c r="AR23" s="59">
        <f t="shared" si="11"/>
        <v>2.88</v>
      </c>
      <c r="AS23" s="67">
        <f t="shared" si="11"/>
        <v>2.88</v>
      </c>
      <c r="AT23" s="59">
        <f t="shared" si="11"/>
        <v>2.88</v>
      </c>
      <c r="AU23" s="67">
        <f t="shared" si="11"/>
        <v>2.88</v>
      </c>
      <c r="AV23" s="59">
        <f t="shared" si="11"/>
        <v>2.88</v>
      </c>
      <c r="AW23" s="67">
        <f t="shared" si="11"/>
        <v>2.88</v>
      </c>
      <c r="AX23" s="59">
        <f t="shared" si="11"/>
        <v>2.88</v>
      </c>
      <c r="AY23" s="67">
        <f t="shared" si="11"/>
        <v>2.88</v>
      </c>
      <c r="AZ23" s="59">
        <f t="shared" si="11"/>
        <v>2.88</v>
      </c>
      <c r="BB23" s="67">
        <f t="shared" si="11"/>
        <v>2.88</v>
      </c>
      <c r="BC23" s="59">
        <f t="shared" si="11"/>
        <v>2.88</v>
      </c>
      <c r="BD23" s="67">
        <f t="shared" si="11"/>
        <v>2.88</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1.3</v>
      </c>
      <c r="N24" s="113">
        <f t="shared" si="12"/>
        <v>3.4</v>
      </c>
      <c r="O24" s="114">
        <f t="shared" si="12"/>
        <v>4.2</v>
      </c>
      <c r="P24" s="113">
        <f t="shared" si="12"/>
        <v>4.2</v>
      </c>
      <c r="Q24" s="114">
        <f t="shared" si="12"/>
        <v>3.8117647058823532</v>
      </c>
      <c r="R24" s="113">
        <f t="shared" si="12"/>
        <v>3.0508474576271185</v>
      </c>
      <c r="S24" s="114">
        <f t="shared" si="12"/>
        <v>2.7</v>
      </c>
      <c r="T24" s="113">
        <f t="shared" si="12"/>
        <v>2.65</v>
      </c>
      <c r="U24" s="114">
        <f t="shared" si="12"/>
        <v>2.75</v>
      </c>
      <c r="V24" s="113">
        <f t="shared" si="12"/>
        <v>3.05</v>
      </c>
      <c r="W24" s="114">
        <f t="shared" si="12"/>
        <v>3.15</v>
      </c>
      <c r="X24" s="113">
        <f t="shared" si="12"/>
        <v>3.2</v>
      </c>
      <c r="Y24" s="114">
        <f t="shared" si="12"/>
        <v>3.2</v>
      </c>
      <c r="Z24" s="113">
        <f t="shared" si="12"/>
        <v>3.25</v>
      </c>
      <c r="AA24" s="114">
        <f t="shared" si="12"/>
        <v>2.7</v>
      </c>
      <c r="AB24" s="113">
        <f t="shared" si="12"/>
        <v>2.85</v>
      </c>
      <c r="AC24" s="114">
        <f t="shared" si="12"/>
        <v>2.85</v>
      </c>
      <c r="AD24" s="113">
        <f t="shared" si="12"/>
        <v>3.4117647058823528</v>
      </c>
      <c r="AE24" s="114">
        <f t="shared" si="12"/>
        <v>3.0588235294117645</v>
      </c>
      <c r="AF24" s="113">
        <f t="shared" si="12"/>
        <v>3.5294117647058822</v>
      </c>
      <c r="AG24" s="114">
        <f t="shared" si="12"/>
        <v>2.2000000000000002</v>
      </c>
      <c r="AH24" s="113">
        <f t="shared" si="12"/>
        <v>2.1</v>
      </c>
      <c r="AI24" s="114">
        <f t="shared" si="12"/>
        <v>2</v>
      </c>
      <c r="AJ24" s="113">
        <f t="shared" si="12"/>
        <v>2.15</v>
      </c>
      <c r="AK24" s="114">
        <f t="shared" si="12"/>
        <v>2.0499999999999998</v>
      </c>
      <c r="AL24" s="113">
        <f t="shared" si="12"/>
        <v>1.95</v>
      </c>
      <c r="AM24" s="114">
        <f t="shared" si="12"/>
        <v>2.2000000000000002</v>
      </c>
      <c r="AN24" s="113">
        <f t="shared" si="12"/>
        <v>2.2000000000000002</v>
      </c>
      <c r="AO24" s="114">
        <f t="shared" si="12"/>
        <v>2.2999999999999998</v>
      </c>
      <c r="AP24" s="113">
        <f t="shared" si="12"/>
        <v>2.4500000000000002</v>
      </c>
      <c r="AQ24" s="114">
        <f t="shared" si="12"/>
        <v>2.8</v>
      </c>
      <c r="AR24" s="113">
        <f t="shared" si="12"/>
        <v>2.35</v>
      </c>
      <c r="AS24" s="114">
        <f t="shared" si="12"/>
        <v>2.5</v>
      </c>
      <c r="AT24" s="113">
        <f t="shared" si="12"/>
        <v>2.0499999999999998</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0.65</v>
      </c>
      <c r="N25" s="122">
        <f t="shared" si="14"/>
        <v>2.35</v>
      </c>
      <c r="O25" s="123">
        <f t="shared" si="14"/>
        <v>3.8</v>
      </c>
      <c r="P25" s="122">
        <f t="shared" si="14"/>
        <v>4.2</v>
      </c>
      <c r="Q25" s="123">
        <f t="shared" si="14"/>
        <v>4.0058823529411764</v>
      </c>
      <c r="R25" s="122">
        <f t="shared" si="14"/>
        <v>3.4313060817547356</v>
      </c>
      <c r="S25" s="123">
        <f t="shared" si="14"/>
        <v>2.8754237288135593</v>
      </c>
      <c r="T25" s="122">
        <f t="shared" si="14"/>
        <v>2.6749999999999998</v>
      </c>
      <c r="U25" s="123">
        <f t="shared" si="14"/>
        <v>2.7</v>
      </c>
      <c r="V25" s="122">
        <f t="shared" si="14"/>
        <v>2.9</v>
      </c>
      <c r="W25" s="123">
        <f t="shared" si="14"/>
        <v>3.0999999999999996</v>
      </c>
      <c r="X25" s="122">
        <f t="shared" si="14"/>
        <v>3.1749999999999998</v>
      </c>
      <c r="Y25" s="123">
        <f t="shared" si="14"/>
        <v>3.2</v>
      </c>
      <c r="Z25" s="122">
        <f t="shared" si="14"/>
        <v>3.2250000000000001</v>
      </c>
      <c r="AA25" s="123">
        <f t="shared" si="14"/>
        <v>2.9750000000000001</v>
      </c>
      <c r="AB25" s="122">
        <f t="shared" si="14"/>
        <v>2.7750000000000004</v>
      </c>
      <c r="AC25" s="123">
        <f t="shared" si="14"/>
        <v>2.85</v>
      </c>
      <c r="AD25" s="122">
        <f t="shared" si="14"/>
        <v>3.1308823529411764</v>
      </c>
      <c r="AE25" s="123">
        <f t="shared" si="14"/>
        <v>3.2352941176470589</v>
      </c>
      <c r="AF25" s="122">
        <f t="shared" si="14"/>
        <v>3.2941176470588234</v>
      </c>
      <c r="AG25" s="123">
        <f t="shared" si="14"/>
        <v>2.8647058823529412</v>
      </c>
      <c r="AH25" s="122">
        <f t="shared" si="14"/>
        <v>2.1500000000000004</v>
      </c>
      <c r="AI25" s="123">
        <f t="shared" si="14"/>
        <v>2.0499999999999998</v>
      </c>
      <c r="AJ25" s="122">
        <f t="shared" si="14"/>
        <v>2.0750000000000002</v>
      </c>
      <c r="AK25" s="123">
        <f t="shared" si="14"/>
        <v>2.0999999999999996</v>
      </c>
      <c r="AL25" s="122">
        <f t="shared" si="14"/>
        <v>2</v>
      </c>
      <c r="AM25" s="123">
        <f t="shared" si="14"/>
        <v>2.0750000000000002</v>
      </c>
      <c r="AN25" s="122">
        <f t="shared" si="14"/>
        <v>2.2000000000000002</v>
      </c>
      <c r="AO25" s="123">
        <f t="shared" si="14"/>
        <v>2.25</v>
      </c>
      <c r="AP25" s="122">
        <f t="shared" si="14"/>
        <v>2.375</v>
      </c>
      <c r="AQ25" s="123">
        <f t="shared" si="14"/>
        <v>2.625</v>
      </c>
      <c r="AR25" s="122">
        <f t="shared" si="14"/>
        <v>2.5750000000000002</v>
      </c>
      <c r="AS25" s="123">
        <f t="shared" si="14"/>
        <v>2.4249999999999998</v>
      </c>
      <c r="AT25" s="122">
        <f t="shared" si="14"/>
        <v>2.2749999999999999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11.805555555555555</v>
      </c>
      <c r="R26" s="117">
        <f>IF((Q26+P28+(IF(Q16&gt;0,0,Q16))&gt;'SDR Patient and Stations'!R8),'SDR Patient and Stations'!R8,(Q26+P28+(IF(Q16&gt;0,0,Q16))))</f>
        <v>16.388888888888889</v>
      </c>
      <c r="S26" s="116">
        <f>IF((R26+Q28+(IF(R16&gt;0,0,R16))&gt;'SDR Patient and Stations'!S8),'SDR Patient and Stations'!S8,(R26+Q28+(IF(R16&gt;0,0,R16))))</f>
        <v>20</v>
      </c>
      <c r="T26" s="117">
        <f>IF((S26+R28+(IF(S16&gt;0,0,S16))&gt;'SDR Patient and Stations'!T8),'SDR Patient and Stations'!T8,(S26+R28+(IF(S16&gt;0,0,S16))))</f>
        <v>20</v>
      </c>
      <c r="U26" s="116">
        <f>IF((T26+S28+(IF(T16&gt;0,0,T16))&gt;'SDR Patient and Stations'!U8),'SDR Patient and Stations'!U8,(T26+S28+(IF(T16&gt;0,0,T16))))</f>
        <v>20</v>
      </c>
      <c r="V26" s="117">
        <f>IF((U26+T28+(IF(U16&gt;0,0,U16))&gt;'SDR Patient and Stations'!V8),'SDR Patient and Stations'!V8,(U26+T28+(IF(U16&gt;0,0,U16))))</f>
        <v>20</v>
      </c>
      <c r="W26" s="116">
        <f>IF((V26+U28+(IF(V16&gt;0,0,V16))&gt;'SDR Patient and Stations'!W8),'SDR Patient and Stations'!W8,(V26+U28+(IF(V16&gt;0,0,V16))))</f>
        <v>20</v>
      </c>
      <c r="X26" s="117">
        <f>IF((W26+V28+(IF(W16&gt;0,0,W16))&gt;'SDR Patient and Stations'!X8),'SDR Patient and Stations'!X8,(W26+V28+(IF(W16&gt;0,0,W16))))</f>
        <v>20</v>
      </c>
      <c r="Y26" s="116">
        <f>IF((X26+W28+(IF(X16&gt;0,0,X16))&gt;'SDR Patient and Stations'!Y8),'SDR Patient and Stations'!Y8,(X26+W28+(IF(X16&gt;0,0,X16))))</f>
        <v>20</v>
      </c>
      <c r="Z26" s="117">
        <f>IF((Y26+X28+(IF(Y16&gt;0,0,Y16))&gt;'SDR Patient and Stations'!Z8),'SDR Patient and Stations'!Z8,(Y26+X28+(IF(Y16&gt;0,0,Y16))))</f>
        <v>20</v>
      </c>
      <c r="AA26" s="116">
        <f>IF((Z26+Y28+(IF(Z16&gt;0,0,Z16))&gt;'SDR Patient and Stations'!AA8),'SDR Patient and Stations'!AA8,(Z26+Y28+(IF(Z16&gt;0,0,Z16))))</f>
        <v>20</v>
      </c>
      <c r="AB26" s="117">
        <f>IF((AA26+Z28+(IF(AA16&gt;0,0,AA16))&gt;'SDR Patient and Stations'!AB8),'SDR Patient and Stations'!AB8,(AA26+Z28+(IF(AA16&gt;0,0,AA16))))</f>
        <v>20</v>
      </c>
      <c r="AC26" s="116">
        <f>IF((AB26+AA28+(IF(AB16&gt;0,0,AB16))&gt;'SDR Patient and Stations'!AC8),'SDR Patient and Stations'!AC8,(AB26+AA28+(IF(AB16&gt;0,0,AB16))))</f>
        <v>20</v>
      </c>
      <c r="AD26" s="117">
        <f>IF((AC26+AB28+(IF(AC16&gt;0,0,AC16))&gt;'SDR Patient and Stations'!AD8),'SDR Patient and Stations'!AD8,(AC26+AB28+(IF(AC16&gt;0,0,AC16))))</f>
        <v>17</v>
      </c>
      <c r="AE26" s="116">
        <f>IF((AD26+AC28+(IF(AD16&gt;0,0,AD16))&gt;'SDR Patient and Stations'!AE8),'SDR Patient and Stations'!AE8,(AD26+AC28+(IF(AD16&gt;0,0,AD16))))</f>
        <v>17</v>
      </c>
      <c r="AF26" s="117">
        <f>IF((AE26+AD28+(IF(AE16&gt;0,0,AE16))&gt;'SDR Patient and Stations'!AF8),'SDR Patient and Stations'!AF8,(AE26+AD28+(IF(AE16&gt;0,0,AE16))))</f>
        <v>17</v>
      </c>
      <c r="AG26" s="116">
        <f>IF((AF26+AE28+(IF(AF16&gt;0,0,AF16))&gt;'SDR Patient and Stations'!AG8),'SDR Patient and Stations'!AG8,(AF26+AE28+(IF(AF16&gt;0,0,AF16))))</f>
        <v>20</v>
      </c>
      <c r="AH26" s="117">
        <f>IF((AG26+AF28+(IF(AG16&gt;0,0,AG16))&gt;'SDR Patient and Stations'!AH8),'SDR Patient and Stations'!AH8,(AG26+AF28+(IF(AG16&gt;0,0,AG16))))</f>
        <v>20</v>
      </c>
      <c r="AI26" s="116">
        <f>IF((AH26+AG28+(IF(AH16&gt;0,0,AH16))&gt;'SDR Patient and Stations'!AI8),'SDR Patient and Stations'!AI8,(AH26+AG28+(IF(AH16&gt;0,0,AH16))))</f>
        <v>20</v>
      </c>
      <c r="AJ26" s="117">
        <f>IF((AI26+AH28+(IF(AI16&gt;0,0,AI16))&gt;'SDR Patient and Stations'!AJ8),'SDR Patient and Stations'!AJ8,(AI26+AH28+(IF(AI16&gt;0,0,AI16))))</f>
        <v>20</v>
      </c>
      <c r="AK26" s="116">
        <f>IF((AJ26+AI28+(IF(AJ16&gt;0,0,AJ16))&gt;'SDR Patient and Stations'!AK8),'SDR Patient and Stations'!AK8,(AJ26+AI28+(IF(AJ16&gt;0,0,AJ16))))</f>
        <v>20</v>
      </c>
      <c r="AL26" s="117">
        <f>IF((AK26+AJ28+(IF(AK16&gt;0,0,AK16))&gt;'SDR Patient and Stations'!AL8),'SDR Patient and Stations'!AL8,(AK26+AJ28+(IF(AK16&gt;0,0,AK16))))</f>
        <v>20</v>
      </c>
      <c r="AM26" s="116">
        <f>IF((AL26+AK28+(IF(AL16&gt;0,0,AL16))&gt;'SDR Patient and Stations'!AM8),'SDR Patient and Stations'!AM8,(AL26+AK28+(IF(AL16&gt;0,0,AL16))))</f>
        <v>20</v>
      </c>
      <c r="AN26" s="117">
        <f>IF((AM26+AL28+(IF(AM16&gt;0,0,AM16))&gt;'SDR Patient and Stations'!AN8),'SDR Patient and Stations'!AN8,(AM26+AL28+(IF(AM16&gt;0,0,AM16))))</f>
        <v>20</v>
      </c>
      <c r="AO26" s="116">
        <f>IF((AN26+AM28+(IF(AN16&gt;0,0,AN16))&gt;'SDR Patient and Stations'!AO8),'SDR Patient and Stations'!AO8,(AN26+AM28+(IF(AN16&gt;0,0,AN16))))</f>
        <v>20</v>
      </c>
      <c r="AP26" s="117">
        <f>IF((AO26+AN28+(IF(AO16&gt;0,0,AO16))&gt;'SDR Patient and Stations'!AP8),'SDR Patient and Stations'!AP8,(AO26+AN28+(IF(AO16&gt;0,0,AO16))))</f>
        <v>20</v>
      </c>
      <c r="AQ26" s="116">
        <f>IF((AP26+AO28+(IF(AP16&gt;0,0,AP16))&gt;'SDR Patient and Stations'!AQ8),'SDR Patient and Stations'!AQ8,(AP26+AO28+(IF(AP16&gt;0,0,AP16))))</f>
        <v>20</v>
      </c>
      <c r="AR26" s="117">
        <f>IF((AQ26+AP28+(IF(AQ16&gt;0,0,AQ16))&gt;'SDR Patient and Stations'!AR8),'SDR Patient and Stations'!AR8,(AQ26+AP28+(IF(AQ16&gt;0,0,AQ16))))</f>
        <v>20</v>
      </c>
      <c r="AS26" s="116">
        <f>IF((AR26+AQ28+(IF(AR16&gt;0,0,AR16))&gt;'SDR Patient and Stations'!AS8),'SDR Patient and Stations'!AS8,(AR26+AQ28+(IF(AR16&gt;0,0,AR16))))</f>
        <v>20</v>
      </c>
      <c r="AT26" s="117">
        <f>IF((AS26+AR28+(IF(AS16&gt;0,0,AS16))&gt;'SDR Patient and Stations'!AT8),'SDR Patient and Stations'!AT8,(AS26+AR28+(IF(AS16&gt;0,0,AS16))))</f>
        <v>20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1.8055555555555554</v>
      </c>
      <c r="P28" s="117">
        <f t="shared" si="15"/>
        <v>4.5833333333333339</v>
      </c>
      <c r="Q28" s="116">
        <f t="shared" si="15"/>
        <v>10</v>
      </c>
      <c r="R28" s="117">
        <f t="shared" si="15"/>
        <v>8.8745915032679772</v>
      </c>
      <c r="S28" s="116">
        <f t="shared" si="15"/>
        <v>4.2791005291005284</v>
      </c>
      <c r="T28" s="117">
        <f t="shared" si="15"/>
        <v>0</v>
      </c>
      <c r="U28" s="116">
        <f t="shared" si="15"/>
        <v>0</v>
      </c>
      <c r="V28" s="117">
        <f t="shared" si="15"/>
        <v>0</v>
      </c>
      <c r="W28" s="116">
        <f t="shared" si="15"/>
        <v>3.9261831275720169</v>
      </c>
      <c r="X28" s="117">
        <f t="shared" si="15"/>
        <v>6.0023584905660385</v>
      </c>
      <c r="Y28" s="116">
        <f t="shared" si="15"/>
        <v>5.8585858585858581</v>
      </c>
      <c r="Z28" s="117">
        <f t="shared" si="15"/>
        <v>3.3151183970856124</v>
      </c>
      <c r="AA28" s="116">
        <f t="shared" si="15"/>
        <v>3.2859347442680793</v>
      </c>
      <c r="AB28" s="117">
        <f t="shared" si="15"/>
        <v>0</v>
      </c>
      <c r="AC28" s="116">
        <f t="shared" si="15"/>
        <v>0</v>
      </c>
      <c r="AD28" s="117">
        <f t="shared" si="15"/>
        <v>0</v>
      </c>
      <c r="AE28" s="116">
        <f t="shared" si="15"/>
        <v>4.6306584362139915</v>
      </c>
      <c r="AF28" s="117">
        <f t="shared" si="15"/>
        <v>0</v>
      </c>
      <c r="AG28" s="116">
        <f t="shared" si="15"/>
        <v>4.9298245614035103</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13</v>
      </c>
      <c r="N30" s="60">
        <f>HLOOKUP(N19,'SDR Patient and Stations'!$B$6:$AT$14,4,FALSE)</f>
        <v>34</v>
      </c>
      <c r="O30" s="68">
        <f>HLOOKUP(O19,'SDR Patient and Stations'!$B$6:$AT$14,4,FALSE)</f>
        <v>42</v>
      </c>
      <c r="P30" s="60">
        <f>HLOOKUP(P19,'SDR Patient and Stations'!$B$6:$AT$14,4,FALSE)</f>
        <v>42</v>
      </c>
      <c r="Q30" s="68">
        <f>HLOOKUP(Q19,'SDR Patient and Stations'!$B$6:$AT$14,4,FALSE)</f>
        <v>45</v>
      </c>
      <c r="R30" s="60">
        <f>HLOOKUP(R19,'SDR Patient and Stations'!$B$6:$AT$14,4,FALSE)</f>
        <v>50</v>
      </c>
      <c r="S30" s="68">
        <f>HLOOKUP(S19,'SDR Patient and Stations'!$B$6:$AT$14,4,FALSE)</f>
        <v>54</v>
      </c>
      <c r="T30" s="60">
        <f>HLOOKUP(T19,'SDR Patient and Stations'!$B$6:$AT$14,4,FALSE)</f>
        <v>53</v>
      </c>
      <c r="U30" s="68">
        <f>HLOOKUP(U19,'SDR Patient and Stations'!$B$6:$AT$14,4,FALSE)</f>
        <v>55</v>
      </c>
      <c r="V30" s="60">
        <f>HLOOKUP(V19,'SDR Patient and Stations'!$B$6:$AT$14,4,FALSE)</f>
        <v>61</v>
      </c>
      <c r="W30" s="68">
        <f>HLOOKUP(W19,'SDR Patient and Stations'!$B$6:$AT$14,4,FALSE)</f>
        <v>63</v>
      </c>
      <c r="X30" s="60">
        <f>HLOOKUP(X19,'SDR Patient and Stations'!$B$6:$AT$14,4,FALSE)</f>
        <v>64</v>
      </c>
      <c r="Y30" s="68">
        <f>HLOOKUP(Y19,'SDR Patient and Stations'!$B$6:$AT$14,4,FALSE)</f>
        <v>64</v>
      </c>
      <c r="Z30" s="60">
        <f>HLOOKUP(Z19,'SDR Patient and Stations'!$B$6:$AT$14,4,FALSE)</f>
        <v>65</v>
      </c>
      <c r="AA30" s="68">
        <f>HLOOKUP(AA19,'SDR Patient and Stations'!$B$6:$AT$14,4,FALSE)</f>
        <v>54</v>
      </c>
      <c r="AB30" s="60">
        <f>HLOOKUP(AB19,'SDR Patient and Stations'!$B$6:$AT$14,4,FALSE)</f>
        <v>57</v>
      </c>
      <c r="AC30" s="68">
        <f>HLOOKUP(AC19,'SDR Patient and Stations'!$B$6:$AT$14,4,FALSE)</f>
        <v>57</v>
      </c>
      <c r="AD30" s="60">
        <f>HLOOKUP(AD19,'SDR Patient and Stations'!$B$6:$AT$14,4,FALSE)</f>
        <v>58</v>
      </c>
      <c r="AE30" s="68">
        <f>HLOOKUP(AE19,'SDR Patient and Stations'!$B$6:$AT$14,4,FALSE)</f>
        <v>52</v>
      </c>
      <c r="AF30" s="60">
        <f>HLOOKUP(AF19,'SDR Patient and Stations'!$B$6:$AT$14,4,FALSE)</f>
        <v>60</v>
      </c>
      <c r="AG30" s="68">
        <f>HLOOKUP(AG19,'SDR Patient and Stations'!$B$6:$AT$14,4,FALSE)</f>
        <v>44</v>
      </c>
      <c r="AH30" s="60">
        <f>HLOOKUP(AH19,'SDR Patient and Stations'!$B$6:$AT$14,4,FALSE)</f>
        <v>42</v>
      </c>
      <c r="AI30" s="68">
        <f>HLOOKUP(AI19,'SDR Patient and Stations'!$B$6:$AT$14,4,FALSE)</f>
        <v>40</v>
      </c>
      <c r="AJ30" s="60">
        <f>HLOOKUP(AJ19,'SDR Patient and Stations'!$B$6:$AT$14,4,FALSE)</f>
        <v>43</v>
      </c>
      <c r="AK30" s="68">
        <f>HLOOKUP(AK19,'SDR Patient and Stations'!$B$6:$AT$14,4,FALSE)</f>
        <v>41</v>
      </c>
      <c r="AL30" s="60">
        <f>HLOOKUP(AL19,'SDR Patient and Stations'!$B$6:$AT$14,4,FALSE)</f>
        <v>39</v>
      </c>
      <c r="AM30" s="68">
        <f>HLOOKUP(AM19,'SDR Patient and Stations'!$B$6:$AT$14,4,FALSE)</f>
        <v>44</v>
      </c>
      <c r="AN30" s="60">
        <f>HLOOKUP(AN19,'SDR Patient and Stations'!$B$6:$AT$14,4,FALSE)</f>
        <v>44</v>
      </c>
      <c r="AO30" s="68">
        <f>HLOOKUP(AO19,'SDR Patient and Stations'!$B$6:$AT$14,4,FALSE)</f>
        <v>46</v>
      </c>
      <c r="AP30" s="60">
        <f>HLOOKUP(AP19,'SDR Patient and Stations'!$B$6:$AT$14,4,FALSE)</f>
        <v>49</v>
      </c>
      <c r="AQ30" s="68">
        <f>HLOOKUP(AQ19,'SDR Patient and Stations'!$B$6:$AT$14,4,FALSE)</f>
        <v>56</v>
      </c>
      <c r="AR30" s="60">
        <f>HLOOKUP(AR19,'SDR Patient and Stations'!$B$6:$AT$14,4,FALSE)</f>
        <v>47</v>
      </c>
      <c r="AS30" s="68">
        <f>HLOOKUP(AS19,'SDR Patient and Stations'!$B$6:$AT$14,4,FALSE)</f>
        <v>50</v>
      </c>
      <c r="AT30" s="60">
        <f>HLOOKUP(AT19,'SDR Patient and Stations'!$B$6:$AT$14,4,FALSE)</f>
        <v>41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13</v>
      </c>
      <c r="Q32" s="68">
        <f>HLOOKUP(Q20,'SDR Patient and Stations'!$B$6:$AT$14,4,FALSE)</f>
        <v>34</v>
      </c>
      <c r="R32" s="60">
        <f>HLOOKUP(R20,'SDR Patient and Stations'!$B$6:$AT$14,4,FALSE)</f>
        <v>42</v>
      </c>
      <c r="S32" s="68">
        <f>HLOOKUP(S20,'SDR Patient and Stations'!$B$6:$AT$14,4,FALSE)</f>
        <v>42</v>
      </c>
      <c r="T32" s="60">
        <f>HLOOKUP(T20,'SDR Patient and Stations'!$B$6:$AT$14,4,FALSE)</f>
        <v>45</v>
      </c>
      <c r="U32" s="68">
        <f>HLOOKUP(U20,'SDR Patient and Stations'!$B$6:$AT$14,4,FALSE)</f>
        <v>50</v>
      </c>
      <c r="V32" s="60">
        <f>HLOOKUP(V20,'SDR Patient and Stations'!$B$6:$AT$14,4,FALSE)</f>
        <v>54</v>
      </c>
      <c r="W32" s="68">
        <f>HLOOKUP(W20,'SDR Patient and Stations'!$B$6:$AT$14,4,FALSE)</f>
        <v>53</v>
      </c>
      <c r="X32" s="60">
        <f>HLOOKUP(X20,'SDR Patient and Stations'!$B$6:$AT$14,4,FALSE)</f>
        <v>55</v>
      </c>
      <c r="Y32" s="68">
        <f>HLOOKUP(Y20,'SDR Patient and Stations'!$B$6:$AT$14,4,FALSE)</f>
        <v>61</v>
      </c>
      <c r="Z32" s="60">
        <f>HLOOKUP(Z20,'SDR Patient and Stations'!$B$6:$AT$14,4,FALSE)</f>
        <v>63</v>
      </c>
      <c r="AA32" s="68">
        <f>HLOOKUP(AA20,'SDR Patient and Stations'!$B$6:$AT$14,4,FALSE)</f>
        <v>64</v>
      </c>
      <c r="AB32" s="60">
        <f>HLOOKUP(AB20,'SDR Patient and Stations'!$B$6:$AT$14,4,FALSE)</f>
        <v>64</v>
      </c>
      <c r="AC32" s="68">
        <f>HLOOKUP(AC20,'SDR Patient and Stations'!$B$6:$AT$14,4,FALSE)</f>
        <v>65</v>
      </c>
      <c r="AD32" s="60">
        <f>HLOOKUP(AD20,'SDR Patient and Stations'!$B$6:$AT$14,4,FALSE)</f>
        <v>54</v>
      </c>
      <c r="AE32" s="68">
        <f>HLOOKUP(AE20,'SDR Patient and Stations'!$B$6:$AT$14,4,FALSE)</f>
        <v>57</v>
      </c>
      <c r="AF32" s="60">
        <f>HLOOKUP(AF20,'SDR Patient and Stations'!$B$6:$AT$14,4,FALSE)</f>
        <v>57</v>
      </c>
      <c r="AG32" s="68">
        <f>HLOOKUP(AG20,'SDR Patient and Stations'!$B$6:$AT$14,4,FALSE)</f>
        <v>58</v>
      </c>
      <c r="AH32" s="60">
        <f>HLOOKUP(AH20,'SDR Patient and Stations'!$B$6:$AT$14,4,FALSE)</f>
        <v>52</v>
      </c>
      <c r="AI32" s="68">
        <f>HLOOKUP(AI20,'SDR Patient and Stations'!$B$6:$AT$14,4,FALSE)</f>
        <v>60</v>
      </c>
      <c r="AJ32" s="60">
        <f>HLOOKUP(AJ20,'SDR Patient and Stations'!$B$6:$AT$14,4,FALSE)</f>
        <v>44</v>
      </c>
      <c r="AK32" s="68">
        <f>HLOOKUP(AK20,'SDR Patient and Stations'!$B$6:$AT$14,4,FALSE)</f>
        <v>42</v>
      </c>
      <c r="AL32" s="60">
        <f>HLOOKUP(AL20,'SDR Patient and Stations'!$B$6:$AT$14,4,FALSE)</f>
        <v>40</v>
      </c>
      <c r="AM32" s="68">
        <f>HLOOKUP(AM20,'SDR Patient and Stations'!$B$6:$AT$14,4,FALSE)</f>
        <v>43</v>
      </c>
      <c r="AN32" s="60">
        <f>HLOOKUP(AN20,'SDR Patient and Stations'!$B$6:$AT$14,4,FALSE)</f>
        <v>41</v>
      </c>
      <c r="AO32" s="68">
        <f>HLOOKUP(AO20,'SDR Patient and Stations'!$B$6:$AT$14,4,FALSE)</f>
        <v>39</v>
      </c>
      <c r="AP32" s="60">
        <f>HLOOKUP(AP20,'SDR Patient and Stations'!$B$6:$AT$14,4,FALSE)</f>
        <v>44</v>
      </c>
      <c r="AQ32" s="68">
        <f>HLOOKUP(AQ20,'SDR Patient and Stations'!$B$6:$AT$14,4,FALSE)</f>
        <v>44</v>
      </c>
      <c r="AR32" s="60">
        <f>HLOOKUP(AR20,'SDR Patient and Stations'!$B$6:$AT$14,4,FALSE)</f>
        <v>46</v>
      </c>
      <c r="AS32" s="68">
        <f>HLOOKUP(AS20,'SDR Patient and Stations'!$B$6:$AT$14,4,FALSE)</f>
        <v>49</v>
      </c>
      <c r="AT32" s="60">
        <f>HLOOKUP(AT20,'SDR Patient and Stations'!$B$6:$AT$14,4,FALSE)</f>
        <v>56</v>
      </c>
      <c r="AU32" s="68">
        <f>HLOOKUP(AU20,'SDR Patient and Stations'!$B$6:$AT$14,4,FALSE)</f>
        <v>47</v>
      </c>
      <c r="AV32" s="60">
        <f>HLOOKUP(AV20,'SDR Patient and Stations'!$B$6:$AT$14,4,FALSE)</f>
        <v>50</v>
      </c>
      <c r="AW32" s="68">
        <f>HLOOKUP(AW20,'SDR Patient and Stations'!$B$6:$AT$14,4,FALSE)</f>
        <v>41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13</v>
      </c>
      <c r="N34" s="61">
        <f t="shared" si="16"/>
        <v>34</v>
      </c>
      <c r="O34" s="69">
        <f t="shared" si="16"/>
        <v>42</v>
      </c>
      <c r="P34" s="61">
        <f t="shared" si="16"/>
        <v>29</v>
      </c>
      <c r="Q34" s="69">
        <f t="shared" si="16"/>
        <v>11</v>
      </c>
      <c r="R34" s="61">
        <f t="shared" si="16"/>
        <v>8</v>
      </c>
      <c r="S34" s="69">
        <f t="shared" si="16"/>
        <v>12</v>
      </c>
      <c r="T34" s="61">
        <f t="shared" si="16"/>
        <v>8</v>
      </c>
      <c r="U34" s="69">
        <f t="shared" si="16"/>
        <v>5</v>
      </c>
      <c r="V34" s="61">
        <f t="shared" si="16"/>
        <v>7</v>
      </c>
      <c r="W34" s="69">
        <f t="shared" si="16"/>
        <v>10</v>
      </c>
      <c r="X34" s="61">
        <f t="shared" si="16"/>
        <v>9</v>
      </c>
      <c r="Y34" s="69">
        <f t="shared" si="16"/>
        <v>3</v>
      </c>
      <c r="Z34" s="61">
        <f t="shared" si="16"/>
        <v>2</v>
      </c>
      <c r="AA34" s="69">
        <f t="shared" si="16"/>
        <v>-10</v>
      </c>
      <c r="AB34" s="61">
        <f t="shared" si="16"/>
        <v>-7</v>
      </c>
      <c r="AC34" s="69">
        <f t="shared" si="16"/>
        <v>-8</v>
      </c>
      <c r="AD34" s="61">
        <f t="shared" si="16"/>
        <v>4</v>
      </c>
      <c r="AE34" s="69">
        <f t="shared" si="16"/>
        <v>-5</v>
      </c>
      <c r="AF34" s="61">
        <f t="shared" si="16"/>
        <v>3</v>
      </c>
      <c r="AG34" s="69">
        <f t="shared" si="16"/>
        <v>-14</v>
      </c>
      <c r="AH34" s="61">
        <f t="shared" si="16"/>
        <v>-10</v>
      </c>
      <c r="AI34" s="69">
        <f t="shared" si="16"/>
        <v>-20</v>
      </c>
      <c r="AJ34" s="61">
        <f t="shared" si="16"/>
        <v>-1</v>
      </c>
      <c r="AK34" s="69">
        <f t="shared" si="16"/>
        <v>-1</v>
      </c>
      <c r="AL34" s="61">
        <f t="shared" si="16"/>
        <v>-1</v>
      </c>
      <c r="AM34" s="69">
        <f t="shared" si="16"/>
        <v>1</v>
      </c>
      <c r="AN34" s="61">
        <f t="shared" si="16"/>
        <v>3</v>
      </c>
      <c r="AO34" s="69">
        <f t="shared" si="16"/>
        <v>7</v>
      </c>
      <c r="AP34" s="61">
        <f t="shared" si="16"/>
        <v>5</v>
      </c>
      <c r="AQ34" s="69">
        <f t="shared" si="16"/>
        <v>12</v>
      </c>
      <c r="AR34" s="61">
        <f t="shared" si="16"/>
        <v>1</v>
      </c>
      <c r="AS34" s="69">
        <f t="shared" si="16"/>
        <v>1</v>
      </c>
      <c r="AT34" s="61">
        <f t="shared" si="16"/>
        <v>-15</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2.2307692307692308</v>
      </c>
      <c r="Q36" s="107">
        <f t="shared" si="18"/>
        <v>0.3235294117647059</v>
      </c>
      <c r="R36" s="108">
        <f t="shared" si="18"/>
        <v>0.19047619047619047</v>
      </c>
      <c r="S36" s="107">
        <f t="shared" si="18"/>
        <v>0.2857142857142857</v>
      </c>
      <c r="T36" s="108">
        <f t="shared" si="18"/>
        <v>0.17777777777777778</v>
      </c>
      <c r="U36" s="107">
        <f t="shared" si="18"/>
        <v>0.1</v>
      </c>
      <c r="V36" s="108">
        <f t="shared" si="18"/>
        <v>0.12962962962962962</v>
      </c>
      <c r="W36" s="107">
        <f t="shared" si="18"/>
        <v>0.18867924528301888</v>
      </c>
      <c r="X36" s="108">
        <f t="shared" si="18"/>
        <v>0.16363636363636364</v>
      </c>
      <c r="Y36" s="107">
        <f t="shared" si="18"/>
        <v>4.9180327868852458E-2</v>
      </c>
      <c r="Z36" s="108">
        <f t="shared" si="18"/>
        <v>3.1746031746031744E-2</v>
      </c>
      <c r="AA36" s="107">
        <f t="shared" si="18"/>
        <v>-0.15625</v>
      </c>
      <c r="AB36" s="108">
        <f t="shared" si="18"/>
        <v>-0.109375</v>
      </c>
      <c r="AC36" s="107">
        <f t="shared" si="18"/>
        <v>-0.12307692307692308</v>
      </c>
      <c r="AD36" s="108">
        <f t="shared" si="18"/>
        <v>7.407407407407407E-2</v>
      </c>
      <c r="AE36" s="107">
        <f t="shared" si="18"/>
        <v>-8.771929824561403E-2</v>
      </c>
      <c r="AF36" s="108">
        <f t="shared" si="18"/>
        <v>5.2631578947368418E-2</v>
      </c>
      <c r="AG36" s="107">
        <f t="shared" si="18"/>
        <v>-0.2413793103448276</v>
      </c>
      <c r="AH36" s="108">
        <f t="shared" si="18"/>
        <v>-0.19230769230769232</v>
      </c>
      <c r="AI36" s="107">
        <f t="shared" si="18"/>
        <v>-0.33333333333333331</v>
      </c>
      <c r="AJ36" s="108">
        <f t="shared" si="18"/>
        <v>-2.2727272727272728E-2</v>
      </c>
      <c r="AK36" s="107">
        <f t="shared" si="18"/>
        <v>-2.3809523809523808E-2</v>
      </c>
      <c r="AL36" s="108">
        <f t="shared" si="18"/>
        <v>-2.5000000000000001E-2</v>
      </c>
      <c r="AM36" s="107">
        <f t="shared" si="18"/>
        <v>2.3255813953488372E-2</v>
      </c>
      <c r="AN36" s="108">
        <f t="shared" si="18"/>
        <v>7.3170731707317069E-2</v>
      </c>
      <c r="AO36" s="107">
        <f t="shared" si="18"/>
        <v>0.17948717948717949</v>
      </c>
      <c r="AP36" s="108">
        <f t="shared" si="18"/>
        <v>0.11363636363636363</v>
      </c>
      <c r="AQ36" s="107">
        <f t="shared" si="18"/>
        <v>0.27272727272727271</v>
      </c>
      <c r="AR36" s="108">
        <f t="shared" si="18"/>
        <v>2.1739130434782608E-2</v>
      </c>
      <c r="AS36" s="107">
        <f t="shared" si="18"/>
        <v>2.0408163265306121E-2</v>
      </c>
      <c r="AT36" s="108">
        <f t="shared" si="18"/>
        <v>-0.26785714285714285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0.12393162393162394</v>
      </c>
      <c r="Q38" s="107">
        <f t="shared" si="20"/>
        <v>1.7973856209150329E-2</v>
      </c>
      <c r="R38" s="108">
        <f t="shared" si="20"/>
        <v>1.0582010582010581E-2</v>
      </c>
      <c r="S38" s="107">
        <f t="shared" si="20"/>
        <v>1.5873015873015872E-2</v>
      </c>
      <c r="T38" s="108">
        <f t="shared" si="20"/>
        <v>9.876543209876543E-3</v>
      </c>
      <c r="U38" s="107">
        <f t="shared" si="20"/>
        <v>5.5555555555555558E-3</v>
      </c>
      <c r="V38" s="108">
        <f t="shared" si="20"/>
        <v>7.2016460905349787E-3</v>
      </c>
      <c r="W38" s="107">
        <f t="shared" si="20"/>
        <v>1.0482180293501049E-2</v>
      </c>
      <c r="X38" s="108">
        <f t="shared" si="20"/>
        <v>9.0909090909090905E-3</v>
      </c>
      <c r="Y38" s="107">
        <f t="shared" si="20"/>
        <v>2.7322404371584699E-3</v>
      </c>
      <c r="Z38" s="108">
        <f t="shared" si="20"/>
        <v>1.7636684303350969E-3</v>
      </c>
      <c r="AA38" s="107">
        <f t="shared" si="20"/>
        <v>-8.6805555555555559E-3</v>
      </c>
      <c r="AB38" s="108">
        <f t="shared" si="20"/>
        <v>-6.076388888888889E-3</v>
      </c>
      <c r="AC38" s="107">
        <f t="shared" si="20"/>
        <v>-6.8376068376068376E-3</v>
      </c>
      <c r="AD38" s="108">
        <f t="shared" si="20"/>
        <v>4.1152263374485592E-3</v>
      </c>
      <c r="AE38" s="107">
        <f t="shared" si="20"/>
        <v>-4.8732943469785572E-3</v>
      </c>
      <c r="AF38" s="108">
        <f t="shared" si="20"/>
        <v>2.9239766081871343E-3</v>
      </c>
      <c r="AG38" s="107">
        <f t="shared" si="20"/>
        <v>-1.3409961685823755E-2</v>
      </c>
      <c r="AH38" s="108">
        <f t="shared" si="20"/>
        <v>-1.0683760683760684E-2</v>
      </c>
      <c r="AI38" s="107">
        <f t="shared" si="20"/>
        <v>-1.8518518518518517E-2</v>
      </c>
      <c r="AJ38" s="108">
        <f t="shared" si="20"/>
        <v>-1.2626262626262627E-3</v>
      </c>
      <c r="AK38" s="107">
        <f t="shared" si="20"/>
        <v>-1.3227513227513227E-3</v>
      </c>
      <c r="AL38" s="108">
        <f t="shared" si="20"/>
        <v>-1.3888888888888889E-3</v>
      </c>
      <c r="AM38" s="107">
        <f t="shared" si="20"/>
        <v>1.2919896640826874E-3</v>
      </c>
      <c r="AN38" s="108">
        <f t="shared" si="20"/>
        <v>4.0650406504065036E-3</v>
      </c>
      <c r="AO38" s="107">
        <f t="shared" si="20"/>
        <v>9.9715099715099714E-3</v>
      </c>
      <c r="AP38" s="108">
        <f t="shared" si="20"/>
        <v>6.313131313131313E-3</v>
      </c>
      <c r="AQ38" s="107">
        <f t="shared" si="20"/>
        <v>1.515151515151515E-2</v>
      </c>
      <c r="AR38" s="108">
        <f t="shared" si="20"/>
        <v>1.2077294685990338E-3</v>
      </c>
      <c r="AS38" s="107">
        <f t="shared" si="20"/>
        <v>1.1337868480725622E-3</v>
      </c>
      <c r="AT38" s="108">
        <f t="shared" si="20"/>
        <v>-1.488095238095238E-2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2.2307692307692308</v>
      </c>
      <c r="Q40" s="107">
        <f t="shared" si="21"/>
        <v>0.3235294117647059</v>
      </c>
      <c r="R40" s="108">
        <f t="shared" si="21"/>
        <v>0.19047619047619047</v>
      </c>
      <c r="S40" s="107">
        <f t="shared" si="21"/>
        <v>0.2857142857142857</v>
      </c>
      <c r="T40" s="108">
        <f t="shared" si="21"/>
        <v>0.17777777777777778</v>
      </c>
      <c r="U40" s="107">
        <f t="shared" si="21"/>
        <v>0.1</v>
      </c>
      <c r="V40" s="108">
        <f t="shared" si="21"/>
        <v>0.12962962962962962</v>
      </c>
      <c r="W40" s="107">
        <f t="shared" si="21"/>
        <v>0.18867924528301888</v>
      </c>
      <c r="X40" s="108">
        <f t="shared" si="21"/>
        <v>0.16363636363636364</v>
      </c>
      <c r="Y40" s="107">
        <f t="shared" si="21"/>
        <v>4.9180327868852458E-2</v>
      </c>
      <c r="Z40" s="108">
        <f t="shared" si="21"/>
        <v>3.1746031746031744E-2</v>
      </c>
      <c r="AA40" s="107">
        <f t="shared" si="21"/>
        <v>-0.15625</v>
      </c>
      <c r="AB40" s="108">
        <f t="shared" si="21"/>
        <v>-0.109375</v>
      </c>
      <c r="AC40" s="107">
        <f t="shared" si="21"/>
        <v>-0.12307692307692308</v>
      </c>
      <c r="AD40" s="108">
        <f t="shared" si="21"/>
        <v>7.407407407407407E-2</v>
      </c>
      <c r="AE40" s="107">
        <f t="shared" si="21"/>
        <v>-8.771929824561403E-2</v>
      </c>
      <c r="AF40" s="108">
        <f t="shared" si="21"/>
        <v>5.2631578947368418E-2</v>
      </c>
      <c r="AG40" s="107">
        <f t="shared" si="21"/>
        <v>-0.2413793103448276</v>
      </c>
      <c r="AH40" s="108">
        <f t="shared" si="21"/>
        <v>-0.19230769230769232</v>
      </c>
      <c r="AI40" s="107">
        <f t="shared" si="21"/>
        <v>-0.33333333333333331</v>
      </c>
      <c r="AJ40" s="108">
        <f t="shared" si="21"/>
        <v>-2.2727272727272728E-2</v>
      </c>
      <c r="AK40" s="107">
        <f t="shared" si="21"/>
        <v>-2.3809523809523808E-2</v>
      </c>
      <c r="AL40" s="108">
        <f t="shared" si="21"/>
        <v>-2.5000000000000001E-2</v>
      </c>
      <c r="AM40" s="107">
        <f t="shared" si="21"/>
        <v>2.3255813953488372E-2</v>
      </c>
      <c r="AN40" s="108">
        <f t="shared" si="21"/>
        <v>7.3170731707317069E-2</v>
      </c>
      <c r="AO40" s="107">
        <f t="shared" si="21"/>
        <v>0.17948717948717949</v>
      </c>
      <c r="AP40" s="108">
        <f t="shared" si="21"/>
        <v>0.11363636363636363</v>
      </c>
      <c r="AQ40" s="107">
        <f t="shared" si="21"/>
        <v>0.27272727272727271</v>
      </c>
      <c r="AR40" s="108">
        <f t="shared" si="21"/>
        <v>2.1739130434782608E-2</v>
      </c>
      <c r="AS40" s="107">
        <f t="shared" si="21"/>
        <v>2.0408163265306117E-2</v>
      </c>
      <c r="AT40" s="108">
        <f t="shared" si="21"/>
        <v>-0.26785714285714285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13</v>
      </c>
      <c r="N43" s="110">
        <f t="shared" si="22"/>
        <v>34</v>
      </c>
      <c r="O43" s="109">
        <f t="shared" si="22"/>
        <v>42</v>
      </c>
      <c r="P43" s="110">
        <f t="shared" si="22"/>
        <v>135.69230769230768</v>
      </c>
      <c r="Q43" s="109">
        <f t="shared" si="22"/>
        <v>59.558823529411768</v>
      </c>
      <c r="R43" s="110">
        <f t="shared" si="22"/>
        <v>59.523809523809526</v>
      </c>
      <c r="S43" s="109">
        <f t="shared" si="22"/>
        <v>69.428571428571431</v>
      </c>
      <c r="T43" s="110">
        <f t="shared" si="22"/>
        <v>62.422222222222224</v>
      </c>
      <c r="U43" s="109">
        <f t="shared" si="22"/>
        <v>60.5</v>
      </c>
      <c r="V43" s="110">
        <f t="shared" si="22"/>
        <v>68.907407407407405</v>
      </c>
      <c r="W43" s="109">
        <f t="shared" si="22"/>
        <v>74.886792452830193</v>
      </c>
      <c r="X43" s="110">
        <f t="shared" si="22"/>
        <v>74.472727272727269</v>
      </c>
      <c r="Y43" s="109">
        <f t="shared" si="22"/>
        <v>67.147540983606561</v>
      </c>
      <c r="Z43" s="110">
        <f t="shared" si="22"/>
        <v>67.063492063492063</v>
      </c>
      <c r="AA43" s="109">
        <f t="shared" si="22"/>
        <v>45.5625</v>
      </c>
      <c r="AB43" s="110">
        <f t="shared" si="22"/>
        <v>50.765625</v>
      </c>
      <c r="AC43" s="109">
        <f t="shared" si="22"/>
        <v>49.984615384615381</v>
      </c>
      <c r="AD43" s="110">
        <f t="shared" si="22"/>
        <v>62.296296296296298</v>
      </c>
      <c r="AE43" s="109">
        <f t="shared" si="22"/>
        <v>47.438596491228068</v>
      </c>
      <c r="AF43" s="110">
        <f t="shared" si="22"/>
        <v>63.157894736842103</v>
      </c>
      <c r="AG43" s="109">
        <f t="shared" si="22"/>
        <v>33.379310344827587</v>
      </c>
      <c r="AH43" s="110">
        <f t="shared" si="22"/>
        <v>33.92307692307692</v>
      </c>
      <c r="AI43" s="109">
        <f t="shared" si="22"/>
        <v>26.666666666666668</v>
      </c>
      <c r="AJ43" s="110">
        <f t="shared" si="22"/>
        <v>42.022727272727273</v>
      </c>
      <c r="AK43" s="109">
        <f t="shared" si="22"/>
        <v>40.023809523809526</v>
      </c>
      <c r="AL43" s="110">
        <f t="shared" si="22"/>
        <v>38.024999999999999</v>
      </c>
      <c r="AM43" s="109">
        <f t="shared" si="22"/>
        <v>45.02325581395349</v>
      </c>
      <c r="AN43" s="110">
        <f t="shared" si="22"/>
        <v>47.219512195121951</v>
      </c>
      <c r="AO43" s="109">
        <f t="shared" si="22"/>
        <v>54.256410256410255</v>
      </c>
      <c r="AP43" s="110">
        <f t="shared" si="22"/>
        <v>54.56818181818182</v>
      </c>
      <c r="AQ43" s="109">
        <f t="shared" si="22"/>
        <v>71.272727272727266</v>
      </c>
      <c r="AR43" s="110">
        <f t="shared" si="22"/>
        <v>48.021739130434781</v>
      </c>
      <c r="AS43" s="109">
        <f t="shared" si="22"/>
        <v>51.020408163265309</v>
      </c>
      <c r="AT43" s="110">
        <f t="shared" si="22"/>
        <v>30.017857142857142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4.5138888888888893</v>
      </c>
      <c r="N45" s="61">
        <f t="shared" si="23"/>
        <v>11.805555555555555</v>
      </c>
      <c r="O45" s="69">
        <f t="shared" si="23"/>
        <v>14.583333333333334</v>
      </c>
      <c r="P45" s="61">
        <f t="shared" si="23"/>
        <v>47.115384615384613</v>
      </c>
      <c r="Q45" s="69">
        <f t="shared" si="23"/>
        <v>20.680147058823533</v>
      </c>
      <c r="R45" s="61">
        <f t="shared" si="23"/>
        <v>20.667989417989418</v>
      </c>
      <c r="S45" s="69">
        <f t="shared" si="23"/>
        <v>24.107142857142858</v>
      </c>
      <c r="T45" s="61">
        <f t="shared" si="23"/>
        <v>21.674382716049383</v>
      </c>
      <c r="U45" s="69">
        <f t="shared" si="23"/>
        <v>21.006944444444446</v>
      </c>
      <c r="V45" s="61">
        <f t="shared" si="23"/>
        <v>23.926183127572017</v>
      </c>
      <c r="W45" s="69">
        <f t="shared" si="23"/>
        <v>26.002358490566039</v>
      </c>
      <c r="X45" s="61">
        <f t="shared" si="23"/>
        <v>25.858585858585858</v>
      </c>
      <c r="Y45" s="69">
        <f t="shared" si="23"/>
        <v>23.315118397085612</v>
      </c>
      <c r="Z45" s="61">
        <f t="shared" si="23"/>
        <v>23.285934744268079</v>
      </c>
      <c r="AA45" s="69">
        <f t="shared" si="23"/>
        <v>15.8203125</v>
      </c>
      <c r="AB45" s="61">
        <f t="shared" si="23"/>
        <v>17.626953125</v>
      </c>
      <c r="AC45" s="69">
        <f t="shared" si="23"/>
        <v>17.35576923076923</v>
      </c>
      <c r="AD45" s="61">
        <f t="shared" si="23"/>
        <v>21.630658436213992</v>
      </c>
      <c r="AE45" s="69">
        <f t="shared" si="23"/>
        <v>16.471734892787524</v>
      </c>
      <c r="AF45" s="61">
        <f t="shared" si="23"/>
        <v>21.92982456140351</v>
      </c>
      <c r="AG45" s="69">
        <f t="shared" si="23"/>
        <v>11.590038314176246</v>
      </c>
      <c r="AH45" s="61">
        <f t="shared" si="23"/>
        <v>11.778846153846153</v>
      </c>
      <c r="AI45" s="69">
        <f t="shared" si="23"/>
        <v>9.2592592592592595</v>
      </c>
      <c r="AJ45" s="61">
        <f t="shared" si="23"/>
        <v>14.591224747474747</v>
      </c>
      <c r="AK45" s="69">
        <f t="shared" si="23"/>
        <v>13.897156084656086</v>
      </c>
      <c r="AL45" s="61">
        <f t="shared" si="23"/>
        <v>13.203125</v>
      </c>
      <c r="AM45" s="69">
        <f t="shared" si="23"/>
        <v>15.633074935400519</v>
      </c>
      <c r="AN45" s="61">
        <f t="shared" si="23"/>
        <v>16.395663956639567</v>
      </c>
      <c r="AO45" s="69">
        <f t="shared" si="23"/>
        <v>18.83903133903134</v>
      </c>
      <c r="AP45" s="61">
        <f t="shared" si="23"/>
        <v>18.947285353535356</v>
      </c>
      <c r="AQ45" s="69">
        <f t="shared" si="23"/>
        <v>24.747474747474747</v>
      </c>
      <c r="AR45" s="61">
        <f t="shared" si="23"/>
        <v>16.674214975845413</v>
      </c>
      <c r="AS45" s="69">
        <f t="shared" si="23"/>
        <v>17.715419501133788</v>
      </c>
      <c r="AT45" s="61">
        <f t="shared" si="23"/>
        <v>10.422867063492063</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-5.4861111111111107</v>
      </c>
      <c r="N47" s="118">
        <f t="shared" si="24"/>
        <v>1.8055555555555554</v>
      </c>
      <c r="O47" s="119">
        <f t="shared" si="24"/>
        <v>4.5833333333333339</v>
      </c>
      <c r="P47" s="118">
        <f t="shared" si="24"/>
        <v>37.115384615384613</v>
      </c>
      <c r="Q47" s="119">
        <f t="shared" si="24"/>
        <v>8.8745915032679772</v>
      </c>
      <c r="R47" s="118">
        <f t="shared" si="24"/>
        <v>4.2791005291005284</v>
      </c>
      <c r="S47" s="119">
        <f t="shared" si="24"/>
        <v>4.1071428571428577</v>
      </c>
      <c r="T47" s="118">
        <f t="shared" si="24"/>
        <v>1.6743827160493829</v>
      </c>
      <c r="U47" s="119">
        <f t="shared" si="24"/>
        <v>1.0069444444444464</v>
      </c>
      <c r="V47" s="118">
        <f t="shared" si="24"/>
        <v>3.9261831275720169</v>
      </c>
      <c r="W47" s="119">
        <f t="shared" si="24"/>
        <v>6.0023584905660385</v>
      </c>
      <c r="X47" s="118">
        <f t="shared" si="24"/>
        <v>5.8585858585858581</v>
      </c>
      <c r="Y47" s="119">
        <f t="shared" si="24"/>
        <v>3.3151183970856124</v>
      </c>
      <c r="Z47" s="118">
        <f t="shared" si="24"/>
        <v>3.2859347442680793</v>
      </c>
      <c r="AA47" s="119">
        <f t="shared" si="24"/>
        <v>-4.1796875</v>
      </c>
      <c r="AB47" s="118">
        <f t="shared" si="24"/>
        <v>-2.373046875</v>
      </c>
      <c r="AC47" s="119">
        <f t="shared" si="24"/>
        <v>-2.6442307692307701</v>
      </c>
      <c r="AD47" s="118">
        <f t="shared" si="24"/>
        <v>4.6306584362139915</v>
      </c>
      <c r="AE47" s="119">
        <f t="shared" si="24"/>
        <v>-0.52826510721247644</v>
      </c>
      <c r="AF47" s="118">
        <f t="shared" si="24"/>
        <v>4.9298245614035103</v>
      </c>
      <c r="AG47" s="119">
        <f t="shared" si="24"/>
        <v>-8.4099616858237543</v>
      </c>
      <c r="AH47" s="118">
        <f t="shared" si="24"/>
        <v>-8.2211538461538467</v>
      </c>
      <c r="AI47" s="119">
        <f t="shared" si="24"/>
        <v>-10.74074074074074</v>
      </c>
      <c r="AJ47" s="118">
        <f t="shared" si="24"/>
        <v>-5.4087752525252526</v>
      </c>
      <c r="AK47" s="119">
        <f t="shared" si="24"/>
        <v>-6.1028439153439145</v>
      </c>
      <c r="AL47" s="118">
        <f t="shared" si="24"/>
        <v>-6.796875</v>
      </c>
      <c r="AM47" s="119">
        <f t="shared" si="24"/>
        <v>-4.3669250645994815</v>
      </c>
      <c r="AN47" s="118">
        <f t="shared" si="24"/>
        <v>-3.6043360433604335</v>
      </c>
      <c r="AO47" s="119">
        <f t="shared" si="24"/>
        <v>-1.1609686609686598</v>
      </c>
      <c r="AP47" s="118">
        <f t="shared" si="24"/>
        <v>-1.0527146464646435</v>
      </c>
      <c r="AQ47" s="119">
        <f t="shared" si="24"/>
        <v>4.7474747474747474</v>
      </c>
      <c r="AR47" s="118">
        <f t="shared" si="24"/>
        <v>-3.3257850241545874</v>
      </c>
      <c r="AS47" s="119">
        <f t="shared" si="24"/>
        <v>-2.2845804988662124</v>
      </c>
      <c r="AT47" s="118">
        <f t="shared" si="24"/>
        <v>-9.5771329365079367</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1.8055555555555554</v>
      </c>
      <c r="O49" s="71">
        <f t="shared" si="25"/>
        <v>4.5833333333333339</v>
      </c>
      <c r="P49" s="63">
        <f t="shared" si="25"/>
        <v>10</v>
      </c>
      <c r="Q49" s="71">
        <f t="shared" si="25"/>
        <v>8.8745915032679772</v>
      </c>
      <c r="R49" s="63">
        <f t="shared" si="25"/>
        <v>4.2791005291005284</v>
      </c>
      <c r="S49" s="71">
        <f t="shared" si="25"/>
        <v>0</v>
      </c>
      <c r="T49" s="63">
        <f t="shared" si="25"/>
        <v>0</v>
      </c>
      <c r="U49" s="71">
        <f t="shared" si="25"/>
        <v>0</v>
      </c>
      <c r="V49" s="63">
        <f t="shared" si="25"/>
        <v>3.9261831275720169</v>
      </c>
      <c r="W49" s="71">
        <f t="shared" si="25"/>
        <v>6.0023584905660385</v>
      </c>
      <c r="X49" s="63">
        <f t="shared" si="25"/>
        <v>5.8585858585858581</v>
      </c>
      <c r="Y49" s="71">
        <f t="shared" si="25"/>
        <v>3.3151183970856124</v>
      </c>
      <c r="Z49" s="63">
        <f t="shared" si="25"/>
        <v>3.2859347442680793</v>
      </c>
      <c r="AA49" s="71">
        <f t="shared" si="25"/>
        <v>0</v>
      </c>
      <c r="AB49" s="63">
        <f t="shared" si="25"/>
        <v>0</v>
      </c>
      <c r="AC49" s="71">
        <f t="shared" si="25"/>
        <v>0</v>
      </c>
      <c r="AD49" s="63">
        <f t="shared" si="25"/>
        <v>4.6306584362139915</v>
      </c>
      <c r="AE49" s="71">
        <f t="shared" si="25"/>
        <v>0</v>
      </c>
      <c r="AF49" s="63">
        <f t="shared" si="25"/>
        <v>4.9298245614035103</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4" priority="5" stopIfTrue="1">
      <formula>ISERROR</formula>
    </cfRule>
  </conditionalFormatting>
  <conditionalFormatting sqref="BB36:BD36 BB38:BD38 BB40:BD40 BB43:BD43 BB45:BD45 BB49:BD49">
    <cfRule type="expression" dxfId="13" priority="4" stopIfTrue="1">
      <formula>ISERROR</formula>
    </cfRule>
  </conditionalFormatting>
  <conditionalFormatting sqref="K36 K38 K40 K43 K45 K49">
    <cfRule type="expression" dxfId="1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0.71</v>
      </c>
      <c r="D1" s="1"/>
      <c r="E1" s="1" t="s">
        <v>31</v>
      </c>
      <c r="F1" s="29">
        <v>2.84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0.32500000000000001</v>
      </c>
      <c r="N13" s="54">
        <f>'SDR Patient and Stations'!M12</f>
        <v>0.85</v>
      </c>
      <c r="O13" s="55">
        <f>'SDR Patient and Stations'!N12</f>
        <v>1.05</v>
      </c>
      <c r="P13" s="54">
        <f>'SDR Patient and Stations'!O12</f>
        <v>1.05</v>
      </c>
      <c r="Q13" s="55">
        <f>'SDR Patient and Stations'!P12</f>
        <v>0.59210526315789469</v>
      </c>
      <c r="R13" s="54">
        <f>'SDR Patient and Stations'!Q12</f>
        <v>0.65789473684210531</v>
      </c>
      <c r="S13" s="55">
        <f>'SDR Patient and Stations'!R12</f>
        <v>0.71052631578947367</v>
      </c>
      <c r="T13" s="54">
        <f>'SDR Patient and Stations'!S12</f>
        <v>0.69736842105263153</v>
      </c>
      <c r="U13" s="55">
        <f>'SDR Patient and Stations'!T12</f>
        <v>0.72368421052631582</v>
      </c>
      <c r="V13" s="54">
        <f>'SDR Patient and Stations'!U12</f>
        <v>0.80263157894736847</v>
      </c>
      <c r="W13" s="55">
        <f>'SDR Patient and Stations'!V12</f>
        <v>0.82894736842105265</v>
      </c>
      <c r="X13" s="54">
        <f>'SDR Patient and Stations'!W12</f>
        <v>0.88888888888888884</v>
      </c>
      <c r="Y13" s="55">
        <f>'SDR Patient and Stations'!X12</f>
        <v>0.88888888888888884</v>
      </c>
      <c r="Z13" s="54">
        <f>'SDR Patient and Stations'!Y12</f>
        <v>0.90277777777777779</v>
      </c>
      <c r="AA13" s="55">
        <f>'SDR Patient and Stations'!Z12</f>
        <v>0.9</v>
      </c>
      <c r="AB13" s="54">
        <f>'SDR Patient and Stations'!AA12</f>
        <v>0.95</v>
      </c>
      <c r="AC13" s="55">
        <f>'SDR Patient and Stations'!AB12</f>
        <v>0.95</v>
      </c>
      <c r="AD13" s="54">
        <f>'SDR Patient and Stations'!AC12</f>
        <v>0.76315789473684215</v>
      </c>
      <c r="AE13" s="55">
        <f>'SDR Patient and Stations'!AD12</f>
        <v>0.68421052631578949</v>
      </c>
      <c r="AF13" s="54">
        <f>'SDR Patient and Stations'!AE12</f>
        <v>0.78947368421052633</v>
      </c>
      <c r="AG13" s="55">
        <f>'SDR Patient and Stations'!AF12</f>
        <v>0.57894736842105265</v>
      </c>
      <c r="AH13" s="54">
        <f>'SDR Patient and Stations'!AG12</f>
        <v>0.55263157894736847</v>
      </c>
      <c r="AI13" s="55">
        <f>'SDR Patient and Stations'!AH12</f>
        <v>0.52631578947368418</v>
      </c>
      <c r="AJ13" s="54">
        <f>'SDR Patient and Stations'!AI12</f>
        <v>0.56578947368421051</v>
      </c>
      <c r="AK13" s="55">
        <f>'SDR Patient and Stations'!AJ12</f>
        <v>0.53947368421052633</v>
      </c>
      <c r="AL13" s="54">
        <f>'SDR Patient and Stations'!AK12</f>
        <v>0.51315789473684215</v>
      </c>
      <c r="AM13" s="55">
        <f>'SDR Patient and Stations'!AL12</f>
        <v>0.57894736842105265</v>
      </c>
      <c r="AN13" s="54">
        <f>'SDR Patient and Stations'!AM12</f>
        <v>0.57894736842105265</v>
      </c>
      <c r="AO13" s="55">
        <f>'SDR Patient and Stations'!AN12</f>
        <v>0.60526315789473684</v>
      </c>
      <c r="AP13" s="54">
        <f>'SDR Patient and Stations'!AO12</f>
        <v>0.64473684210526316</v>
      </c>
      <c r="AQ13" s="55">
        <f>'SDR Patient and Stations'!AP12</f>
        <v>0.73684210526315785</v>
      </c>
      <c r="AR13" s="54">
        <f>'SDR Patient and Stations'!AQ12</f>
        <v>0.61842105263157898</v>
      </c>
      <c r="AS13" s="55">
        <f>'SDR Patient and Stations'!AR12</f>
        <v>0.65789473684210531</v>
      </c>
      <c r="AT13" s="54">
        <f>'SDR Patient and Stations'!AS12</f>
        <v>0.53947368421052633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9</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-1</v>
      </c>
      <c r="W14" s="167">
        <f>'SDR Patient and Stations'!V14</f>
        <v>0</v>
      </c>
      <c r="X14" s="166">
        <f>'SDR Patient and Stations'!W14</f>
        <v>0</v>
      </c>
      <c r="Y14" s="167">
        <f>'SDR Patient and Stations'!X14</f>
        <v>-3</v>
      </c>
      <c r="Z14" s="166">
        <f>'SDR Patient and Stations'!Y14</f>
        <v>0</v>
      </c>
      <c r="AA14" s="167">
        <f>'SDR Patient and Stations'!Z14</f>
        <v>0</v>
      </c>
      <c r="AB14" s="166">
        <f>'SDR Patient and Stations'!AA14</f>
        <v>4</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9</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-1</v>
      </c>
      <c r="Z15" s="167">
        <f>'SDR Patient and Stations'!Y15</f>
        <v>0</v>
      </c>
      <c r="AA15" s="166">
        <f>'SDR Patient and Stations'!Z15</f>
        <v>0</v>
      </c>
      <c r="AB15" s="167">
        <f>'SDR Patient and Stations'!AA15</f>
        <v>-3</v>
      </c>
      <c r="AC15" s="166">
        <f>'SDR Patient and Stations'!AB15</f>
        <v>0</v>
      </c>
      <c r="AD15" s="167">
        <f>'SDR Patient and Stations'!AC15</f>
        <v>0</v>
      </c>
      <c r="AE15" s="166">
        <f>'SDR Patient and Stations'!AD15</f>
        <v>4</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9</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-1</v>
      </c>
      <c r="AA16" s="52">
        <f>'SDR Patient and Stations'!Z16</f>
        <v>0</v>
      </c>
      <c r="AB16" s="49">
        <f>'SDR Patient and Stations'!AA16</f>
        <v>0</v>
      </c>
      <c r="AC16" s="52">
        <f>'SDR Patient and Stations'!AB16</f>
        <v>-3</v>
      </c>
      <c r="AD16" s="49">
        <f>'SDR Patient and Stations'!AC16</f>
        <v>0</v>
      </c>
      <c r="AE16" s="52">
        <f>'SDR Patient and Stations'!AD16</f>
        <v>0</v>
      </c>
      <c r="AF16" s="49">
        <f>'SDR Patient and Stations'!AE16</f>
        <v>4</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0.71</v>
      </c>
      <c r="G21" s="66">
        <f t="shared" ref="G21:BD21" si="9">$C$1</f>
        <v>0.71</v>
      </c>
      <c r="H21" s="58">
        <f t="shared" si="9"/>
        <v>0.71</v>
      </c>
      <c r="I21" s="66">
        <f t="shared" si="9"/>
        <v>0.71</v>
      </c>
      <c r="J21" s="58">
        <f t="shared" si="9"/>
        <v>0.71</v>
      </c>
      <c r="K21" s="66">
        <f t="shared" si="9"/>
        <v>0.71</v>
      </c>
      <c r="L21" s="58">
        <f t="shared" si="9"/>
        <v>0.71</v>
      </c>
      <c r="M21" s="66">
        <f t="shared" si="9"/>
        <v>0.71</v>
      </c>
      <c r="N21" s="58">
        <f t="shared" si="9"/>
        <v>0.71</v>
      </c>
      <c r="O21" s="66">
        <f t="shared" si="9"/>
        <v>0.71</v>
      </c>
      <c r="P21" s="58">
        <f t="shared" si="9"/>
        <v>0.71</v>
      </c>
      <c r="Q21" s="66">
        <f t="shared" si="9"/>
        <v>0.71</v>
      </c>
      <c r="R21" s="58">
        <f t="shared" si="9"/>
        <v>0.71</v>
      </c>
      <c r="S21" s="66">
        <f t="shared" si="9"/>
        <v>0.71</v>
      </c>
      <c r="T21" s="58">
        <f t="shared" si="9"/>
        <v>0.71</v>
      </c>
      <c r="U21" s="66">
        <f t="shared" si="9"/>
        <v>0.71</v>
      </c>
      <c r="V21" s="58">
        <f t="shared" si="9"/>
        <v>0.71</v>
      </c>
      <c r="W21" s="66">
        <f t="shared" si="9"/>
        <v>0.71</v>
      </c>
      <c r="X21" s="58">
        <f t="shared" si="9"/>
        <v>0.71</v>
      </c>
      <c r="Y21" s="66">
        <f t="shared" si="9"/>
        <v>0.71</v>
      </c>
      <c r="Z21" s="58">
        <f t="shared" si="9"/>
        <v>0.71</v>
      </c>
      <c r="AA21" s="66">
        <f t="shared" si="9"/>
        <v>0.71</v>
      </c>
      <c r="AB21" s="58">
        <f t="shared" si="9"/>
        <v>0.71</v>
      </c>
      <c r="AC21" s="66">
        <f t="shared" si="9"/>
        <v>0.71</v>
      </c>
      <c r="AD21" s="58">
        <f t="shared" si="9"/>
        <v>0.71</v>
      </c>
      <c r="AE21" s="66">
        <f t="shared" si="9"/>
        <v>0.71</v>
      </c>
      <c r="AF21" s="58">
        <f t="shared" si="9"/>
        <v>0.71</v>
      </c>
      <c r="AG21" s="66">
        <f t="shared" si="9"/>
        <v>0.71</v>
      </c>
      <c r="AH21" s="58">
        <f t="shared" si="9"/>
        <v>0.71</v>
      </c>
      <c r="AI21" s="66">
        <f t="shared" si="9"/>
        <v>0.71</v>
      </c>
      <c r="AJ21" s="58">
        <f t="shared" si="9"/>
        <v>0.71</v>
      </c>
      <c r="AK21" s="66">
        <f t="shared" si="9"/>
        <v>0.71</v>
      </c>
      <c r="AL21" s="58">
        <f t="shared" si="9"/>
        <v>0.71</v>
      </c>
      <c r="AM21" s="66">
        <f t="shared" si="9"/>
        <v>0.71</v>
      </c>
      <c r="AN21" s="58">
        <f t="shared" si="9"/>
        <v>0.71</v>
      </c>
      <c r="AO21" s="66">
        <f t="shared" si="9"/>
        <v>0.71</v>
      </c>
      <c r="AP21" s="58">
        <f t="shared" si="9"/>
        <v>0.71</v>
      </c>
      <c r="AQ21" s="66">
        <f t="shared" si="9"/>
        <v>0.71</v>
      </c>
      <c r="AR21" s="58">
        <f t="shared" si="9"/>
        <v>0.71</v>
      </c>
      <c r="AS21" s="66">
        <f t="shared" si="9"/>
        <v>0.71</v>
      </c>
      <c r="AT21" s="58">
        <f t="shared" si="9"/>
        <v>0.71</v>
      </c>
      <c r="AU21" s="66">
        <f t="shared" si="9"/>
        <v>0.71</v>
      </c>
      <c r="AV21" s="58">
        <f t="shared" si="9"/>
        <v>0.71</v>
      </c>
      <c r="AW21" s="66">
        <f t="shared" si="9"/>
        <v>0.71</v>
      </c>
      <c r="AX21" s="58">
        <f t="shared" si="9"/>
        <v>0.71</v>
      </c>
      <c r="AY21" s="66">
        <f t="shared" si="9"/>
        <v>0.71</v>
      </c>
      <c r="AZ21" s="58">
        <f t="shared" si="9"/>
        <v>0.71</v>
      </c>
      <c r="BB21" s="66">
        <f t="shared" si="9"/>
        <v>0.71</v>
      </c>
      <c r="BC21" s="58">
        <f t="shared" si="9"/>
        <v>0.71</v>
      </c>
      <c r="BD21" s="66">
        <f t="shared" si="9"/>
        <v>0.71</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0.85</v>
      </c>
      <c r="N22" s="58">
        <f>'SDR Patient and Stations'!N12</f>
        <v>1.05</v>
      </c>
      <c r="O22" s="66">
        <f>'SDR Patient and Stations'!O12</f>
        <v>1.05</v>
      </c>
      <c r="P22" s="58">
        <f>'SDR Patient and Stations'!P12</f>
        <v>0.59210526315789469</v>
      </c>
      <c r="Q22" s="66">
        <f>'SDR Patient and Stations'!Q12</f>
        <v>0.65789473684210531</v>
      </c>
      <c r="R22" s="58">
        <f>'SDR Patient and Stations'!R12</f>
        <v>0.71052631578947367</v>
      </c>
      <c r="S22" s="66">
        <f>'SDR Patient and Stations'!S12</f>
        <v>0.69736842105263153</v>
      </c>
      <c r="T22" s="58">
        <f>'SDR Patient and Stations'!T12</f>
        <v>0.72368421052631582</v>
      </c>
      <c r="U22" s="66">
        <f>'SDR Patient and Stations'!U12</f>
        <v>0.80263157894736847</v>
      </c>
      <c r="V22" s="58">
        <f>'SDR Patient and Stations'!V12</f>
        <v>0.82894736842105265</v>
      </c>
      <c r="W22" s="66">
        <f>'SDR Patient and Stations'!W12</f>
        <v>0.88888888888888884</v>
      </c>
      <c r="X22" s="58">
        <f>'SDR Patient and Stations'!X12</f>
        <v>0.88888888888888884</v>
      </c>
      <c r="Y22" s="66">
        <f>'SDR Patient and Stations'!Y12</f>
        <v>0.90277777777777779</v>
      </c>
      <c r="Z22" s="58">
        <f>'SDR Patient and Stations'!Z12</f>
        <v>0.9</v>
      </c>
      <c r="AA22" s="66">
        <f>'SDR Patient and Stations'!AA12</f>
        <v>0.95</v>
      </c>
      <c r="AB22" s="58">
        <f>'SDR Patient and Stations'!AB12</f>
        <v>0.95</v>
      </c>
      <c r="AC22" s="66">
        <f>'SDR Patient and Stations'!AC12</f>
        <v>0.76315789473684215</v>
      </c>
      <c r="AD22" s="58">
        <f>'SDR Patient and Stations'!AD12</f>
        <v>0.68421052631578949</v>
      </c>
      <c r="AE22" s="66">
        <f>'SDR Patient and Stations'!AE12</f>
        <v>0.78947368421052633</v>
      </c>
      <c r="AF22" s="58">
        <f>'SDR Patient and Stations'!AF12</f>
        <v>0.57894736842105265</v>
      </c>
      <c r="AG22" s="66">
        <f>'SDR Patient and Stations'!AG12</f>
        <v>0.55263157894736847</v>
      </c>
      <c r="AH22" s="58">
        <f>'SDR Patient and Stations'!AH12</f>
        <v>0.52631578947368418</v>
      </c>
      <c r="AI22" s="66">
        <f>'SDR Patient and Stations'!AI12</f>
        <v>0.56578947368421051</v>
      </c>
      <c r="AJ22" s="58">
        <f>'SDR Patient and Stations'!AJ12</f>
        <v>0.53947368421052633</v>
      </c>
      <c r="AK22" s="66">
        <f>'SDR Patient and Stations'!AK12</f>
        <v>0.51315789473684215</v>
      </c>
      <c r="AL22" s="58">
        <f>'SDR Patient and Stations'!AL12</f>
        <v>0.57894736842105265</v>
      </c>
      <c r="AM22" s="66">
        <f>'SDR Patient and Stations'!AM12</f>
        <v>0.57894736842105265</v>
      </c>
      <c r="AN22" s="58">
        <f>'SDR Patient and Stations'!AN12</f>
        <v>0.60526315789473684</v>
      </c>
      <c r="AO22" s="66">
        <f>'SDR Patient and Stations'!AO12</f>
        <v>0.64473684210526316</v>
      </c>
      <c r="AP22" s="58">
        <f>'SDR Patient and Stations'!AP12</f>
        <v>0.73684210526315785</v>
      </c>
      <c r="AQ22" s="66">
        <f>'SDR Patient and Stations'!AQ12</f>
        <v>0.61842105263157898</v>
      </c>
      <c r="AR22" s="58">
        <f>'SDR Patient and Stations'!AR12</f>
        <v>0.65789473684210531</v>
      </c>
      <c r="AS22" s="66">
        <f>'SDR Patient and Stations'!AS12</f>
        <v>0.53947368421052633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2.84</v>
      </c>
      <c r="D23" s="31">
        <f t="shared" si="10"/>
        <v>2.84</v>
      </c>
      <c r="E23" s="31">
        <f t="shared" si="10"/>
        <v>2.84</v>
      </c>
      <c r="F23" s="31">
        <f>$F$1</f>
        <v>2.84</v>
      </c>
      <c r="G23" s="67">
        <f t="shared" ref="G23:BD23" si="11">$F$1</f>
        <v>2.84</v>
      </c>
      <c r="H23" s="59">
        <f t="shared" si="11"/>
        <v>2.84</v>
      </c>
      <c r="I23" s="67">
        <f t="shared" si="11"/>
        <v>2.84</v>
      </c>
      <c r="J23" s="59">
        <f t="shared" si="11"/>
        <v>2.84</v>
      </c>
      <c r="K23" s="67">
        <f t="shared" si="11"/>
        <v>2.84</v>
      </c>
      <c r="L23" s="59">
        <f t="shared" si="11"/>
        <v>2.84</v>
      </c>
      <c r="M23" s="67">
        <f t="shared" si="11"/>
        <v>2.84</v>
      </c>
      <c r="N23" s="59">
        <f t="shared" si="11"/>
        <v>2.84</v>
      </c>
      <c r="O23" s="67">
        <f t="shared" si="11"/>
        <v>2.84</v>
      </c>
      <c r="P23" s="59">
        <f t="shared" si="11"/>
        <v>2.84</v>
      </c>
      <c r="Q23" s="67">
        <f t="shared" si="11"/>
        <v>2.84</v>
      </c>
      <c r="R23" s="59">
        <f t="shared" si="11"/>
        <v>2.84</v>
      </c>
      <c r="S23" s="67">
        <f t="shared" si="11"/>
        <v>2.84</v>
      </c>
      <c r="T23" s="59">
        <f t="shared" si="11"/>
        <v>2.84</v>
      </c>
      <c r="U23" s="67">
        <f t="shared" si="11"/>
        <v>2.84</v>
      </c>
      <c r="V23" s="59">
        <f t="shared" si="11"/>
        <v>2.84</v>
      </c>
      <c r="W23" s="67">
        <f t="shared" si="11"/>
        <v>2.84</v>
      </c>
      <c r="X23" s="59">
        <f t="shared" si="11"/>
        <v>2.84</v>
      </c>
      <c r="Y23" s="67">
        <f t="shared" si="11"/>
        <v>2.84</v>
      </c>
      <c r="Z23" s="59">
        <f t="shared" si="11"/>
        <v>2.84</v>
      </c>
      <c r="AA23" s="67">
        <f t="shared" si="11"/>
        <v>2.84</v>
      </c>
      <c r="AB23" s="59">
        <f t="shared" si="11"/>
        <v>2.84</v>
      </c>
      <c r="AC23" s="67">
        <f t="shared" si="11"/>
        <v>2.84</v>
      </c>
      <c r="AD23" s="59">
        <f t="shared" si="11"/>
        <v>2.84</v>
      </c>
      <c r="AE23" s="67">
        <f t="shared" si="11"/>
        <v>2.84</v>
      </c>
      <c r="AF23" s="59">
        <f t="shared" si="11"/>
        <v>2.84</v>
      </c>
      <c r="AG23" s="67">
        <f t="shared" si="11"/>
        <v>2.84</v>
      </c>
      <c r="AH23" s="59">
        <f t="shared" si="11"/>
        <v>2.84</v>
      </c>
      <c r="AI23" s="67">
        <f t="shared" si="11"/>
        <v>2.84</v>
      </c>
      <c r="AJ23" s="59">
        <f t="shared" si="11"/>
        <v>2.84</v>
      </c>
      <c r="AK23" s="67">
        <f t="shared" si="11"/>
        <v>2.84</v>
      </c>
      <c r="AL23" s="59">
        <f t="shared" si="11"/>
        <v>2.84</v>
      </c>
      <c r="AM23" s="67">
        <f t="shared" si="11"/>
        <v>2.84</v>
      </c>
      <c r="AN23" s="59">
        <f t="shared" si="11"/>
        <v>2.84</v>
      </c>
      <c r="AO23" s="67">
        <f t="shared" si="11"/>
        <v>2.84</v>
      </c>
      <c r="AP23" s="59">
        <f t="shared" si="11"/>
        <v>2.84</v>
      </c>
      <c r="AQ23" s="67">
        <f t="shared" si="11"/>
        <v>2.84</v>
      </c>
      <c r="AR23" s="59">
        <f t="shared" si="11"/>
        <v>2.84</v>
      </c>
      <c r="AS23" s="67">
        <f t="shared" si="11"/>
        <v>2.84</v>
      </c>
      <c r="AT23" s="59">
        <f t="shared" si="11"/>
        <v>2.84</v>
      </c>
      <c r="AU23" s="67">
        <f t="shared" si="11"/>
        <v>2.84</v>
      </c>
      <c r="AV23" s="59">
        <f t="shared" si="11"/>
        <v>2.84</v>
      </c>
      <c r="AW23" s="67">
        <f t="shared" si="11"/>
        <v>2.84</v>
      </c>
      <c r="AX23" s="59">
        <f t="shared" si="11"/>
        <v>2.84</v>
      </c>
      <c r="AY23" s="67">
        <f t="shared" si="11"/>
        <v>2.84</v>
      </c>
      <c r="AZ23" s="59">
        <f t="shared" si="11"/>
        <v>2.84</v>
      </c>
      <c r="BB23" s="67">
        <f t="shared" si="11"/>
        <v>2.84</v>
      </c>
      <c r="BC23" s="59">
        <f t="shared" si="11"/>
        <v>2.84</v>
      </c>
      <c r="BD23" s="67">
        <f t="shared" si="11"/>
        <v>2.84</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1.3</v>
      </c>
      <c r="N24" s="113">
        <f t="shared" si="12"/>
        <v>3.4</v>
      </c>
      <c r="O24" s="114">
        <f t="shared" si="12"/>
        <v>4.2</v>
      </c>
      <c r="P24" s="113">
        <f t="shared" si="12"/>
        <v>4.2</v>
      </c>
      <c r="Q24" s="114">
        <f t="shared" si="12"/>
        <v>3.7588235294117642</v>
      </c>
      <c r="R24" s="113">
        <f t="shared" si="12"/>
        <v>2.983193277310924</v>
      </c>
      <c r="S24" s="114">
        <f t="shared" si="12"/>
        <v>2.7</v>
      </c>
      <c r="T24" s="113">
        <f t="shared" si="12"/>
        <v>2.65</v>
      </c>
      <c r="U24" s="114">
        <f t="shared" si="12"/>
        <v>2.75</v>
      </c>
      <c r="V24" s="113">
        <f t="shared" si="12"/>
        <v>3.05</v>
      </c>
      <c r="W24" s="114">
        <f t="shared" si="12"/>
        <v>3.15</v>
      </c>
      <c r="X24" s="113">
        <f t="shared" si="12"/>
        <v>3.2</v>
      </c>
      <c r="Y24" s="114">
        <f t="shared" si="12"/>
        <v>3.2</v>
      </c>
      <c r="Z24" s="113">
        <f t="shared" si="12"/>
        <v>3.25</v>
      </c>
      <c r="AA24" s="114">
        <f t="shared" si="12"/>
        <v>2.7</v>
      </c>
      <c r="AB24" s="113">
        <f t="shared" si="12"/>
        <v>2.85</v>
      </c>
      <c r="AC24" s="114">
        <f t="shared" si="12"/>
        <v>2.85</v>
      </c>
      <c r="AD24" s="113">
        <f t="shared" si="12"/>
        <v>3.4117647058823528</v>
      </c>
      <c r="AE24" s="114">
        <f t="shared" si="12"/>
        <v>3.0588235294117645</v>
      </c>
      <c r="AF24" s="113">
        <f t="shared" si="12"/>
        <v>3.5294117647058822</v>
      </c>
      <c r="AG24" s="114">
        <f t="shared" si="12"/>
        <v>2.2000000000000002</v>
      </c>
      <c r="AH24" s="113">
        <f t="shared" si="12"/>
        <v>2.1</v>
      </c>
      <c r="AI24" s="114">
        <f t="shared" si="12"/>
        <v>2</v>
      </c>
      <c r="AJ24" s="113">
        <f t="shared" si="12"/>
        <v>2.15</v>
      </c>
      <c r="AK24" s="114">
        <f t="shared" si="12"/>
        <v>2.0499999999999998</v>
      </c>
      <c r="AL24" s="113">
        <f t="shared" si="12"/>
        <v>1.95</v>
      </c>
      <c r="AM24" s="114">
        <f t="shared" si="12"/>
        <v>2.2000000000000002</v>
      </c>
      <c r="AN24" s="113">
        <f t="shared" si="12"/>
        <v>2.2000000000000002</v>
      </c>
      <c r="AO24" s="114">
        <f t="shared" si="12"/>
        <v>2.2999999999999998</v>
      </c>
      <c r="AP24" s="113">
        <f t="shared" si="12"/>
        <v>2.4500000000000002</v>
      </c>
      <c r="AQ24" s="114">
        <f t="shared" si="12"/>
        <v>2.8</v>
      </c>
      <c r="AR24" s="113">
        <f t="shared" si="12"/>
        <v>2.35</v>
      </c>
      <c r="AS24" s="114">
        <f t="shared" si="12"/>
        <v>2.5</v>
      </c>
      <c r="AT24" s="113">
        <f t="shared" si="12"/>
        <v>2.0499999999999998</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0.65</v>
      </c>
      <c r="N25" s="122">
        <f t="shared" si="14"/>
        <v>2.35</v>
      </c>
      <c r="O25" s="123">
        <f t="shared" si="14"/>
        <v>3.8</v>
      </c>
      <c r="P25" s="122">
        <f t="shared" si="14"/>
        <v>4.2</v>
      </c>
      <c r="Q25" s="123">
        <f t="shared" si="14"/>
        <v>3.9794117647058824</v>
      </c>
      <c r="R25" s="122">
        <f t="shared" si="14"/>
        <v>3.3710084033613441</v>
      </c>
      <c r="S25" s="123">
        <f t="shared" si="14"/>
        <v>2.8415966386554619</v>
      </c>
      <c r="T25" s="122">
        <f t="shared" si="14"/>
        <v>2.6749999999999998</v>
      </c>
      <c r="U25" s="123">
        <f t="shared" si="14"/>
        <v>2.7</v>
      </c>
      <c r="V25" s="122">
        <f t="shared" si="14"/>
        <v>2.9</v>
      </c>
      <c r="W25" s="123">
        <f t="shared" si="14"/>
        <v>3.0999999999999996</v>
      </c>
      <c r="X25" s="122">
        <f t="shared" si="14"/>
        <v>3.1749999999999998</v>
      </c>
      <c r="Y25" s="123">
        <f t="shared" si="14"/>
        <v>3.2</v>
      </c>
      <c r="Z25" s="122">
        <f t="shared" si="14"/>
        <v>3.2250000000000001</v>
      </c>
      <c r="AA25" s="123">
        <f t="shared" si="14"/>
        <v>2.9750000000000001</v>
      </c>
      <c r="AB25" s="122">
        <f t="shared" si="14"/>
        <v>2.7750000000000004</v>
      </c>
      <c r="AC25" s="123">
        <f t="shared" si="14"/>
        <v>2.85</v>
      </c>
      <c r="AD25" s="122">
        <f t="shared" si="14"/>
        <v>3.1308823529411764</v>
      </c>
      <c r="AE25" s="123">
        <f t="shared" si="14"/>
        <v>3.2352941176470589</v>
      </c>
      <c r="AF25" s="122">
        <f t="shared" si="14"/>
        <v>3.2941176470588234</v>
      </c>
      <c r="AG25" s="123">
        <f t="shared" si="14"/>
        <v>2.8647058823529412</v>
      </c>
      <c r="AH25" s="122">
        <f t="shared" si="14"/>
        <v>2.1500000000000004</v>
      </c>
      <c r="AI25" s="123">
        <f t="shared" si="14"/>
        <v>2.0499999999999998</v>
      </c>
      <c r="AJ25" s="122">
        <f t="shared" si="14"/>
        <v>2.0750000000000002</v>
      </c>
      <c r="AK25" s="123">
        <f t="shared" si="14"/>
        <v>2.0999999999999996</v>
      </c>
      <c r="AL25" s="122">
        <f t="shared" si="14"/>
        <v>2</v>
      </c>
      <c r="AM25" s="123">
        <f t="shared" si="14"/>
        <v>2.0750000000000002</v>
      </c>
      <c r="AN25" s="122">
        <f t="shared" si="14"/>
        <v>2.2000000000000002</v>
      </c>
      <c r="AO25" s="123">
        <f t="shared" si="14"/>
        <v>2.25</v>
      </c>
      <c r="AP25" s="122">
        <f t="shared" si="14"/>
        <v>2.375</v>
      </c>
      <c r="AQ25" s="123">
        <f t="shared" si="14"/>
        <v>2.625</v>
      </c>
      <c r="AR25" s="122">
        <f t="shared" si="14"/>
        <v>2.5750000000000002</v>
      </c>
      <c r="AS25" s="123">
        <f t="shared" si="14"/>
        <v>2.4249999999999998</v>
      </c>
      <c r="AT25" s="122">
        <f t="shared" si="14"/>
        <v>2.2749999999999999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11.971830985915494</v>
      </c>
      <c r="R26" s="117">
        <f>IF((Q26+P28+(IF(Q16&gt;0,0,Q16))&gt;'SDR Patient and Stations'!R8),'SDR Patient and Stations'!R8,(Q26+P28+(IF(Q16&gt;0,0,Q16))))</f>
        <v>16.760563380281692</v>
      </c>
      <c r="S26" s="116">
        <f>IF((R26+Q28+(IF(R16&gt;0,0,R16))&gt;'SDR Patient and Stations'!S8),'SDR Patient and Stations'!S8,(R26+Q28+(IF(R16&gt;0,0,R16))))</f>
        <v>20</v>
      </c>
      <c r="T26" s="117">
        <f>IF((S26+R28+(IF(S16&gt;0,0,S16))&gt;'SDR Patient and Stations'!T8),'SDR Patient and Stations'!T8,(S26+R28+(IF(S16&gt;0,0,S16))))</f>
        <v>20</v>
      </c>
      <c r="U26" s="116">
        <f>IF((T26+S28+(IF(T16&gt;0,0,T16))&gt;'SDR Patient and Stations'!U8),'SDR Patient and Stations'!U8,(T26+S28+(IF(T16&gt;0,0,T16))))</f>
        <v>20</v>
      </c>
      <c r="V26" s="117">
        <f>IF((U26+T28+(IF(U16&gt;0,0,U16))&gt;'SDR Patient and Stations'!V8),'SDR Patient and Stations'!V8,(U26+T28+(IF(U16&gt;0,0,U16))))</f>
        <v>20</v>
      </c>
      <c r="W26" s="116">
        <f>IF((V26+U28+(IF(V16&gt;0,0,V16))&gt;'SDR Patient and Stations'!W8),'SDR Patient and Stations'!W8,(V26+U28+(IF(V16&gt;0,0,V16))))</f>
        <v>20</v>
      </c>
      <c r="X26" s="117">
        <f>IF((W26+V28+(IF(W16&gt;0,0,W16))&gt;'SDR Patient and Stations'!X8),'SDR Patient and Stations'!X8,(W26+V28+(IF(W16&gt;0,0,W16))))</f>
        <v>20</v>
      </c>
      <c r="Y26" s="116">
        <f>IF((X26+W28+(IF(X16&gt;0,0,X16))&gt;'SDR Patient and Stations'!Y8),'SDR Patient and Stations'!Y8,(X26+W28+(IF(X16&gt;0,0,X16))))</f>
        <v>20</v>
      </c>
      <c r="Z26" s="117">
        <f>IF((Y26+X28+(IF(Y16&gt;0,0,Y16))&gt;'SDR Patient and Stations'!Z8),'SDR Patient and Stations'!Z8,(Y26+X28+(IF(Y16&gt;0,0,Y16))))</f>
        <v>20</v>
      </c>
      <c r="AA26" s="116">
        <f>IF((Z26+Y28+(IF(Z16&gt;0,0,Z16))&gt;'SDR Patient and Stations'!AA8),'SDR Patient and Stations'!AA8,(Z26+Y28+(IF(Z16&gt;0,0,Z16))))</f>
        <v>20</v>
      </c>
      <c r="AB26" s="117">
        <f>IF((AA26+Z28+(IF(AA16&gt;0,0,AA16))&gt;'SDR Patient and Stations'!AB8),'SDR Patient and Stations'!AB8,(AA26+Z28+(IF(AA16&gt;0,0,AA16))))</f>
        <v>20</v>
      </c>
      <c r="AC26" s="116">
        <f>IF((AB26+AA28+(IF(AB16&gt;0,0,AB16))&gt;'SDR Patient and Stations'!AC8),'SDR Patient and Stations'!AC8,(AB26+AA28+(IF(AB16&gt;0,0,AB16))))</f>
        <v>20</v>
      </c>
      <c r="AD26" s="117">
        <f>IF((AC26+AB28+(IF(AC16&gt;0,0,AC16))&gt;'SDR Patient and Stations'!AD8),'SDR Patient and Stations'!AD8,(AC26+AB28+(IF(AC16&gt;0,0,AC16))))</f>
        <v>17</v>
      </c>
      <c r="AE26" s="116">
        <f>IF((AD26+AC28+(IF(AD16&gt;0,0,AD16))&gt;'SDR Patient and Stations'!AE8),'SDR Patient and Stations'!AE8,(AD26+AC28+(IF(AD16&gt;0,0,AD16))))</f>
        <v>17</v>
      </c>
      <c r="AF26" s="117">
        <f>IF((AE26+AD28+(IF(AE16&gt;0,0,AE16))&gt;'SDR Patient and Stations'!AF8),'SDR Patient and Stations'!AF8,(AE26+AD28+(IF(AE16&gt;0,0,AE16))))</f>
        <v>17</v>
      </c>
      <c r="AG26" s="116">
        <f>IF((AF26+AE28+(IF(AF16&gt;0,0,AF16))&gt;'SDR Patient and Stations'!AG8),'SDR Patient and Stations'!AG8,(AF26+AE28+(IF(AF16&gt;0,0,AF16))))</f>
        <v>20</v>
      </c>
      <c r="AH26" s="117">
        <f>IF((AG26+AF28+(IF(AG16&gt;0,0,AG16))&gt;'SDR Patient and Stations'!AH8),'SDR Patient and Stations'!AH8,(AG26+AF28+(IF(AG16&gt;0,0,AG16))))</f>
        <v>20</v>
      </c>
      <c r="AI26" s="116">
        <f>IF((AH26+AG28+(IF(AH16&gt;0,0,AH16))&gt;'SDR Patient and Stations'!AI8),'SDR Patient and Stations'!AI8,(AH26+AG28+(IF(AH16&gt;0,0,AH16))))</f>
        <v>20</v>
      </c>
      <c r="AJ26" s="117">
        <f>IF((AI26+AH28+(IF(AI16&gt;0,0,AI16))&gt;'SDR Patient and Stations'!AJ8),'SDR Patient and Stations'!AJ8,(AI26+AH28+(IF(AI16&gt;0,0,AI16))))</f>
        <v>20</v>
      </c>
      <c r="AK26" s="116">
        <f>IF((AJ26+AI28+(IF(AJ16&gt;0,0,AJ16))&gt;'SDR Patient and Stations'!AK8),'SDR Patient and Stations'!AK8,(AJ26+AI28+(IF(AJ16&gt;0,0,AJ16))))</f>
        <v>20</v>
      </c>
      <c r="AL26" s="117">
        <f>IF((AK26+AJ28+(IF(AK16&gt;0,0,AK16))&gt;'SDR Patient and Stations'!AL8),'SDR Patient and Stations'!AL8,(AK26+AJ28+(IF(AK16&gt;0,0,AK16))))</f>
        <v>20</v>
      </c>
      <c r="AM26" s="116">
        <f>IF((AL26+AK28+(IF(AL16&gt;0,0,AL16))&gt;'SDR Patient and Stations'!AM8),'SDR Patient and Stations'!AM8,(AL26+AK28+(IF(AL16&gt;0,0,AL16))))</f>
        <v>20</v>
      </c>
      <c r="AN26" s="117">
        <f>IF((AM26+AL28+(IF(AM16&gt;0,0,AM16))&gt;'SDR Patient and Stations'!AN8),'SDR Patient and Stations'!AN8,(AM26+AL28+(IF(AM16&gt;0,0,AM16))))</f>
        <v>20</v>
      </c>
      <c r="AO26" s="116">
        <f>IF((AN26+AM28+(IF(AN16&gt;0,0,AN16))&gt;'SDR Patient and Stations'!AO8),'SDR Patient and Stations'!AO8,(AN26+AM28+(IF(AN16&gt;0,0,AN16))))</f>
        <v>20</v>
      </c>
      <c r="AP26" s="117">
        <f>IF((AO26+AN28+(IF(AO16&gt;0,0,AO16))&gt;'SDR Patient and Stations'!AP8),'SDR Patient and Stations'!AP8,(AO26+AN28+(IF(AO16&gt;0,0,AO16))))</f>
        <v>20</v>
      </c>
      <c r="AQ26" s="116">
        <f>IF((AP26+AO28+(IF(AP16&gt;0,0,AP16))&gt;'SDR Patient and Stations'!AQ8),'SDR Patient and Stations'!AQ8,(AP26+AO28+(IF(AP16&gt;0,0,AP16))))</f>
        <v>20</v>
      </c>
      <c r="AR26" s="117">
        <f>IF((AQ26+AP28+(IF(AQ16&gt;0,0,AQ16))&gt;'SDR Patient and Stations'!AR8),'SDR Patient and Stations'!AR8,(AQ26+AP28+(IF(AQ16&gt;0,0,AQ16))))</f>
        <v>20</v>
      </c>
      <c r="AS26" s="116">
        <f>IF((AR26+AQ28+(IF(AR16&gt;0,0,AR16))&gt;'SDR Patient and Stations'!AS8),'SDR Patient and Stations'!AS8,(AR26+AQ28+(IF(AR16&gt;0,0,AR16))))</f>
        <v>20</v>
      </c>
      <c r="AT26" s="117">
        <f>IF((AS26+AR28+(IF(AS16&gt;0,0,AS16))&gt;'SDR Patient and Stations'!AT8),'SDR Patient and Stations'!AT8,(AS26+AR28+(IF(AS16&gt;0,0,AS16))))</f>
        <v>20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1.9718309859154939</v>
      </c>
      <c r="P28" s="117">
        <f t="shared" si="15"/>
        <v>4.7887323943661979</v>
      </c>
      <c r="Q28" s="116">
        <f t="shared" si="15"/>
        <v>10</v>
      </c>
      <c r="R28" s="117">
        <f t="shared" si="15"/>
        <v>8.9995857497928764</v>
      </c>
      <c r="S28" s="116">
        <f t="shared" si="15"/>
        <v>4.1985244802146227</v>
      </c>
      <c r="T28" s="117">
        <f t="shared" si="15"/>
        <v>0</v>
      </c>
      <c r="U28" s="116">
        <f t="shared" si="15"/>
        <v>0</v>
      </c>
      <c r="V28" s="117">
        <f t="shared" si="15"/>
        <v>0</v>
      </c>
      <c r="W28" s="116">
        <f t="shared" si="15"/>
        <v>4.2631716223265528</v>
      </c>
      <c r="X28" s="117">
        <f t="shared" si="15"/>
        <v>6.3685888918416182</v>
      </c>
      <c r="Y28" s="116">
        <f t="shared" si="15"/>
        <v>6.2227912932138274</v>
      </c>
      <c r="Z28" s="117">
        <f t="shared" si="15"/>
        <v>3.643500346340339</v>
      </c>
      <c r="AA28" s="116">
        <f t="shared" si="15"/>
        <v>3.6139056561591794</v>
      </c>
      <c r="AB28" s="117">
        <f t="shared" si="15"/>
        <v>0</v>
      </c>
      <c r="AC28" s="116">
        <f t="shared" si="15"/>
        <v>0</v>
      </c>
      <c r="AD28" s="117">
        <f t="shared" si="15"/>
        <v>0</v>
      </c>
      <c r="AE28" s="116">
        <f t="shared" si="15"/>
        <v>4.9353155972874312</v>
      </c>
      <c r="AF28" s="117">
        <f t="shared" si="15"/>
        <v>0</v>
      </c>
      <c r="AG28" s="116">
        <f t="shared" si="15"/>
        <v>5.2386953298739805</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13</v>
      </c>
      <c r="N30" s="60">
        <f>HLOOKUP(N19,'SDR Patient and Stations'!$B$6:$AT$14,4,FALSE)</f>
        <v>34</v>
      </c>
      <c r="O30" s="68">
        <f>HLOOKUP(O19,'SDR Patient and Stations'!$B$6:$AT$14,4,FALSE)</f>
        <v>42</v>
      </c>
      <c r="P30" s="60">
        <f>HLOOKUP(P19,'SDR Patient and Stations'!$B$6:$AT$14,4,FALSE)</f>
        <v>42</v>
      </c>
      <c r="Q30" s="68">
        <f>HLOOKUP(Q19,'SDR Patient and Stations'!$B$6:$AT$14,4,FALSE)</f>
        <v>45</v>
      </c>
      <c r="R30" s="60">
        <f>HLOOKUP(R19,'SDR Patient and Stations'!$B$6:$AT$14,4,FALSE)</f>
        <v>50</v>
      </c>
      <c r="S30" s="68">
        <f>HLOOKUP(S19,'SDR Patient and Stations'!$B$6:$AT$14,4,FALSE)</f>
        <v>54</v>
      </c>
      <c r="T30" s="60">
        <f>HLOOKUP(T19,'SDR Patient and Stations'!$B$6:$AT$14,4,FALSE)</f>
        <v>53</v>
      </c>
      <c r="U30" s="68">
        <f>HLOOKUP(U19,'SDR Patient and Stations'!$B$6:$AT$14,4,FALSE)</f>
        <v>55</v>
      </c>
      <c r="V30" s="60">
        <f>HLOOKUP(V19,'SDR Patient and Stations'!$B$6:$AT$14,4,FALSE)</f>
        <v>61</v>
      </c>
      <c r="W30" s="68">
        <f>HLOOKUP(W19,'SDR Patient and Stations'!$B$6:$AT$14,4,FALSE)</f>
        <v>63</v>
      </c>
      <c r="X30" s="60">
        <f>HLOOKUP(X19,'SDR Patient and Stations'!$B$6:$AT$14,4,FALSE)</f>
        <v>64</v>
      </c>
      <c r="Y30" s="68">
        <f>HLOOKUP(Y19,'SDR Patient and Stations'!$B$6:$AT$14,4,FALSE)</f>
        <v>64</v>
      </c>
      <c r="Z30" s="60">
        <f>HLOOKUP(Z19,'SDR Patient and Stations'!$B$6:$AT$14,4,FALSE)</f>
        <v>65</v>
      </c>
      <c r="AA30" s="68">
        <f>HLOOKUP(AA19,'SDR Patient and Stations'!$B$6:$AT$14,4,FALSE)</f>
        <v>54</v>
      </c>
      <c r="AB30" s="60">
        <f>HLOOKUP(AB19,'SDR Patient and Stations'!$B$6:$AT$14,4,FALSE)</f>
        <v>57</v>
      </c>
      <c r="AC30" s="68">
        <f>HLOOKUP(AC19,'SDR Patient and Stations'!$B$6:$AT$14,4,FALSE)</f>
        <v>57</v>
      </c>
      <c r="AD30" s="60">
        <f>HLOOKUP(AD19,'SDR Patient and Stations'!$B$6:$AT$14,4,FALSE)</f>
        <v>58</v>
      </c>
      <c r="AE30" s="68">
        <f>HLOOKUP(AE19,'SDR Patient and Stations'!$B$6:$AT$14,4,FALSE)</f>
        <v>52</v>
      </c>
      <c r="AF30" s="60">
        <f>HLOOKUP(AF19,'SDR Patient and Stations'!$B$6:$AT$14,4,FALSE)</f>
        <v>60</v>
      </c>
      <c r="AG30" s="68">
        <f>HLOOKUP(AG19,'SDR Patient and Stations'!$B$6:$AT$14,4,FALSE)</f>
        <v>44</v>
      </c>
      <c r="AH30" s="60">
        <f>HLOOKUP(AH19,'SDR Patient and Stations'!$B$6:$AT$14,4,FALSE)</f>
        <v>42</v>
      </c>
      <c r="AI30" s="68">
        <f>HLOOKUP(AI19,'SDR Patient and Stations'!$B$6:$AT$14,4,FALSE)</f>
        <v>40</v>
      </c>
      <c r="AJ30" s="60">
        <f>HLOOKUP(AJ19,'SDR Patient and Stations'!$B$6:$AT$14,4,FALSE)</f>
        <v>43</v>
      </c>
      <c r="AK30" s="68">
        <f>HLOOKUP(AK19,'SDR Patient and Stations'!$B$6:$AT$14,4,FALSE)</f>
        <v>41</v>
      </c>
      <c r="AL30" s="60">
        <f>HLOOKUP(AL19,'SDR Patient and Stations'!$B$6:$AT$14,4,FALSE)</f>
        <v>39</v>
      </c>
      <c r="AM30" s="68">
        <f>HLOOKUP(AM19,'SDR Patient and Stations'!$B$6:$AT$14,4,FALSE)</f>
        <v>44</v>
      </c>
      <c r="AN30" s="60">
        <f>HLOOKUP(AN19,'SDR Patient and Stations'!$B$6:$AT$14,4,FALSE)</f>
        <v>44</v>
      </c>
      <c r="AO30" s="68">
        <f>HLOOKUP(AO19,'SDR Patient and Stations'!$B$6:$AT$14,4,FALSE)</f>
        <v>46</v>
      </c>
      <c r="AP30" s="60">
        <f>HLOOKUP(AP19,'SDR Patient and Stations'!$B$6:$AT$14,4,FALSE)</f>
        <v>49</v>
      </c>
      <c r="AQ30" s="68">
        <f>HLOOKUP(AQ19,'SDR Patient and Stations'!$B$6:$AT$14,4,FALSE)</f>
        <v>56</v>
      </c>
      <c r="AR30" s="60">
        <f>HLOOKUP(AR19,'SDR Patient and Stations'!$B$6:$AT$14,4,FALSE)</f>
        <v>47</v>
      </c>
      <c r="AS30" s="68">
        <f>HLOOKUP(AS19,'SDR Patient and Stations'!$B$6:$AT$14,4,FALSE)</f>
        <v>50</v>
      </c>
      <c r="AT30" s="60">
        <f>HLOOKUP(AT19,'SDR Patient and Stations'!$B$6:$AT$14,4,FALSE)</f>
        <v>41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13</v>
      </c>
      <c r="Q32" s="68">
        <f>HLOOKUP(Q20,'SDR Patient and Stations'!$B$6:$AT$14,4,FALSE)</f>
        <v>34</v>
      </c>
      <c r="R32" s="60">
        <f>HLOOKUP(R20,'SDR Patient and Stations'!$B$6:$AT$14,4,FALSE)</f>
        <v>42</v>
      </c>
      <c r="S32" s="68">
        <f>HLOOKUP(S20,'SDR Patient and Stations'!$B$6:$AT$14,4,FALSE)</f>
        <v>42</v>
      </c>
      <c r="T32" s="60">
        <f>HLOOKUP(T20,'SDR Patient and Stations'!$B$6:$AT$14,4,FALSE)</f>
        <v>45</v>
      </c>
      <c r="U32" s="68">
        <f>HLOOKUP(U20,'SDR Patient and Stations'!$B$6:$AT$14,4,FALSE)</f>
        <v>50</v>
      </c>
      <c r="V32" s="60">
        <f>HLOOKUP(V20,'SDR Patient and Stations'!$B$6:$AT$14,4,FALSE)</f>
        <v>54</v>
      </c>
      <c r="W32" s="68">
        <f>HLOOKUP(W20,'SDR Patient and Stations'!$B$6:$AT$14,4,FALSE)</f>
        <v>53</v>
      </c>
      <c r="X32" s="60">
        <f>HLOOKUP(X20,'SDR Patient and Stations'!$B$6:$AT$14,4,FALSE)</f>
        <v>55</v>
      </c>
      <c r="Y32" s="68">
        <f>HLOOKUP(Y20,'SDR Patient and Stations'!$B$6:$AT$14,4,FALSE)</f>
        <v>61</v>
      </c>
      <c r="Z32" s="60">
        <f>HLOOKUP(Z20,'SDR Patient and Stations'!$B$6:$AT$14,4,FALSE)</f>
        <v>63</v>
      </c>
      <c r="AA32" s="68">
        <f>HLOOKUP(AA20,'SDR Patient and Stations'!$B$6:$AT$14,4,FALSE)</f>
        <v>64</v>
      </c>
      <c r="AB32" s="60">
        <f>HLOOKUP(AB20,'SDR Patient and Stations'!$B$6:$AT$14,4,FALSE)</f>
        <v>64</v>
      </c>
      <c r="AC32" s="68">
        <f>HLOOKUP(AC20,'SDR Patient and Stations'!$B$6:$AT$14,4,FALSE)</f>
        <v>65</v>
      </c>
      <c r="AD32" s="60">
        <f>HLOOKUP(AD20,'SDR Patient and Stations'!$B$6:$AT$14,4,FALSE)</f>
        <v>54</v>
      </c>
      <c r="AE32" s="68">
        <f>HLOOKUP(AE20,'SDR Patient and Stations'!$B$6:$AT$14,4,FALSE)</f>
        <v>57</v>
      </c>
      <c r="AF32" s="60">
        <f>HLOOKUP(AF20,'SDR Patient and Stations'!$B$6:$AT$14,4,FALSE)</f>
        <v>57</v>
      </c>
      <c r="AG32" s="68">
        <f>HLOOKUP(AG20,'SDR Patient and Stations'!$B$6:$AT$14,4,FALSE)</f>
        <v>58</v>
      </c>
      <c r="AH32" s="60">
        <f>HLOOKUP(AH20,'SDR Patient and Stations'!$B$6:$AT$14,4,FALSE)</f>
        <v>52</v>
      </c>
      <c r="AI32" s="68">
        <f>HLOOKUP(AI20,'SDR Patient and Stations'!$B$6:$AT$14,4,FALSE)</f>
        <v>60</v>
      </c>
      <c r="AJ32" s="60">
        <f>HLOOKUP(AJ20,'SDR Patient and Stations'!$B$6:$AT$14,4,FALSE)</f>
        <v>44</v>
      </c>
      <c r="AK32" s="68">
        <f>HLOOKUP(AK20,'SDR Patient and Stations'!$B$6:$AT$14,4,FALSE)</f>
        <v>42</v>
      </c>
      <c r="AL32" s="60">
        <f>HLOOKUP(AL20,'SDR Patient and Stations'!$B$6:$AT$14,4,FALSE)</f>
        <v>40</v>
      </c>
      <c r="AM32" s="68">
        <f>HLOOKUP(AM20,'SDR Patient and Stations'!$B$6:$AT$14,4,FALSE)</f>
        <v>43</v>
      </c>
      <c r="AN32" s="60">
        <f>HLOOKUP(AN20,'SDR Patient and Stations'!$B$6:$AT$14,4,FALSE)</f>
        <v>41</v>
      </c>
      <c r="AO32" s="68">
        <f>HLOOKUP(AO20,'SDR Patient and Stations'!$B$6:$AT$14,4,FALSE)</f>
        <v>39</v>
      </c>
      <c r="AP32" s="60">
        <f>HLOOKUP(AP20,'SDR Patient and Stations'!$B$6:$AT$14,4,FALSE)</f>
        <v>44</v>
      </c>
      <c r="AQ32" s="68">
        <f>HLOOKUP(AQ20,'SDR Patient and Stations'!$B$6:$AT$14,4,FALSE)</f>
        <v>44</v>
      </c>
      <c r="AR32" s="60">
        <f>HLOOKUP(AR20,'SDR Patient and Stations'!$B$6:$AT$14,4,FALSE)</f>
        <v>46</v>
      </c>
      <c r="AS32" s="68">
        <f>HLOOKUP(AS20,'SDR Patient and Stations'!$B$6:$AT$14,4,FALSE)</f>
        <v>49</v>
      </c>
      <c r="AT32" s="60">
        <f>HLOOKUP(AT20,'SDR Patient and Stations'!$B$6:$AT$14,4,FALSE)</f>
        <v>56</v>
      </c>
      <c r="AU32" s="68">
        <f>HLOOKUP(AU20,'SDR Patient and Stations'!$B$6:$AT$14,4,FALSE)</f>
        <v>47</v>
      </c>
      <c r="AV32" s="60">
        <f>HLOOKUP(AV20,'SDR Patient and Stations'!$B$6:$AT$14,4,FALSE)</f>
        <v>50</v>
      </c>
      <c r="AW32" s="68">
        <f>HLOOKUP(AW20,'SDR Patient and Stations'!$B$6:$AT$14,4,FALSE)</f>
        <v>41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13</v>
      </c>
      <c r="N34" s="61">
        <f t="shared" si="16"/>
        <v>34</v>
      </c>
      <c r="O34" s="69">
        <f t="shared" si="16"/>
        <v>42</v>
      </c>
      <c r="P34" s="61">
        <f t="shared" si="16"/>
        <v>29</v>
      </c>
      <c r="Q34" s="69">
        <f t="shared" si="16"/>
        <v>11</v>
      </c>
      <c r="R34" s="61">
        <f t="shared" si="16"/>
        <v>8</v>
      </c>
      <c r="S34" s="69">
        <f t="shared" si="16"/>
        <v>12</v>
      </c>
      <c r="T34" s="61">
        <f t="shared" si="16"/>
        <v>8</v>
      </c>
      <c r="U34" s="69">
        <f t="shared" si="16"/>
        <v>5</v>
      </c>
      <c r="V34" s="61">
        <f t="shared" si="16"/>
        <v>7</v>
      </c>
      <c r="W34" s="69">
        <f t="shared" si="16"/>
        <v>10</v>
      </c>
      <c r="X34" s="61">
        <f t="shared" si="16"/>
        <v>9</v>
      </c>
      <c r="Y34" s="69">
        <f t="shared" si="16"/>
        <v>3</v>
      </c>
      <c r="Z34" s="61">
        <f t="shared" si="16"/>
        <v>2</v>
      </c>
      <c r="AA34" s="69">
        <f t="shared" si="16"/>
        <v>-10</v>
      </c>
      <c r="AB34" s="61">
        <f t="shared" si="16"/>
        <v>-7</v>
      </c>
      <c r="AC34" s="69">
        <f t="shared" si="16"/>
        <v>-8</v>
      </c>
      <c r="AD34" s="61">
        <f t="shared" si="16"/>
        <v>4</v>
      </c>
      <c r="AE34" s="69">
        <f t="shared" si="16"/>
        <v>-5</v>
      </c>
      <c r="AF34" s="61">
        <f t="shared" si="16"/>
        <v>3</v>
      </c>
      <c r="AG34" s="69">
        <f t="shared" si="16"/>
        <v>-14</v>
      </c>
      <c r="AH34" s="61">
        <f t="shared" si="16"/>
        <v>-10</v>
      </c>
      <c r="AI34" s="69">
        <f t="shared" si="16"/>
        <v>-20</v>
      </c>
      <c r="AJ34" s="61">
        <f t="shared" si="16"/>
        <v>-1</v>
      </c>
      <c r="AK34" s="69">
        <f t="shared" si="16"/>
        <v>-1</v>
      </c>
      <c r="AL34" s="61">
        <f t="shared" si="16"/>
        <v>-1</v>
      </c>
      <c r="AM34" s="69">
        <f t="shared" si="16"/>
        <v>1</v>
      </c>
      <c r="AN34" s="61">
        <f t="shared" si="16"/>
        <v>3</v>
      </c>
      <c r="AO34" s="69">
        <f t="shared" si="16"/>
        <v>7</v>
      </c>
      <c r="AP34" s="61">
        <f t="shared" si="16"/>
        <v>5</v>
      </c>
      <c r="AQ34" s="69">
        <f t="shared" si="16"/>
        <v>12</v>
      </c>
      <c r="AR34" s="61">
        <f t="shared" si="16"/>
        <v>1</v>
      </c>
      <c r="AS34" s="69">
        <f t="shared" si="16"/>
        <v>1</v>
      </c>
      <c r="AT34" s="61">
        <f t="shared" si="16"/>
        <v>-15</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2.2307692307692308</v>
      </c>
      <c r="Q36" s="107">
        <f t="shared" si="18"/>
        <v>0.3235294117647059</v>
      </c>
      <c r="R36" s="108">
        <f t="shared" si="18"/>
        <v>0.19047619047619047</v>
      </c>
      <c r="S36" s="107">
        <f t="shared" si="18"/>
        <v>0.2857142857142857</v>
      </c>
      <c r="T36" s="108">
        <f t="shared" si="18"/>
        <v>0.17777777777777778</v>
      </c>
      <c r="U36" s="107">
        <f t="shared" si="18"/>
        <v>0.1</v>
      </c>
      <c r="V36" s="108">
        <f t="shared" si="18"/>
        <v>0.12962962962962962</v>
      </c>
      <c r="W36" s="107">
        <f t="shared" si="18"/>
        <v>0.18867924528301888</v>
      </c>
      <c r="X36" s="108">
        <f t="shared" si="18"/>
        <v>0.16363636363636364</v>
      </c>
      <c r="Y36" s="107">
        <f t="shared" si="18"/>
        <v>4.9180327868852458E-2</v>
      </c>
      <c r="Z36" s="108">
        <f t="shared" si="18"/>
        <v>3.1746031746031744E-2</v>
      </c>
      <c r="AA36" s="107">
        <f t="shared" si="18"/>
        <v>-0.15625</v>
      </c>
      <c r="AB36" s="108">
        <f t="shared" si="18"/>
        <v>-0.109375</v>
      </c>
      <c r="AC36" s="107">
        <f t="shared" si="18"/>
        <v>-0.12307692307692308</v>
      </c>
      <c r="AD36" s="108">
        <f t="shared" si="18"/>
        <v>7.407407407407407E-2</v>
      </c>
      <c r="AE36" s="107">
        <f t="shared" si="18"/>
        <v>-8.771929824561403E-2</v>
      </c>
      <c r="AF36" s="108">
        <f t="shared" si="18"/>
        <v>5.2631578947368418E-2</v>
      </c>
      <c r="AG36" s="107">
        <f t="shared" si="18"/>
        <v>-0.2413793103448276</v>
      </c>
      <c r="AH36" s="108">
        <f t="shared" si="18"/>
        <v>-0.19230769230769232</v>
      </c>
      <c r="AI36" s="107">
        <f t="shared" si="18"/>
        <v>-0.33333333333333331</v>
      </c>
      <c r="AJ36" s="108">
        <f t="shared" si="18"/>
        <v>-2.2727272727272728E-2</v>
      </c>
      <c r="AK36" s="107">
        <f t="shared" si="18"/>
        <v>-2.3809523809523808E-2</v>
      </c>
      <c r="AL36" s="108">
        <f t="shared" si="18"/>
        <v>-2.5000000000000001E-2</v>
      </c>
      <c r="AM36" s="107">
        <f t="shared" si="18"/>
        <v>2.3255813953488372E-2</v>
      </c>
      <c r="AN36" s="108">
        <f t="shared" si="18"/>
        <v>7.3170731707317069E-2</v>
      </c>
      <c r="AO36" s="107">
        <f t="shared" si="18"/>
        <v>0.17948717948717949</v>
      </c>
      <c r="AP36" s="108">
        <f t="shared" si="18"/>
        <v>0.11363636363636363</v>
      </c>
      <c r="AQ36" s="107">
        <f t="shared" si="18"/>
        <v>0.27272727272727271</v>
      </c>
      <c r="AR36" s="108">
        <f t="shared" si="18"/>
        <v>2.1739130434782608E-2</v>
      </c>
      <c r="AS36" s="107">
        <f t="shared" si="18"/>
        <v>2.0408163265306121E-2</v>
      </c>
      <c r="AT36" s="108">
        <f t="shared" si="18"/>
        <v>-0.26785714285714285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0.12393162393162394</v>
      </c>
      <c r="Q38" s="107">
        <f t="shared" si="20"/>
        <v>1.7973856209150329E-2</v>
      </c>
      <c r="R38" s="108">
        <f t="shared" si="20"/>
        <v>1.0582010582010581E-2</v>
      </c>
      <c r="S38" s="107">
        <f t="shared" si="20"/>
        <v>1.5873015873015872E-2</v>
      </c>
      <c r="T38" s="108">
        <f t="shared" si="20"/>
        <v>9.876543209876543E-3</v>
      </c>
      <c r="U38" s="107">
        <f t="shared" si="20"/>
        <v>5.5555555555555558E-3</v>
      </c>
      <c r="V38" s="108">
        <f t="shared" si="20"/>
        <v>7.2016460905349787E-3</v>
      </c>
      <c r="W38" s="107">
        <f t="shared" si="20"/>
        <v>1.0482180293501049E-2</v>
      </c>
      <c r="X38" s="108">
        <f t="shared" si="20"/>
        <v>9.0909090909090905E-3</v>
      </c>
      <c r="Y38" s="107">
        <f t="shared" si="20"/>
        <v>2.7322404371584699E-3</v>
      </c>
      <c r="Z38" s="108">
        <f t="shared" si="20"/>
        <v>1.7636684303350969E-3</v>
      </c>
      <c r="AA38" s="107">
        <f t="shared" si="20"/>
        <v>-8.6805555555555559E-3</v>
      </c>
      <c r="AB38" s="108">
        <f t="shared" si="20"/>
        <v>-6.076388888888889E-3</v>
      </c>
      <c r="AC38" s="107">
        <f t="shared" si="20"/>
        <v>-6.8376068376068376E-3</v>
      </c>
      <c r="AD38" s="108">
        <f t="shared" si="20"/>
        <v>4.1152263374485592E-3</v>
      </c>
      <c r="AE38" s="107">
        <f t="shared" si="20"/>
        <v>-4.8732943469785572E-3</v>
      </c>
      <c r="AF38" s="108">
        <f t="shared" si="20"/>
        <v>2.9239766081871343E-3</v>
      </c>
      <c r="AG38" s="107">
        <f t="shared" si="20"/>
        <v>-1.3409961685823755E-2</v>
      </c>
      <c r="AH38" s="108">
        <f t="shared" si="20"/>
        <v>-1.0683760683760684E-2</v>
      </c>
      <c r="AI38" s="107">
        <f t="shared" si="20"/>
        <v>-1.8518518518518517E-2</v>
      </c>
      <c r="AJ38" s="108">
        <f t="shared" si="20"/>
        <v>-1.2626262626262627E-3</v>
      </c>
      <c r="AK38" s="107">
        <f t="shared" si="20"/>
        <v>-1.3227513227513227E-3</v>
      </c>
      <c r="AL38" s="108">
        <f t="shared" si="20"/>
        <v>-1.3888888888888889E-3</v>
      </c>
      <c r="AM38" s="107">
        <f t="shared" si="20"/>
        <v>1.2919896640826874E-3</v>
      </c>
      <c r="AN38" s="108">
        <f t="shared" si="20"/>
        <v>4.0650406504065036E-3</v>
      </c>
      <c r="AO38" s="107">
        <f t="shared" si="20"/>
        <v>9.9715099715099714E-3</v>
      </c>
      <c r="AP38" s="108">
        <f t="shared" si="20"/>
        <v>6.313131313131313E-3</v>
      </c>
      <c r="AQ38" s="107">
        <f t="shared" si="20"/>
        <v>1.515151515151515E-2</v>
      </c>
      <c r="AR38" s="108">
        <f t="shared" si="20"/>
        <v>1.2077294685990338E-3</v>
      </c>
      <c r="AS38" s="107">
        <f t="shared" si="20"/>
        <v>1.1337868480725622E-3</v>
      </c>
      <c r="AT38" s="108">
        <f t="shared" si="20"/>
        <v>-1.488095238095238E-2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2.2307692307692308</v>
      </c>
      <c r="Q40" s="107">
        <f t="shared" si="21"/>
        <v>0.3235294117647059</v>
      </c>
      <c r="R40" s="108">
        <f t="shared" si="21"/>
        <v>0.19047619047619047</v>
      </c>
      <c r="S40" s="107">
        <f t="shared" si="21"/>
        <v>0.2857142857142857</v>
      </c>
      <c r="T40" s="108">
        <f t="shared" si="21"/>
        <v>0.17777777777777778</v>
      </c>
      <c r="U40" s="107">
        <f t="shared" si="21"/>
        <v>0.1</v>
      </c>
      <c r="V40" s="108">
        <f t="shared" si="21"/>
        <v>0.12962962962962962</v>
      </c>
      <c r="W40" s="107">
        <f t="shared" si="21"/>
        <v>0.18867924528301888</v>
      </c>
      <c r="X40" s="108">
        <f t="shared" si="21"/>
        <v>0.16363636363636364</v>
      </c>
      <c r="Y40" s="107">
        <f t="shared" si="21"/>
        <v>4.9180327868852458E-2</v>
      </c>
      <c r="Z40" s="108">
        <f t="shared" si="21"/>
        <v>3.1746031746031744E-2</v>
      </c>
      <c r="AA40" s="107">
        <f t="shared" si="21"/>
        <v>-0.15625</v>
      </c>
      <c r="AB40" s="108">
        <f t="shared" si="21"/>
        <v>-0.109375</v>
      </c>
      <c r="AC40" s="107">
        <f t="shared" si="21"/>
        <v>-0.12307692307692308</v>
      </c>
      <c r="AD40" s="108">
        <f t="shared" si="21"/>
        <v>7.407407407407407E-2</v>
      </c>
      <c r="AE40" s="107">
        <f t="shared" si="21"/>
        <v>-8.771929824561403E-2</v>
      </c>
      <c r="AF40" s="108">
        <f t="shared" si="21"/>
        <v>5.2631578947368418E-2</v>
      </c>
      <c r="AG40" s="107">
        <f t="shared" si="21"/>
        <v>-0.2413793103448276</v>
      </c>
      <c r="AH40" s="108">
        <f t="shared" si="21"/>
        <v>-0.19230769230769232</v>
      </c>
      <c r="AI40" s="107">
        <f t="shared" si="21"/>
        <v>-0.33333333333333331</v>
      </c>
      <c r="AJ40" s="108">
        <f t="shared" si="21"/>
        <v>-2.2727272727272728E-2</v>
      </c>
      <c r="AK40" s="107">
        <f t="shared" si="21"/>
        <v>-2.3809523809523808E-2</v>
      </c>
      <c r="AL40" s="108">
        <f t="shared" si="21"/>
        <v>-2.5000000000000001E-2</v>
      </c>
      <c r="AM40" s="107">
        <f t="shared" si="21"/>
        <v>2.3255813953488372E-2</v>
      </c>
      <c r="AN40" s="108">
        <f t="shared" si="21"/>
        <v>7.3170731707317069E-2</v>
      </c>
      <c r="AO40" s="107">
        <f t="shared" si="21"/>
        <v>0.17948717948717949</v>
      </c>
      <c r="AP40" s="108">
        <f t="shared" si="21"/>
        <v>0.11363636363636363</v>
      </c>
      <c r="AQ40" s="107">
        <f t="shared" si="21"/>
        <v>0.27272727272727271</v>
      </c>
      <c r="AR40" s="108">
        <f t="shared" si="21"/>
        <v>2.1739130434782608E-2</v>
      </c>
      <c r="AS40" s="107">
        <f t="shared" si="21"/>
        <v>2.0408163265306117E-2</v>
      </c>
      <c r="AT40" s="108">
        <f t="shared" si="21"/>
        <v>-0.26785714285714285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13</v>
      </c>
      <c r="N43" s="110">
        <f t="shared" si="22"/>
        <v>34</v>
      </c>
      <c r="O43" s="109">
        <f t="shared" si="22"/>
        <v>42</v>
      </c>
      <c r="P43" s="110">
        <f t="shared" si="22"/>
        <v>135.69230769230768</v>
      </c>
      <c r="Q43" s="109">
        <f t="shared" si="22"/>
        <v>59.558823529411768</v>
      </c>
      <c r="R43" s="110">
        <f t="shared" si="22"/>
        <v>59.523809523809526</v>
      </c>
      <c r="S43" s="109">
        <f t="shared" si="22"/>
        <v>69.428571428571431</v>
      </c>
      <c r="T43" s="110">
        <f t="shared" si="22"/>
        <v>62.422222222222224</v>
      </c>
      <c r="U43" s="109">
        <f t="shared" si="22"/>
        <v>60.5</v>
      </c>
      <c r="V43" s="110">
        <f t="shared" si="22"/>
        <v>68.907407407407405</v>
      </c>
      <c r="W43" s="109">
        <f t="shared" si="22"/>
        <v>74.886792452830193</v>
      </c>
      <c r="X43" s="110">
        <f t="shared" si="22"/>
        <v>74.472727272727269</v>
      </c>
      <c r="Y43" s="109">
        <f t="shared" si="22"/>
        <v>67.147540983606561</v>
      </c>
      <c r="Z43" s="110">
        <f t="shared" si="22"/>
        <v>67.063492063492063</v>
      </c>
      <c r="AA43" s="109">
        <f t="shared" si="22"/>
        <v>45.5625</v>
      </c>
      <c r="AB43" s="110">
        <f t="shared" si="22"/>
        <v>50.765625</v>
      </c>
      <c r="AC43" s="109">
        <f t="shared" si="22"/>
        <v>49.984615384615381</v>
      </c>
      <c r="AD43" s="110">
        <f t="shared" si="22"/>
        <v>62.296296296296298</v>
      </c>
      <c r="AE43" s="109">
        <f t="shared" si="22"/>
        <v>47.438596491228068</v>
      </c>
      <c r="AF43" s="110">
        <f t="shared" si="22"/>
        <v>63.157894736842103</v>
      </c>
      <c r="AG43" s="109">
        <f t="shared" si="22"/>
        <v>33.379310344827587</v>
      </c>
      <c r="AH43" s="110">
        <f t="shared" si="22"/>
        <v>33.92307692307692</v>
      </c>
      <c r="AI43" s="109">
        <f t="shared" si="22"/>
        <v>26.666666666666668</v>
      </c>
      <c r="AJ43" s="110">
        <f t="shared" si="22"/>
        <v>42.022727272727273</v>
      </c>
      <c r="AK43" s="109">
        <f t="shared" si="22"/>
        <v>40.023809523809526</v>
      </c>
      <c r="AL43" s="110">
        <f t="shared" si="22"/>
        <v>38.024999999999999</v>
      </c>
      <c r="AM43" s="109">
        <f t="shared" si="22"/>
        <v>45.02325581395349</v>
      </c>
      <c r="AN43" s="110">
        <f t="shared" si="22"/>
        <v>47.219512195121951</v>
      </c>
      <c r="AO43" s="109">
        <f t="shared" si="22"/>
        <v>54.256410256410255</v>
      </c>
      <c r="AP43" s="110">
        <f t="shared" si="22"/>
        <v>54.56818181818182</v>
      </c>
      <c r="AQ43" s="109">
        <f t="shared" si="22"/>
        <v>71.272727272727266</v>
      </c>
      <c r="AR43" s="110">
        <f t="shared" si="22"/>
        <v>48.021739130434781</v>
      </c>
      <c r="AS43" s="109">
        <f t="shared" si="22"/>
        <v>51.020408163265309</v>
      </c>
      <c r="AT43" s="110">
        <f t="shared" si="22"/>
        <v>30.017857142857142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4.5774647887323949</v>
      </c>
      <c r="N45" s="61">
        <f t="shared" si="23"/>
        <v>11.971830985915494</v>
      </c>
      <c r="O45" s="69">
        <f t="shared" si="23"/>
        <v>14.788732394366198</v>
      </c>
      <c r="P45" s="61">
        <f t="shared" si="23"/>
        <v>47.778981581798483</v>
      </c>
      <c r="Q45" s="69">
        <f t="shared" si="23"/>
        <v>20.97141673570837</v>
      </c>
      <c r="R45" s="61">
        <f t="shared" si="23"/>
        <v>20.959087860496314</v>
      </c>
      <c r="S45" s="69">
        <f t="shared" si="23"/>
        <v>24.446680080482899</v>
      </c>
      <c r="T45" s="61">
        <f t="shared" si="23"/>
        <v>21.979655712050079</v>
      </c>
      <c r="U45" s="69">
        <f t="shared" si="23"/>
        <v>21.302816901408452</v>
      </c>
      <c r="V45" s="61">
        <f t="shared" si="23"/>
        <v>24.263171622326553</v>
      </c>
      <c r="W45" s="69">
        <f t="shared" si="23"/>
        <v>26.368588891841618</v>
      </c>
      <c r="X45" s="61">
        <f t="shared" si="23"/>
        <v>26.222791293213827</v>
      </c>
      <c r="Y45" s="69">
        <f t="shared" si="23"/>
        <v>23.643500346340339</v>
      </c>
      <c r="Z45" s="61">
        <f t="shared" si="23"/>
        <v>23.613905656159179</v>
      </c>
      <c r="AA45" s="69">
        <f t="shared" si="23"/>
        <v>16.043133802816904</v>
      </c>
      <c r="AB45" s="61">
        <f t="shared" si="23"/>
        <v>17.875220070422536</v>
      </c>
      <c r="AC45" s="69">
        <f t="shared" si="23"/>
        <v>17.600216684723726</v>
      </c>
      <c r="AD45" s="61">
        <f t="shared" si="23"/>
        <v>21.935315597287431</v>
      </c>
      <c r="AE45" s="69">
        <f t="shared" si="23"/>
        <v>16.703731158883123</v>
      </c>
      <c r="AF45" s="61">
        <f t="shared" si="23"/>
        <v>22.23869532987398</v>
      </c>
      <c r="AG45" s="69">
        <f t="shared" si="23"/>
        <v>11.753278290432249</v>
      </c>
      <c r="AH45" s="61">
        <f t="shared" si="23"/>
        <v>11.944745395449621</v>
      </c>
      <c r="AI45" s="69">
        <f t="shared" si="23"/>
        <v>9.3896713615023479</v>
      </c>
      <c r="AJ45" s="61">
        <f t="shared" si="23"/>
        <v>14.796734955185661</v>
      </c>
      <c r="AK45" s="69">
        <f t="shared" si="23"/>
        <v>14.092890677397721</v>
      </c>
      <c r="AL45" s="61">
        <f t="shared" si="23"/>
        <v>13.389084507042254</v>
      </c>
      <c r="AM45" s="69">
        <f t="shared" si="23"/>
        <v>15.853259089420243</v>
      </c>
      <c r="AN45" s="61">
        <f t="shared" si="23"/>
        <v>16.626588801099278</v>
      </c>
      <c r="AO45" s="69">
        <f t="shared" si="23"/>
        <v>19.104369808595163</v>
      </c>
      <c r="AP45" s="61">
        <f t="shared" si="23"/>
        <v>19.21414852752881</v>
      </c>
      <c r="AQ45" s="69">
        <f t="shared" si="23"/>
        <v>25.096030729833547</v>
      </c>
      <c r="AR45" s="61">
        <f t="shared" si="23"/>
        <v>16.909063074096753</v>
      </c>
      <c r="AS45" s="69">
        <f t="shared" si="23"/>
        <v>17.964932451853983</v>
      </c>
      <c r="AT45" s="61">
        <f t="shared" si="23"/>
        <v>10.569668008048289</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-5.4225352112676051</v>
      </c>
      <c r="N47" s="118">
        <f t="shared" si="24"/>
        <v>1.9718309859154939</v>
      </c>
      <c r="O47" s="119">
        <f t="shared" si="24"/>
        <v>4.7887323943661979</v>
      </c>
      <c r="P47" s="118">
        <f t="shared" si="24"/>
        <v>37.778981581798483</v>
      </c>
      <c r="Q47" s="119">
        <f t="shared" si="24"/>
        <v>8.9995857497928764</v>
      </c>
      <c r="R47" s="118">
        <f t="shared" si="24"/>
        <v>4.1985244802146227</v>
      </c>
      <c r="S47" s="119">
        <f t="shared" si="24"/>
        <v>4.4466800804828992</v>
      </c>
      <c r="T47" s="118">
        <f t="shared" si="24"/>
        <v>1.9796557120500786</v>
      </c>
      <c r="U47" s="119">
        <f t="shared" si="24"/>
        <v>1.3028169014084519</v>
      </c>
      <c r="V47" s="118">
        <f t="shared" si="24"/>
        <v>4.2631716223265528</v>
      </c>
      <c r="W47" s="119">
        <f t="shared" si="24"/>
        <v>6.3685888918416182</v>
      </c>
      <c r="X47" s="118">
        <f t="shared" si="24"/>
        <v>6.2227912932138274</v>
      </c>
      <c r="Y47" s="119">
        <f t="shared" si="24"/>
        <v>3.643500346340339</v>
      </c>
      <c r="Z47" s="118">
        <f t="shared" si="24"/>
        <v>3.6139056561591794</v>
      </c>
      <c r="AA47" s="119">
        <f t="shared" si="24"/>
        <v>-3.9568661971830963</v>
      </c>
      <c r="AB47" s="118">
        <f t="shared" si="24"/>
        <v>-2.1247799295774641</v>
      </c>
      <c r="AC47" s="119">
        <f t="shared" si="24"/>
        <v>-2.3997833152762738</v>
      </c>
      <c r="AD47" s="118">
        <f t="shared" si="24"/>
        <v>4.9353155972874312</v>
      </c>
      <c r="AE47" s="119">
        <f t="shared" si="24"/>
        <v>-0.29626884111687701</v>
      </c>
      <c r="AF47" s="118">
        <f t="shared" si="24"/>
        <v>5.2386953298739805</v>
      </c>
      <c r="AG47" s="119">
        <f t="shared" si="24"/>
        <v>-8.2467217095677512</v>
      </c>
      <c r="AH47" s="118">
        <f t="shared" si="24"/>
        <v>-8.0552546045503792</v>
      </c>
      <c r="AI47" s="119">
        <f t="shared" si="24"/>
        <v>-10.610328638497652</v>
      </c>
      <c r="AJ47" s="118">
        <f t="shared" si="24"/>
        <v>-5.2032650448143389</v>
      </c>
      <c r="AK47" s="119">
        <f t="shared" si="24"/>
        <v>-5.9071093226022793</v>
      </c>
      <c r="AL47" s="118">
        <f t="shared" si="24"/>
        <v>-6.6109154929577461</v>
      </c>
      <c r="AM47" s="119">
        <f t="shared" si="24"/>
        <v>-4.1467409105797568</v>
      </c>
      <c r="AN47" s="118">
        <f t="shared" si="24"/>
        <v>-3.3734111989007225</v>
      </c>
      <c r="AO47" s="119">
        <f t="shared" si="24"/>
        <v>-0.89563019140483746</v>
      </c>
      <c r="AP47" s="118">
        <f t="shared" si="24"/>
        <v>-0.78585147247119025</v>
      </c>
      <c r="AQ47" s="119">
        <f t="shared" si="24"/>
        <v>5.0960307298335472</v>
      </c>
      <c r="AR47" s="118">
        <f t="shared" si="24"/>
        <v>-3.0909369259032466</v>
      </c>
      <c r="AS47" s="119">
        <f t="shared" si="24"/>
        <v>-2.0350675481460172</v>
      </c>
      <c r="AT47" s="118">
        <f t="shared" si="24"/>
        <v>-9.4303319919517108</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1.9718309859154939</v>
      </c>
      <c r="O49" s="71">
        <f t="shared" si="25"/>
        <v>4.7887323943661979</v>
      </c>
      <c r="P49" s="63">
        <f t="shared" si="25"/>
        <v>10</v>
      </c>
      <c r="Q49" s="71">
        <f t="shared" si="25"/>
        <v>8.9995857497928764</v>
      </c>
      <c r="R49" s="63">
        <f t="shared" si="25"/>
        <v>4.1985244802146227</v>
      </c>
      <c r="S49" s="71">
        <f t="shared" si="25"/>
        <v>0</v>
      </c>
      <c r="T49" s="63">
        <f t="shared" si="25"/>
        <v>0</v>
      </c>
      <c r="U49" s="71">
        <f t="shared" si="25"/>
        <v>0</v>
      </c>
      <c r="V49" s="63">
        <f t="shared" si="25"/>
        <v>4.2631716223265528</v>
      </c>
      <c r="W49" s="71">
        <f t="shared" si="25"/>
        <v>6.3685888918416182</v>
      </c>
      <c r="X49" s="63">
        <f t="shared" si="25"/>
        <v>6.2227912932138274</v>
      </c>
      <c r="Y49" s="71">
        <f t="shared" si="25"/>
        <v>3.643500346340339</v>
      </c>
      <c r="Z49" s="63">
        <f t="shared" si="25"/>
        <v>3.6139056561591794</v>
      </c>
      <c r="AA49" s="71">
        <f t="shared" si="25"/>
        <v>0</v>
      </c>
      <c r="AB49" s="63">
        <f t="shared" si="25"/>
        <v>0</v>
      </c>
      <c r="AC49" s="71">
        <f t="shared" si="25"/>
        <v>0</v>
      </c>
      <c r="AD49" s="63">
        <f t="shared" si="25"/>
        <v>4.9353155972874312</v>
      </c>
      <c r="AE49" s="71">
        <f t="shared" si="25"/>
        <v>0</v>
      </c>
      <c r="AF49" s="63">
        <f t="shared" si="25"/>
        <v>5.2386953298739805</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9" priority="5" stopIfTrue="1">
      <formula>ISERROR</formula>
    </cfRule>
  </conditionalFormatting>
  <conditionalFormatting sqref="BB36:BD36 BB38:BD38 BB40:BD40 BB43:BD43 BB45:BD45 BB49:BD49">
    <cfRule type="expression" dxfId="8" priority="4" stopIfTrue="1">
      <formula>ISERROR</formula>
    </cfRule>
  </conditionalFormatting>
  <conditionalFormatting sqref="K36 K38 K40 K43 K45 K49">
    <cfRule type="expression" dxfId="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v>
      </c>
      <c r="D1" s="1"/>
      <c r="E1" s="1" t="s">
        <v>31</v>
      </c>
      <c r="F1" s="29">
        <v>2.8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0.32500000000000001</v>
      </c>
      <c r="N13" s="54">
        <f>'SDR Patient and Stations'!M12</f>
        <v>0.85</v>
      </c>
      <c r="O13" s="55">
        <f>'SDR Patient and Stations'!N12</f>
        <v>1.05</v>
      </c>
      <c r="P13" s="54">
        <f>'SDR Patient and Stations'!O12</f>
        <v>1.05</v>
      </c>
      <c r="Q13" s="55">
        <f>'SDR Patient and Stations'!P12</f>
        <v>0.59210526315789469</v>
      </c>
      <c r="R13" s="54">
        <f>'SDR Patient and Stations'!Q12</f>
        <v>0.65789473684210531</v>
      </c>
      <c r="S13" s="55">
        <f>'SDR Patient and Stations'!R12</f>
        <v>0.71052631578947367</v>
      </c>
      <c r="T13" s="54">
        <f>'SDR Patient and Stations'!S12</f>
        <v>0.69736842105263153</v>
      </c>
      <c r="U13" s="55">
        <f>'SDR Patient and Stations'!T12</f>
        <v>0.72368421052631582</v>
      </c>
      <c r="V13" s="54">
        <f>'SDR Patient and Stations'!U12</f>
        <v>0.80263157894736847</v>
      </c>
      <c r="W13" s="55">
        <f>'SDR Patient and Stations'!V12</f>
        <v>0.82894736842105265</v>
      </c>
      <c r="X13" s="54">
        <f>'SDR Patient and Stations'!W12</f>
        <v>0.88888888888888884</v>
      </c>
      <c r="Y13" s="55">
        <f>'SDR Patient and Stations'!X12</f>
        <v>0.88888888888888884</v>
      </c>
      <c r="Z13" s="54">
        <f>'SDR Patient and Stations'!Y12</f>
        <v>0.90277777777777779</v>
      </c>
      <c r="AA13" s="55">
        <f>'SDR Patient and Stations'!Z12</f>
        <v>0.9</v>
      </c>
      <c r="AB13" s="54">
        <f>'SDR Patient and Stations'!AA12</f>
        <v>0.95</v>
      </c>
      <c r="AC13" s="55">
        <f>'SDR Patient and Stations'!AB12</f>
        <v>0.95</v>
      </c>
      <c r="AD13" s="54">
        <f>'SDR Patient and Stations'!AC12</f>
        <v>0.76315789473684215</v>
      </c>
      <c r="AE13" s="55">
        <f>'SDR Patient and Stations'!AD12</f>
        <v>0.68421052631578949</v>
      </c>
      <c r="AF13" s="54">
        <f>'SDR Patient and Stations'!AE12</f>
        <v>0.78947368421052633</v>
      </c>
      <c r="AG13" s="55">
        <f>'SDR Patient and Stations'!AF12</f>
        <v>0.57894736842105265</v>
      </c>
      <c r="AH13" s="54">
        <f>'SDR Patient and Stations'!AG12</f>
        <v>0.55263157894736847</v>
      </c>
      <c r="AI13" s="55">
        <f>'SDR Patient and Stations'!AH12</f>
        <v>0.52631578947368418</v>
      </c>
      <c r="AJ13" s="54">
        <f>'SDR Patient and Stations'!AI12</f>
        <v>0.56578947368421051</v>
      </c>
      <c r="AK13" s="55">
        <f>'SDR Patient and Stations'!AJ12</f>
        <v>0.53947368421052633</v>
      </c>
      <c r="AL13" s="54">
        <f>'SDR Patient and Stations'!AK12</f>
        <v>0.51315789473684215</v>
      </c>
      <c r="AM13" s="55">
        <f>'SDR Patient and Stations'!AL12</f>
        <v>0.57894736842105265</v>
      </c>
      <c r="AN13" s="54">
        <f>'SDR Patient and Stations'!AM12</f>
        <v>0.57894736842105265</v>
      </c>
      <c r="AO13" s="55">
        <f>'SDR Patient and Stations'!AN12</f>
        <v>0.60526315789473684</v>
      </c>
      <c r="AP13" s="54">
        <f>'SDR Patient and Stations'!AO12</f>
        <v>0.64473684210526316</v>
      </c>
      <c r="AQ13" s="55">
        <f>'SDR Patient and Stations'!AP12</f>
        <v>0.73684210526315785</v>
      </c>
      <c r="AR13" s="54">
        <f>'SDR Patient and Stations'!AQ12</f>
        <v>0.61842105263157898</v>
      </c>
      <c r="AS13" s="55">
        <f>'SDR Patient and Stations'!AR12</f>
        <v>0.65789473684210531</v>
      </c>
      <c r="AT13" s="54">
        <f>'SDR Patient and Stations'!AS12</f>
        <v>0.53947368421052633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9</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-1</v>
      </c>
      <c r="W14" s="167">
        <f>'SDR Patient and Stations'!V14</f>
        <v>0</v>
      </c>
      <c r="X14" s="166">
        <f>'SDR Patient and Stations'!W14</f>
        <v>0</v>
      </c>
      <c r="Y14" s="167">
        <f>'SDR Patient and Stations'!X14</f>
        <v>-3</v>
      </c>
      <c r="Z14" s="166">
        <f>'SDR Patient and Stations'!Y14</f>
        <v>0</v>
      </c>
      <c r="AA14" s="167">
        <f>'SDR Patient and Stations'!Z14</f>
        <v>0</v>
      </c>
      <c r="AB14" s="166">
        <f>'SDR Patient and Stations'!AA14</f>
        <v>4</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9</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-1</v>
      </c>
      <c r="Z15" s="167">
        <f>'SDR Patient and Stations'!Y15</f>
        <v>0</v>
      </c>
      <c r="AA15" s="166">
        <f>'SDR Patient and Stations'!Z15</f>
        <v>0</v>
      </c>
      <c r="AB15" s="167">
        <f>'SDR Patient and Stations'!AA15</f>
        <v>-3</v>
      </c>
      <c r="AC15" s="166">
        <f>'SDR Patient and Stations'!AB15</f>
        <v>0</v>
      </c>
      <c r="AD15" s="167">
        <f>'SDR Patient and Stations'!AC15</f>
        <v>0</v>
      </c>
      <c r="AE15" s="166">
        <f>'SDR Patient and Stations'!AD15</f>
        <v>4</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9</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-1</v>
      </c>
      <c r="AA16" s="52">
        <f>'SDR Patient and Stations'!Z16</f>
        <v>0</v>
      </c>
      <c r="AB16" s="49">
        <f>'SDR Patient and Stations'!AA16</f>
        <v>0</v>
      </c>
      <c r="AC16" s="52">
        <f>'SDR Patient and Stations'!AB16</f>
        <v>-3</v>
      </c>
      <c r="AD16" s="49">
        <f>'SDR Patient and Stations'!AC16</f>
        <v>0</v>
      </c>
      <c r="AE16" s="52">
        <f>'SDR Patient and Stations'!AD16</f>
        <v>0</v>
      </c>
      <c r="AF16" s="49">
        <f>'SDR Patient and Stations'!AE16</f>
        <v>4</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v>
      </c>
      <c r="G21" s="66">
        <f t="shared" ref="G21:BD21" si="9">$C$1</f>
        <v>0.7</v>
      </c>
      <c r="H21" s="58">
        <f t="shared" si="9"/>
        <v>0.7</v>
      </c>
      <c r="I21" s="66">
        <f t="shared" si="9"/>
        <v>0.7</v>
      </c>
      <c r="J21" s="58">
        <f t="shared" si="9"/>
        <v>0.7</v>
      </c>
      <c r="K21" s="66">
        <f t="shared" si="9"/>
        <v>0.7</v>
      </c>
      <c r="L21" s="58">
        <f t="shared" si="9"/>
        <v>0.7</v>
      </c>
      <c r="M21" s="66">
        <f t="shared" si="9"/>
        <v>0.7</v>
      </c>
      <c r="N21" s="58">
        <f t="shared" si="9"/>
        <v>0.7</v>
      </c>
      <c r="O21" s="66">
        <f t="shared" si="9"/>
        <v>0.7</v>
      </c>
      <c r="P21" s="58">
        <f t="shared" si="9"/>
        <v>0.7</v>
      </c>
      <c r="Q21" s="66">
        <f t="shared" si="9"/>
        <v>0.7</v>
      </c>
      <c r="R21" s="58">
        <f t="shared" si="9"/>
        <v>0.7</v>
      </c>
      <c r="S21" s="66">
        <f t="shared" si="9"/>
        <v>0.7</v>
      </c>
      <c r="T21" s="58">
        <f t="shared" si="9"/>
        <v>0.7</v>
      </c>
      <c r="U21" s="66">
        <f t="shared" si="9"/>
        <v>0.7</v>
      </c>
      <c r="V21" s="58">
        <f t="shared" si="9"/>
        <v>0.7</v>
      </c>
      <c r="W21" s="66">
        <f t="shared" si="9"/>
        <v>0.7</v>
      </c>
      <c r="X21" s="58">
        <f t="shared" si="9"/>
        <v>0.7</v>
      </c>
      <c r="Y21" s="66">
        <f t="shared" si="9"/>
        <v>0.7</v>
      </c>
      <c r="Z21" s="58">
        <f t="shared" si="9"/>
        <v>0.7</v>
      </c>
      <c r="AA21" s="66">
        <f t="shared" si="9"/>
        <v>0.7</v>
      </c>
      <c r="AB21" s="58">
        <f t="shared" si="9"/>
        <v>0.7</v>
      </c>
      <c r="AC21" s="66">
        <f t="shared" si="9"/>
        <v>0.7</v>
      </c>
      <c r="AD21" s="58">
        <f t="shared" si="9"/>
        <v>0.7</v>
      </c>
      <c r="AE21" s="66">
        <f t="shared" si="9"/>
        <v>0.7</v>
      </c>
      <c r="AF21" s="58">
        <f t="shared" si="9"/>
        <v>0.7</v>
      </c>
      <c r="AG21" s="66">
        <f t="shared" si="9"/>
        <v>0.7</v>
      </c>
      <c r="AH21" s="58">
        <f t="shared" si="9"/>
        <v>0.7</v>
      </c>
      <c r="AI21" s="66">
        <f t="shared" si="9"/>
        <v>0.7</v>
      </c>
      <c r="AJ21" s="58">
        <f t="shared" si="9"/>
        <v>0.7</v>
      </c>
      <c r="AK21" s="66">
        <f t="shared" si="9"/>
        <v>0.7</v>
      </c>
      <c r="AL21" s="58">
        <f t="shared" si="9"/>
        <v>0.7</v>
      </c>
      <c r="AM21" s="66">
        <f t="shared" si="9"/>
        <v>0.7</v>
      </c>
      <c r="AN21" s="58">
        <f t="shared" si="9"/>
        <v>0.7</v>
      </c>
      <c r="AO21" s="66">
        <f t="shared" si="9"/>
        <v>0.7</v>
      </c>
      <c r="AP21" s="58">
        <f t="shared" si="9"/>
        <v>0.7</v>
      </c>
      <c r="AQ21" s="66">
        <f t="shared" si="9"/>
        <v>0.7</v>
      </c>
      <c r="AR21" s="58">
        <f t="shared" si="9"/>
        <v>0.7</v>
      </c>
      <c r="AS21" s="66">
        <f t="shared" si="9"/>
        <v>0.7</v>
      </c>
      <c r="AT21" s="58">
        <f t="shared" si="9"/>
        <v>0.7</v>
      </c>
      <c r="AU21" s="66">
        <f t="shared" si="9"/>
        <v>0.7</v>
      </c>
      <c r="AV21" s="58">
        <f t="shared" si="9"/>
        <v>0.7</v>
      </c>
      <c r="AW21" s="66">
        <f t="shared" si="9"/>
        <v>0.7</v>
      </c>
      <c r="AX21" s="58">
        <f t="shared" si="9"/>
        <v>0.7</v>
      </c>
      <c r="AY21" s="66">
        <f t="shared" si="9"/>
        <v>0.7</v>
      </c>
      <c r="AZ21" s="58">
        <f t="shared" si="9"/>
        <v>0.7</v>
      </c>
      <c r="BB21" s="66">
        <f t="shared" si="9"/>
        <v>0.7</v>
      </c>
      <c r="BC21" s="58">
        <f t="shared" si="9"/>
        <v>0.7</v>
      </c>
      <c r="BD21" s="66">
        <f t="shared" si="9"/>
        <v>0.7</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0.85</v>
      </c>
      <c r="N22" s="58">
        <f>'SDR Patient and Stations'!N12</f>
        <v>1.05</v>
      </c>
      <c r="O22" s="66">
        <f>'SDR Patient and Stations'!O12</f>
        <v>1.05</v>
      </c>
      <c r="P22" s="58">
        <f>'SDR Patient and Stations'!P12</f>
        <v>0.59210526315789469</v>
      </c>
      <c r="Q22" s="66">
        <f>'SDR Patient and Stations'!Q12</f>
        <v>0.65789473684210531</v>
      </c>
      <c r="R22" s="58">
        <f>'SDR Patient and Stations'!R12</f>
        <v>0.71052631578947367</v>
      </c>
      <c r="S22" s="66">
        <f>'SDR Patient and Stations'!S12</f>
        <v>0.69736842105263153</v>
      </c>
      <c r="T22" s="58">
        <f>'SDR Patient and Stations'!T12</f>
        <v>0.72368421052631582</v>
      </c>
      <c r="U22" s="66">
        <f>'SDR Patient and Stations'!U12</f>
        <v>0.80263157894736847</v>
      </c>
      <c r="V22" s="58">
        <f>'SDR Patient and Stations'!V12</f>
        <v>0.82894736842105265</v>
      </c>
      <c r="W22" s="66">
        <f>'SDR Patient and Stations'!W12</f>
        <v>0.88888888888888884</v>
      </c>
      <c r="X22" s="58">
        <f>'SDR Patient and Stations'!X12</f>
        <v>0.88888888888888884</v>
      </c>
      <c r="Y22" s="66">
        <f>'SDR Patient and Stations'!Y12</f>
        <v>0.90277777777777779</v>
      </c>
      <c r="Z22" s="58">
        <f>'SDR Patient and Stations'!Z12</f>
        <v>0.9</v>
      </c>
      <c r="AA22" s="66">
        <f>'SDR Patient and Stations'!AA12</f>
        <v>0.95</v>
      </c>
      <c r="AB22" s="58">
        <f>'SDR Patient and Stations'!AB12</f>
        <v>0.95</v>
      </c>
      <c r="AC22" s="66">
        <f>'SDR Patient and Stations'!AC12</f>
        <v>0.76315789473684215</v>
      </c>
      <c r="AD22" s="58">
        <f>'SDR Patient and Stations'!AD12</f>
        <v>0.68421052631578949</v>
      </c>
      <c r="AE22" s="66">
        <f>'SDR Patient and Stations'!AE12</f>
        <v>0.78947368421052633</v>
      </c>
      <c r="AF22" s="58">
        <f>'SDR Patient and Stations'!AF12</f>
        <v>0.57894736842105265</v>
      </c>
      <c r="AG22" s="66">
        <f>'SDR Patient and Stations'!AG12</f>
        <v>0.55263157894736847</v>
      </c>
      <c r="AH22" s="58">
        <f>'SDR Patient and Stations'!AH12</f>
        <v>0.52631578947368418</v>
      </c>
      <c r="AI22" s="66">
        <f>'SDR Patient and Stations'!AI12</f>
        <v>0.56578947368421051</v>
      </c>
      <c r="AJ22" s="58">
        <f>'SDR Patient and Stations'!AJ12</f>
        <v>0.53947368421052633</v>
      </c>
      <c r="AK22" s="66">
        <f>'SDR Patient and Stations'!AK12</f>
        <v>0.51315789473684215</v>
      </c>
      <c r="AL22" s="58">
        <f>'SDR Patient and Stations'!AL12</f>
        <v>0.57894736842105265</v>
      </c>
      <c r="AM22" s="66">
        <f>'SDR Patient and Stations'!AM12</f>
        <v>0.57894736842105265</v>
      </c>
      <c r="AN22" s="58">
        <f>'SDR Patient and Stations'!AN12</f>
        <v>0.60526315789473684</v>
      </c>
      <c r="AO22" s="66">
        <f>'SDR Patient and Stations'!AO12</f>
        <v>0.64473684210526316</v>
      </c>
      <c r="AP22" s="58">
        <f>'SDR Patient and Stations'!AP12</f>
        <v>0.73684210526315785</v>
      </c>
      <c r="AQ22" s="66">
        <f>'SDR Patient and Stations'!AQ12</f>
        <v>0.61842105263157898</v>
      </c>
      <c r="AR22" s="58">
        <f>'SDR Patient and Stations'!AR12</f>
        <v>0.65789473684210531</v>
      </c>
      <c r="AS22" s="66">
        <f>'SDR Patient and Stations'!AS12</f>
        <v>0.53947368421052633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v>
      </c>
      <c r="D23" s="31">
        <f t="shared" si="10"/>
        <v>2.8</v>
      </c>
      <c r="E23" s="31">
        <f t="shared" si="10"/>
        <v>2.8</v>
      </c>
      <c r="F23" s="31">
        <f>$F$1</f>
        <v>2.8</v>
      </c>
      <c r="G23" s="67">
        <f t="shared" ref="G23:BD23" si="11">$F$1</f>
        <v>2.8</v>
      </c>
      <c r="H23" s="59">
        <f t="shared" si="11"/>
        <v>2.8</v>
      </c>
      <c r="I23" s="67">
        <f t="shared" si="11"/>
        <v>2.8</v>
      </c>
      <c r="J23" s="59">
        <f t="shared" si="11"/>
        <v>2.8</v>
      </c>
      <c r="K23" s="67">
        <f t="shared" si="11"/>
        <v>2.8</v>
      </c>
      <c r="L23" s="59">
        <f t="shared" si="11"/>
        <v>2.8</v>
      </c>
      <c r="M23" s="67">
        <f t="shared" si="11"/>
        <v>2.8</v>
      </c>
      <c r="N23" s="59">
        <f t="shared" si="11"/>
        <v>2.8</v>
      </c>
      <c r="O23" s="67">
        <f t="shared" si="11"/>
        <v>2.8</v>
      </c>
      <c r="P23" s="59">
        <f t="shared" si="11"/>
        <v>2.8</v>
      </c>
      <c r="Q23" s="67">
        <f t="shared" si="11"/>
        <v>2.8</v>
      </c>
      <c r="R23" s="59">
        <f t="shared" si="11"/>
        <v>2.8</v>
      </c>
      <c r="S23" s="67">
        <f t="shared" si="11"/>
        <v>2.8</v>
      </c>
      <c r="T23" s="59">
        <f t="shared" si="11"/>
        <v>2.8</v>
      </c>
      <c r="U23" s="67">
        <f t="shared" si="11"/>
        <v>2.8</v>
      </c>
      <c r="V23" s="59">
        <f t="shared" si="11"/>
        <v>2.8</v>
      </c>
      <c r="W23" s="67">
        <f t="shared" si="11"/>
        <v>2.8</v>
      </c>
      <c r="X23" s="59">
        <f t="shared" si="11"/>
        <v>2.8</v>
      </c>
      <c r="Y23" s="67">
        <f t="shared" si="11"/>
        <v>2.8</v>
      </c>
      <c r="Z23" s="59">
        <f t="shared" si="11"/>
        <v>2.8</v>
      </c>
      <c r="AA23" s="67">
        <f t="shared" si="11"/>
        <v>2.8</v>
      </c>
      <c r="AB23" s="59">
        <f t="shared" si="11"/>
        <v>2.8</v>
      </c>
      <c r="AC23" s="67">
        <f t="shared" si="11"/>
        <v>2.8</v>
      </c>
      <c r="AD23" s="59">
        <f t="shared" si="11"/>
        <v>2.8</v>
      </c>
      <c r="AE23" s="67">
        <f t="shared" si="11"/>
        <v>2.8</v>
      </c>
      <c r="AF23" s="59">
        <f t="shared" si="11"/>
        <v>2.8</v>
      </c>
      <c r="AG23" s="67">
        <f t="shared" si="11"/>
        <v>2.8</v>
      </c>
      <c r="AH23" s="59">
        <f t="shared" si="11"/>
        <v>2.8</v>
      </c>
      <c r="AI23" s="67">
        <f t="shared" si="11"/>
        <v>2.8</v>
      </c>
      <c r="AJ23" s="59">
        <f t="shared" si="11"/>
        <v>2.8</v>
      </c>
      <c r="AK23" s="67">
        <f t="shared" si="11"/>
        <v>2.8</v>
      </c>
      <c r="AL23" s="59">
        <f t="shared" si="11"/>
        <v>2.8</v>
      </c>
      <c r="AM23" s="67">
        <f t="shared" si="11"/>
        <v>2.8</v>
      </c>
      <c r="AN23" s="59">
        <f t="shared" si="11"/>
        <v>2.8</v>
      </c>
      <c r="AO23" s="67">
        <f t="shared" si="11"/>
        <v>2.8</v>
      </c>
      <c r="AP23" s="59">
        <f t="shared" si="11"/>
        <v>2.8</v>
      </c>
      <c r="AQ23" s="67">
        <f t="shared" si="11"/>
        <v>2.8</v>
      </c>
      <c r="AR23" s="59">
        <f t="shared" si="11"/>
        <v>2.8</v>
      </c>
      <c r="AS23" s="67">
        <f t="shared" si="11"/>
        <v>2.8</v>
      </c>
      <c r="AT23" s="59">
        <f t="shared" si="11"/>
        <v>2.8</v>
      </c>
      <c r="AU23" s="67">
        <f t="shared" si="11"/>
        <v>2.8</v>
      </c>
      <c r="AV23" s="59">
        <f t="shared" si="11"/>
        <v>2.8</v>
      </c>
      <c r="AW23" s="67">
        <f t="shared" si="11"/>
        <v>2.8</v>
      </c>
      <c r="AX23" s="59">
        <f t="shared" si="11"/>
        <v>2.8</v>
      </c>
      <c r="AY23" s="67">
        <f t="shared" si="11"/>
        <v>2.8</v>
      </c>
      <c r="AZ23" s="59">
        <f t="shared" si="11"/>
        <v>2.8</v>
      </c>
      <c r="BB23" s="67">
        <f t="shared" si="11"/>
        <v>2.8</v>
      </c>
      <c r="BC23" s="59">
        <f t="shared" si="11"/>
        <v>2.8</v>
      </c>
      <c r="BD23" s="67">
        <f t="shared" si="11"/>
        <v>2.8</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1.3</v>
      </c>
      <c r="N24" s="113">
        <f t="shared" si="12"/>
        <v>3.4</v>
      </c>
      <c r="O24" s="114">
        <f t="shared" si="12"/>
        <v>4.2</v>
      </c>
      <c r="P24" s="113">
        <f t="shared" si="12"/>
        <v>4.2</v>
      </c>
      <c r="Q24" s="114">
        <f t="shared" si="12"/>
        <v>3.7058823529411762</v>
      </c>
      <c r="R24" s="113">
        <f t="shared" si="12"/>
        <v>2.9166666666666661</v>
      </c>
      <c r="S24" s="114">
        <f t="shared" si="12"/>
        <v>2.7</v>
      </c>
      <c r="T24" s="113">
        <f t="shared" si="12"/>
        <v>2.65</v>
      </c>
      <c r="U24" s="114">
        <f t="shared" si="12"/>
        <v>2.75</v>
      </c>
      <c r="V24" s="113">
        <f t="shared" si="12"/>
        <v>3.05</v>
      </c>
      <c r="W24" s="114">
        <f t="shared" si="12"/>
        <v>3.15</v>
      </c>
      <c r="X24" s="113">
        <f t="shared" si="12"/>
        <v>3.2</v>
      </c>
      <c r="Y24" s="114">
        <f t="shared" si="12"/>
        <v>3.2</v>
      </c>
      <c r="Z24" s="113">
        <f t="shared" si="12"/>
        <v>3.25</v>
      </c>
      <c r="AA24" s="114">
        <f t="shared" si="12"/>
        <v>2.7</v>
      </c>
      <c r="AB24" s="113">
        <f t="shared" si="12"/>
        <v>2.85</v>
      </c>
      <c r="AC24" s="114">
        <f t="shared" si="12"/>
        <v>2.85</v>
      </c>
      <c r="AD24" s="113">
        <f t="shared" si="12"/>
        <v>3.4117647058823528</v>
      </c>
      <c r="AE24" s="114">
        <f t="shared" si="12"/>
        <v>3.0588235294117645</v>
      </c>
      <c r="AF24" s="113">
        <f t="shared" si="12"/>
        <v>3.5294117647058822</v>
      </c>
      <c r="AG24" s="114">
        <f t="shared" si="12"/>
        <v>2.2000000000000002</v>
      </c>
      <c r="AH24" s="113">
        <f t="shared" si="12"/>
        <v>2.1</v>
      </c>
      <c r="AI24" s="114">
        <f t="shared" si="12"/>
        <v>2</v>
      </c>
      <c r="AJ24" s="113">
        <f t="shared" si="12"/>
        <v>2.15</v>
      </c>
      <c r="AK24" s="114">
        <f t="shared" si="12"/>
        <v>2.0499999999999998</v>
      </c>
      <c r="AL24" s="113">
        <f t="shared" si="12"/>
        <v>1.95</v>
      </c>
      <c r="AM24" s="114">
        <f t="shared" si="12"/>
        <v>2.2000000000000002</v>
      </c>
      <c r="AN24" s="113">
        <f t="shared" si="12"/>
        <v>2.2000000000000002</v>
      </c>
      <c r="AO24" s="114">
        <f t="shared" si="12"/>
        <v>2.2999999999999998</v>
      </c>
      <c r="AP24" s="113">
        <f t="shared" si="12"/>
        <v>2.4500000000000002</v>
      </c>
      <c r="AQ24" s="114">
        <f t="shared" si="12"/>
        <v>2.8</v>
      </c>
      <c r="AR24" s="113">
        <f t="shared" si="12"/>
        <v>2.35</v>
      </c>
      <c r="AS24" s="114">
        <f t="shared" si="12"/>
        <v>2.5</v>
      </c>
      <c r="AT24" s="113">
        <f t="shared" si="12"/>
        <v>2.0499999999999998</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0.65</v>
      </c>
      <c r="N25" s="122">
        <f t="shared" si="14"/>
        <v>2.35</v>
      </c>
      <c r="O25" s="123">
        <f t="shared" si="14"/>
        <v>3.8</v>
      </c>
      <c r="P25" s="122">
        <f t="shared" si="14"/>
        <v>4.2</v>
      </c>
      <c r="Q25" s="123">
        <f t="shared" si="14"/>
        <v>3.9529411764705884</v>
      </c>
      <c r="R25" s="122">
        <f t="shared" si="14"/>
        <v>3.3112745098039209</v>
      </c>
      <c r="S25" s="123">
        <f t="shared" si="14"/>
        <v>2.8083333333333331</v>
      </c>
      <c r="T25" s="122">
        <f t="shared" si="14"/>
        <v>2.6749999999999998</v>
      </c>
      <c r="U25" s="123">
        <f t="shared" si="14"/>
        <v>2.7</v>
      </c>
      <c r="V25" s="122">
        <f t="shared" si="14"/>
        <v>2.9</v>
      </c>
      <c r="W25" s="123">
        <f t="shared" si="14"/>
        <v>3.0999999999999996</v>
      </c>
      <c r="X25" s="122">
        <f t="shared" si="14"/>
        <v>3.1749999999999998</v>
      </c>
      <c r="Y25" s="123">
        <f t="shared" si="14"/>
        <v>3.2</v>
      </c>
      <c r="Z25" s="122">
        <f t="shared" si="14"/>
        <v>3.2250000000000001</v>
      </c>
      <c r="AA25" s="123">
        <f t="shared" si="14"/>
        <v>2.9750000000000001</v>
      </c>
      <c r="AB25" s="122">
        <f t="shared" si="14"/>
        <v>2.7750000000000004</v>
      </c>
      <c r="AC25" s="123">
        <f t="shared" si="14"/>
        <v>2.85</v>
      </c>
      <c r="AD25" s="122">
        <f t="shared" si="14"/>
        <v>3.1308823529411764</v>
      </c>
      <c r="AE25" s="123">
        <f t="shared" si="14"/>
        <v>3.2352941176470589</v>
      </c>
      <c r="AF25" s="122">
        <f t="shared" si="14"/>
        <v>3.2941176470588234</v>
      </c>
      <c r="AG25" s="123">
        <f t="shared" si="14"/>
        <v>2.8647058823529412</v>
      </c>
      <c r="AH25" s="122">
        <f t="shared" si="14"/>
        <v>2.1500000000000004</v>
      </c>
      <c r="AI25" s="123">
        <f t="shared" si="14"/>
        <v>2.0499999999999998</v>
      </c>
      <c r="AJ25" s="122">
        <f t="shared" si="14"/>
        <v>2.0750000000000002</v>
      </c>
      <c r="AK25" s="123">
        <f t="shared" si="14"/>
        <v>2.0999999999999996</v>
      </c>
      <c r="AL25" s="122">
        <f t="shared" si="14"/>
        <v>2</v>
      </c>
      <c r="AM25" s="123">
        <f t="shared" si="14"/>
        <v>2.0750000000000002</v>
      </c>
      <c r="AN25" s="122">
        <f t="shared" si="14"/>
        <v>2.2000000000000002</v>
      </c>
      <c r="AO25" s="123">
        <f t="shared" si="14"/>
        <v>2.25</v>
      </c>
      <c r="AP25" s="122">
        <f t="shared" si="14"/>
        <v>2.375</v>
      </c>
      <c r="AQ25" s="123">
        <f t="shared" si="14"/>
        <v>2.625</v>
      </c>
      <c r="AR25" s="122">
        <f t="shared" si="14"/>
        <v>2.5750000000000002</v>
      </c>
      <c r="AS25" s="123">
        <f t="shared" si="14"/>
        <v>2.4249999999999998</v>
      </c>
      <c r="AT25" s="122">
        <f t="shared" si="14"/>
        <v>2.2749999999999999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12.142857142857144</v>
      </c>
      <c r="R26" s="117">
        <f>IF((Q26+P28+(IF(Q16&gt;0,0,Q16))&gt;'SDR Patient and Stations'!R8),'SDR Patient and Stations'!R8,(Q26+P28+(IF(Q16&gt;0,0,Q16))))</f>
        <v>17.142857142857146</v>
      </c>
      <c r="S26" s="116">
        <f>IF((R26+Q28+(IF(R16&gt;0,0,R16))&gt;'SDR Patient and Stations'!S8),'SDR Patient and Stations'!S8,(R26+Q28+(IF(R16&gt;0,0,R16))))</f>
        <v>20</v>
      </c>
      <c r="T26" s="117">
        <f>IF((S26+R28+(IF(S16&gt;0,0,S16))&gt;'SDR Patient and Stations'!T8),'SDR Patient and Stations'!T8,(S26+R28+(IF(S16&gt;0,0,S16))))</f>
        <v>20</v>
      </c>
      <c r="U26" s="116">
        <f>IF((T26+S28+(IF(T16&gt;0,0,T16))&gt;'SDR Patient and Stations'!U8),'SDR Patient and Stations'!U8,(T26+S28+(IF(T16&gt;0,0,T16))))</f>
        <v>20</v>
      </c>
      <c r="V26" s="117">
        <f>IF((U26+T28+(IF(U16&gt;0,0,U16))&gt;'SDR Patient and Stations'!V8),'SDR Patient and Stations'!V8,(U26+T28+(IF(U16&gt;0,0,U16))))</f>
        <v>20</v>
      </c>
      <c r="W26" s="116">
        <f>IF((V26+U28+(IF(V16&gt;0,0,V16))&gt;'SDR Patient and Stations'!W8),'SDR Patient and Stations'!W8,(V26+U28+(IF(V16&gt;0,0,V16))))</f>
        <v>20</v>
      </c>
      <c r="X26" s="117">
        <f>IF((W26+V28+(IF(W16&gt;0,0,W16))&gt;'SDR Patient and Stations'!X8),'SDR Patient and Stations'!X8,(W26+V28+(IF(W16&gt;0,0,W16))))</f>
        <v>20</v>
      </c>
      <c r="Y26" s="116">
        <f>IF((X26+W28+(IF(X16&gt;0,0,X16))&gt;'SDR Patient and Stations'!Y8),'SDR Patient and Stations'!Y8,(X26+W28+(IF(X16&gt;0,0,X16))))</f>
        <v>20</v>
      </c>
      <c r="Z26" s="117">
        <f>IF((Y26+X28+(IF(Y16&gt;0,0,Y16))&gt;'SDR Patient and Stations'!Z8),'SDR Patient and Stations'!Z8,(Y26+X28+(IF(Y16&gt;0,0,Y16))))</f>
        <v>20</v>
      </c>
      <c r="AA26" s="116">
        <f>IF((Z26+Y28+(IF(Z16&gt;0,0,Z16))&gt;'SDR Patient and Stations'!AA8),'SDR Patient and Stations'!AA8,(Z26+Y28+(IF(Z16&gt;0,0,Z16))))</f>
        <v>20</v>
      </c>
      <c r="AB26" s="117">
        <f>IF((AA26+Z28+(IF(AA16&gt;0,0,AA16))&gt;'SDR Patient and Stations'!AB8),'SDR Patient and Stations'!AB8,(AA26+Z28+(IF(AA16&gt;0,0,AA16))))</f>
        <v>20</v>
      </c>
      <c r="AC26" s="116">
        <f>IF((AB26+AA28+(IF(AB16&gt;0,0,AB16))&gt;'SDR Patient and Stations'!AC8),'SDR Patient and Stations'!AC8,(AB26+AA28+(IF(AB16&gt;0,0,AB16))))</f>
        <v>20</v>
      </c>
      <c r="AD26" s="117">
        <f>IF((AC26+AB28+(IF(AC16&gt;0,0,AC16))&gt;'SDR Patient and Stations'!AD8),'SDR Patient and Stations'!AD8,(AC26+AB28+(IF(AC16&gt;0,0,AC16))))</f>
        <v>17</v>
      </c>
      <c r="AE26" s="116">
        <f>IF((AD26+AC28+(IF(AD16&gt;0,0,AD16))&gt;'SDR Patient and Stations'!AE8),'SDR Patient and Stations'!AE8,(AD26+AC28+(IF(AD16&gt;0,0,AD16))))</f>
        <v>17</v>
      </c>
      <c r="AF26" s="117">
        <f>IF((AE26+AD28+(IF(AE16&gt;0,0,AE16))&gt;'SDR Patient and Stations'!AF8),'SDR Patient and Stations'!AF8,(AE26+AD28+(IF(AE16&gt;0,0,AE16))))</f>
        <v>17</v>
      </c>
      <c r="AG26" s="116">
        <f>IF((AF26+AE28+(IF(AF16&gt;0,0,AF16))&gt;'SDR Patient and Stations'!AG8),'SDR Patient and Stations'!AG8,(AF26+AE28+(IF(AF16&gt;0,0,AF16))))</f>
        <v>20</v>
      </c>
      <c r="AH26" s="117">
        <f>IF((AG26+AF28+(IF(AG16&gt;0,0,AG16))&gt;'SDR Patient and Stations'!AH8),'SDR Patient and Stations'!AH8,(AG26+AF28+(IF(AG16&gt;0,0,AG16))))</f>
        <v>20</v>
      </c>
      <c r="AI26" s="116">
        <f>IF((AH26+AG28+(IF(AH16&gt;0,0,AH16))&gt;'SDR Patient and Stations'!AI8),'SDR Patient and Stations'!AI8,(AH26+AG28+(IF(AH16&gt;0,0,AH16))))</f>
        <v>20</v>
      </c>
      <c r="AJ26" s="117">
        <f>IF((AI26+AH28+(IF(AI16&gt;0,0,AI16))&gt;'SDR Patient and Stations'!AJ8),'SDR Patient and Stations'!AJ8,(AI26+AH28+(IF(AI16&gt;0,0,AI16))))</f>
        <v>20</v>
      </c>
      <c r="AK26" s="116">
        <f>IF((AJ26+AI28+(IF(AJ16&gt;0,0,AJ16))&gt;'SDR Patient and Stations'!AK8),'SDR Patient and Stations'!AK8,(AJ26+AI28+(IF(AJ16&gt;0,0,AJ16))))</f>
        <v>20</v>
      </c>
      <c r="AL26" s="117">
        <f>IF((AK26+AJ28+(IF(AK16&gt;0,0,AK16))&gt;'SDR Patient and Stations'!AL8),'SDR Patient and Stations'!AL8,(AK26+AJ28+(IF(AK16&gt;0,0,AK16))))</f>
        <v>20</v>
      </c>
      <c r="AM26" s="116">
        <f>IF((AL26+AK28+(IF(AL16&gt;0,0,AL16))&gt;'SDR Patient and Stations'!AM8),'SDR Patient and Stations'!AM8,(AL26+AK28+(IF(AL16&gt;0,0,AL16))))</f>
        <v>20</v>
      </c>
      <c r="AN26" s="117">
        <f>IF((AM26+AL28+(IF(AM16&gt;0,0,AM16))&gt;'SDR Patient and Stations'!AN8),'SDR Patient and Stations'!AN8,(AM26+AL28+(IF(AM16&gt;0,0,AM16))))</f>
        <v>20</v>
      </c>
      <c r="AO26" s="116">
        <f>IF((AN26+AM28+(IF(AN16&gt;0,0,AN16))&gt;'SDR Patient and Stations'!AO8),'SDR Patient and Stations'!AO8,(AN26+AM28+(IF(AN16&gt;0,0,AN16))))</f>
        <v>20</v>
      </c>
      <c r="AP26" s="117">
        <f>IF((AO26+AN28+(IF(AO16&gt;0,0,AO16))&gt;'SDR Patient and Stations'!AP8),'SDR Patient and Stations'!AP8,(AO26+AN28+(IF(AO16&gt;0,0,AO16))))</f>
        <v>20</v>
      </c>
      <c r="AQ26" s="116">
        <f>IF((AP26+AO28+(IF(AP16&gt;0,0,AP16))&gt;'SDR Patient and Stations'!AQ8),'SDR Patient and Stations'!AQ8,(AP26+AO28+(IF(AP16&gt;0,0,AP16))))</f>
        <v>20</v>
      </c>
      <c r="AR26" s="117">
        <f>IF((AQ26+AP28+(IF(AQ16&gt;0,0,AQ16))&gt;'SDR Patient and Stations'!AR8),'SDR Patient and Stations'!AR8,(AQ26+AP28+(IF(AQ16&gt;0,0,AQ16))))</f>
        <v>20</v>
      </c>
      <c r="AS26" s="116">
        <f>IF((AR26+AQ28+(IF(AR16&gt;0,0,AR16))&gt;'SDR Patient and Stations'!AS8),'SDR Patient and Stations'!AS8,(AR26+AQ28+(IF(AR16&gt;0,0,AR16))))</f>
        <v>20</v>
      </c>
      <c r="AT26" s="117">
        <f>IF((AS26+AR28+(IF(AS16&gt;0,0,AS16))&gt;'SDR Patient and Stations'!AT8),'SDR Patient and Stations'!AT8,(AS26+AR28+(IF(AS16&gt;0,0,AS16))))</f>
        <v>20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2.1428571428571441</v>
      </c>
      <c r="P28" s="117">
        <f t="shared" si="15"/>
        <v>5.0000000000000018</v>
      </c>
      <c r="Q28" s="116">
        <f t="shared" si="15"/>
        <v>10</v>
      </c>
      <c r="R28" s="117">
        <f t="shared" si="15"/>
        <v>9.1281512605042021</v>
      </c>
      <c r="S28" s="116">
        <f t="shared" si="15"/>
        <v>4.1156462585033999</v>
      </c>
      <c r="T28" s="117">
        <f t="shared" si="15"/>
        <v>0</v>
      </c>
      <c r="U28" s="116">
        <f t="shared" si="15"/>
        <v>0</v>
      </c>
      <c r="V28" s="117">
        <f t="shared" si="15"/>
        <v>0</v>
      </c>
      <c r="W28" s="116">
        <f t="shared" si="15"/>
        <v>4.6097883597883609</v>
      </c>
      <c r="X28" s="117">
        <f t="shared" si="15"/>
        <v>6.7452830188679265</v>
      </c>
      <c r="Y28" s="116">
        <f t="shared" si="15"/>
        <v>6.5974025974025992</v>
      </c>
      <c r="Z28" s="117">
        <f t="shared" si="15"/>
        <v>3.9812646370023437</v>
      </c>
      <c r="AA28" s="116">
        <f t="shared" si="15"/>
        <v>3.9512471655328802</v>
      </c>
      <c r="AB28" s="117">
        <f t="shared" si="15"/>
        <v>0</v>
      </c>
      <c r="AC28" s="116">
        <f t="shared" si="15"/>
        <v>0</v>
      </c>
      <c r="AD28" s="117">
        <f t="shared" si="15"/>
        <v>0</v>
      </c>
      <c r="AE28" s="116">
        <f t="shared" si="15"/>
        <v>5.2486772486772502</v>
      </c>
      <c r="AF28" s="117">
        <f t="shared" si="15"/>
        <v>0</v>
      </c>
      <c r="AG28" s="116">
        <f t="shared" si="15"/>
        <v>5.5563909774436091</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5.4545454545454533</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13</v>
      </c>
      <c r="N30" s="60">
        <f>HLOOKUP(N19,'SDR Patient and Stations'!$B$6:$AT$14,4,FALSE)</f>
        <v>34</v>
      </c>
      <c r="O30" s="68">
        <f>HLOOKUP(O19,'SDR Patient and Stations'!$B$6:$AT$14,4,FALSE)</f>
        <v>42</v>
      </c>
      <c r="P30" s="60">
        <f>HLOOKUP(P19,'SDR Patient and Stations'!$B$6:$AT$14,4,FALSE)</f>
        <v>42</v>
      </c>
      <c r="Q30" s="68">
        <f>HLOOKUP(Q19,'SDR Patient and Stations'!$B$6:$AT$14,4,FALSE)</f>
        <v>45</v>
      </c>
      <c r="R30" s="60">
        <f>HLOOKUP(R19,'SDR Patient and Stations'!$B$6:$AT$14,4,FALSE)</f>
        <v>50</v>
      </c>
      <c r="S30" s="68">
        <f>HLOOKUP(S19,'SDR Patient and Stations'!$B$6:$AT$14,4,FALSE)</f>
        <v>54</v>
      </c>
      <c r="T30" s="60">
        <f>HLOOKUP(T19,'SDR Patient and Stations'!$B$6:$AT$14,4,FALSE)</f>
        <v>53</v>
      </c>
      <c r="U30" s="68">
        <f>HLOOKUP(U19,'SDR Patient and Stations'!$B$6:$AT$14,4,FALSE)</f>
        <v>55</v>
      </c>
      <c r="V30" s="60">
        <f>HLOOKUP(V19,'SDR Patient and Stations'!$B$6:$AT$14,4,FALSE)</f>
        <v>61</v>
      </c>
      <c r="W30" s="68">
        <f>HLOOKUP(W19,'SDR Patient and Stations'!$B$6:$AT$14,4,FALSE)</f>
        <v>63</v>
      </c>
      <c r="X30" s="60">
        <f>HLOOKUP(X19,'SDR Patient and Stations'!$B$6:$AT$14,4,FALSE)</f>
        <v>64</v>
      </c>
      <c r="Y30" s="68">
        <f>HLOOKUP(Y19,'SDR Patient and Stations'!$B$6:$AT$14,4,FALSE)</f>
        <v>64</v>
      </c>
      <c r="Z30" s="60">
        <f>HLOOKUP(Z19,'SDR Patient and Stations'!$B$6:$AT$14,4,FALSE)</f>
        <v>65</v>
      </c>
      <c r="AA30" s="68">
        <f>HLOOKUP(AA19,'SDR Patient and Stations'!$B$6:$AT$14,4,FALSE)</f>
        <v>54</v>
      </c>
      <c r="AB30" s="60">
        <f>HLOOKUP(AB19,'SDR Patient and Stations'!$B$6:$AT$14,4,FALSE)</f>
        <v>57</v>
      </c>
      <c r="AC30" s="68">
        <f>HLOOKUP(AC19,'SDR Patient and Stations'!$B$6:$AT$14,4,FALSE)</f>
        <v>57</v>
      </c>
      <c r="AD30" s="60">
        <f>HLOOKUP(AD19,'SDR Patient and Stations'!$B$6:$AT$14,4,FALSE)</f>
        <v>58</v>
      </c>
      <c r="AE30" s="68">
        <f>HLOOKUP(AE19,'SDR Patient and Stations'!$B$6:$AT$14,4,FALSE)</f>
        <v>52</v>
      </c>
      <c r="AF30" s="60">
        <f>HLOOKUP(AF19,'SDR Patient and Stations'!$B$6:$AT$14,4,FALSE)</f>
        <v>60</v>
      </c>
      <c r="AG30" s="68">
        <f>HLOOKUP(AG19,'SDR Patient and Stations'!$B$6:$AT$14,4,FALSE)</f>
        <v>44</v>
      </c>
      <c r="AH30" s="60">
        <f>HLOOKUP(AH19,'SDR Patient and Stations'!$B$6:$AT$14,4,FALSE)</f>
        <v>42</v>
      </c>
      <c r="AI30" s="68">
        <f>HLOOKUP(AI19,'SDR Patient and Stations'!$B$6:$AT$14,4,FALSE)</f>
        <v>40</v>
      </c>
      <c r="AJ30" s="60">
        <f>HLOOKUP(AJ19,'SDR Patient and Stations'!$B$6:$AT$14,4,FALSE)</f>
        <v>43</v>
      </c>
      <c r="AK30" s="68">
        <f>HLOOKUP(AK19,'SDR Patient and Stations'!$B$6:$AT$14,4,FALSE)</f>
        <v>41</v>
      </c>
      <c r="AL30" s="60">
        <f>HLOOKUP(AL19,'SDR Patient and Stations'!$B$6:$AT$14,4,FALSE)</f>
        <v>39</v>
      </c>
      <c r="AM30" s="68">
        <f>HLOOKUP(AM19,'SDR Patient and Stations'!$B$6:$AT$14,4,FALSE)</f>
        <v>44</v>
      </c>
      <c r="AN30" s="60">
        <f>HLOOKUP(AN19,'SDR Patient and Stations'!$B$6:$AT$14,4,FALSE)</f>
        <v>44</v>
      </c>
      <c r="AO30" s="68">
        <f>HLOOKUP(AO19,'SDR Patient and Stations'!$B$6:$AT$14,4,FALSE)</f>
        <v>46</v>
      </c>
      <c r="AP30" s="60">
        <f>HLOOKUP(AP19,'SDR Patient and Stations'!$B$6:$AT$14,4,FALSE)</f>
        <v>49</v>
      </c>
      <c r="AQ30" s="68">
        <f>HLOOKUP(AQ19,'SDR Patient and Stations'!$B$6:$AT$14,4,FALSE)</f>
        <v>56</v>
      </c>
      <c r="AR30" s="60">
        <f>HLOOKUP(AR19,'SDR Patient and Stations'!$B$6:$AT$14,4,FALSE)</f>
        <v>47</v>
      </c>
      <c r="AS30" s="68">
        <f>HLOOKUP(AS19,'SDR Patient and Stations'!$B$6:$AT$14,4,FALSE)</f>
        <v>50</v>
      </c>
      <c r="AT30" s="60">
        <f>HLOOKUP(AT19,'SDR Patient and Stations'!$B$6:$AT$14,4,FALSE)</f>
        <v>41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13</v>
      </c>
      <c r="Q32" s="68">
        <f>HLOOKUP(Q20,'SDR Patient and Stations'!$B$6:$AT$14,4,FALSE)</f>
        <v>34</v>
      </c>
      <c r="R32" s="60">
        <f>HLOOKUP(R20,'SDR Patient and Stations'!$B$6:$AT$14,4,FALSE)</f>
        <v>42</v>
      </c>
      <c r="S32" s="68">
        <f>HLOOKUP(S20,'SDR Patient and Stations'!$B$6:$AT$14,4,FALSE)</f>
        <v>42</v>
      </c>
      <c r="T32" s="60">
        <f>HLOOKUP(T20,'SDR Patient and Stations'!$B$6:$AT$14,4,FALSE)</f>
        <v>45</v>
      </c>
      <c r="U32" s="68">
        <f>HLOOKUP(U20,'SDR Patient and Stations'!$B$6:$AT$14,4,FALSE)</f>
        <v>50</v>
      </c>
      <c r="V32" s="60">
        <f>HLOOKUP(V20,'SDR Patient and Stations'!$B$6:$AT$14,4,FALSE)</f>
        <v>54</v>
      </c>
      <c r="W32" s="68">
        <f>HLOOKUP(W20,'SDR Patient and Stations'!$B$6:$AT$14,4,FALSE)</f>
        <v>53</v>
      </c>
      <c r="X32" s="60">
        <f>HLOOKUP(X20,'SDR Patient and Stations'!$B$6:$AT$14,4,FALSE)</f>
        <v>55</v>
      </c>
      <c r="Y32" s="68">
        <f>HLOOKUP(Y20,'SDR Patient and Stations'!$B$6:$AT$14,4,FALSE)</f>
        <v>61</v>
      </c>
      <c r="Z32" s="60">
        <f>HLOOKUP(Z20,'SDR Patient and Stations'!$B$6:$AT$14,4,FALSE)</f>
        <v>63</v>
      </c>
      <c r="AA32" s="68">
        <f>HLOOKUP(AA20,'SDR Patient and Stations'!$B$6:$AT$14,4,FALSE)</f>
        <v>64</v>
      </c>
      <c r="AB32" s="60">
        <f>HLOOKUP(AB20,'SDR Patient and Stations'!$B$6:$AT$14,4,FALSE)</f>
        <v>64</v>
      </c>
      <c r="AC32" s="68">
        <f>HLOOKUP(AC20,'SDR Patient and Stations'!$B$6:$AT$14,4,FALSE)</f>
        <v>65</v>
      </c>
      <c r="AD32" s="60">
        <f>HLOOKUP(AD20,'SDR Patient and Stations'!$B$6:$AT$14,4,FALSE)</f>
        <v>54</v>
      </c>
      <c r="AE32" s="68">
        <f>HLOOKUP(AE20,'SDR Patient and Stations'!$B$6:$AT$14,4,FALSE)</f>
        <v>57</v>
      </c>
      <c r="AF32" s="60">
        <f>HLOOKUP(AF20,'SDR Patient and Stations'!$B$6:$AT$14,4,FALSE)</f>
        <v>57</v>
      </c>
      <c r="AG32" s="68">
        <f>HLOOKUP(AG20,'SDR Patient and Stations'!$B$6:$AT$14,4,FALSE)</f>
        <v>58</v>
      </c>
      <c r="AH32" s="60">
        <f>HLOOKUP(AH20,'SDR Patient and Stations'!$B$6:$AT$14,4,FALSE)</f>
        <v>52</v>
      </c>
      <c r="AI32" s="68">
        <f>HLOOKUP(AI20,'SDR Patient and Stations'!$B$6:$AT$14,4,FALSE)</f>
        <v>60</v>
      </c>
      <c r="AJ32" s="60">
        <f>HLOOKUP(AJ20,'SDR Patient and Stations'!$B$6:$AT$14,4,FALSE)</f>
        <v>44</v>
      </c>
      <c r="AK32" s="68">
        <f>HLOOKUP(AK20,'SDR Patient and Stations'!$B$6:$AT$14,4,FALSE)</f>
        <v>42</v>
      </c>
      <c r="AL32" s="60">
        <f>HLOOKUP(AL20,'SDR Patient and Stations'!$B$6:$AT$14,4,FALSE)</f>
        <v>40</v>
      </c>
      <c r="AM32" s="68">
        <f>HLOOKUP(AM20,'SDR Patient and Stations'!$B$6:$AT$14,4,FALSE)</f>
        <v>43</v>
      </c>
      <c r="AN32" s="60">
        <f>HLOOKUP(AN20,'SDR Patient and Stations'!$B$6:$AT$14,4,FALSE)</f>
        <v>41</v>
      </c>
      <c r="AO32" s="68">
        <f>HLOOKUP(AO20,'SDR Patient and Stations'!$B$6:$AT$14,4,FALSE)</f>
        <v>39</v>
      </c>
      <c r="AP32" s="60">
        <f>HLOOKUP(AP20,'SDR Patient and Stations'!$B$6:$AT$14,4,FALSE)</f>
        <v>44</v>
      </c>
      <c r="AQ32" s="68">
        <f>HLOOKUP(AQ20,'SDR Patient and Stations'!$B$6:$AT$14,4,FALSE)</f>
        <v>44</v>
      </c>
      <c r="AR32" s="60">
        <f>HLOOKUP(AR20,'SDR Patient and Stations'!$B$6:$AT$14,4,FALSE)</f>
        <v>46</v>
      </c>
      <c r="AS32" s="68">
        <f>HLOOKUP(AS20,'SDR Patient and Stations'!$B$6:$AT$14,4,FALSE)</f>
        <v>49</v>
      </c>
      <c r="AT32" s="60">
        <f>HLOOKUP(AT20,'SDR Patient and Stations'!$B$6:$AT$14,4,FALSE)</f>
        <v>56</v>
      </c>
      <c r="AU32" s="68">
        <f>HLOOKUP(AU20,'SDR Patient and Stations'!$B$6:$AT$14,4,FALSE)</f>
        <v>47</v>
      </c>
      <c r="AV32" s="60">
        <f>HLOOKUP(AV20,'SDR Patient and Stations'!$B$6:$AT$14,4,FALSE)</f>
        <v>50</v>
      </c>
      <c r="AW32" s="68">
        <f>HLOOKUP(AW20,'SDR Patient and Stations'!$B$6:$AT$14,4,FALSE)</f>
        <v>41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13</v>
      </c>
      <c r="N34" s="61">
        <f t="shared" si="16"/>
        <v>34</v>
      </c>
      <c r="O34" s="69">
        <f t="shared" si="16"/>
        <v>42</v>
      </c>
      <c r="P34" s="61">
        <f t="shared" si="16"/>
        <v>29</v>
      </c>
      <c r="Q34" s="69">
        <f t="shared" si="16"/>
        <v>11</v>
      </c>
      <c r="R34" s="61">
        <f t="shared" si="16"/>
        <v>8</v>
      </c>
      <c r="S34" s="69">
        <f t="shared" si="16"/>
        <v>12</v>
      </c>
      <c r="T34" s="61">
        <f t="shared" si="16"/>
        <v>8</v>
      </c>
      <c r="U34" s="69">
        <f t="shared" si="16"/>
        <v>5</v>
      </c>
      <c r="V34" s="61">
        <f t="shared" si="16"/>
        <v>7</v>
      </c>
      <c r="W34" s="69">
        <f t="shared" si="16"/>
        <v>10</v>
      </c>
      <c r="X34" s="61">
        <f t="shared" si="16"/>
        <v>9</v>
      </c>
      <c r="Y34" s="69">
        <f t="shared" si="16"/>
        <v>3</v>
      </c>
      <c r="Z34" s="61">
        <f t="shared" si="16"/>
        <v>2</v>
      </c>
      <c r="AA34" s="69">
        <f t="shared" si="16"/>
        <v>-10</v>
      </c>
      <c r="AB34" s="61">
        <f t="shared" si="16"/>
        <v>-7</v>
      </c>
      <c r="AC34" s="69">
        <f t="shared" si="16"/>
        <v>-8</v>
      </c>
      <c r="AD34" s="61">
        <f t="shared" si="16"/>
        <v>4</v>
      </c>
      <c r="AE34" s="69">
        <f t="shared" si="16"/>
        <v>-5</v>
      </c>
      <c r="AF34" s="61">
        <f t="shared" si="16"/>
        <v>3</v>
      </c>
      <c r="AG34" s="69">
        <f t="shared" si="16"/>
        <v>-14</v>
      </c>
      <c r="AH34" s="61">
        <f t="shared" si="16"/>
        <v>-10</v>
      </c>
      <c r="AI34" s="69">
        <f t="shared" si="16"/>
        <v>-20</v>
      </c>
      <c r="AJ34" s="61">
        <f t="shared" si="16"/>
        <v>-1</v>
      </c>
      <c r="AK34" s="69">
        <f t="shared" si="16"/>
        <v>-1</v>
      </c>
      <c r="AL34" s="61">
        <f t="shared" si="16"/>
        <v>-1</v>
      </c>
      <c r="AM34" s="69">
        <f t="shared" si="16"/>
        <v>1</v>
      </c>
      <c r="AN34" s="61">
        <f t="shared" si="16"/>
        <v>3</v>
      </c>
      <c r="AO34" s="69">
        <f t="shared" si="16"/>
        <v>7</v>
      </c>
      <c r="AP34" s="61">
        <f t="shared" si="16"/>
        <v>5</v>
      </c>
      <c r="AQ34" s="69">
        <f t="shared" si="16"/>
        <v>12</v>
      </c>
      <c r="AR34" s="61">
        <f t="shared" si="16"/>
        <v>1</v>
      </c>
      <c r="AS34" s="69">
        <f t="shared" si="16"/>
        <v>1</v>
      </c>
      <c r="AT34" s="61">
        <f t="shared" si="16"/>
        <v>-15</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2.2307692307692308</v>
      </c>
      <c r="Q36" s="107">
        <f t="shared" si="18"/>
        <v>0.3235294117647059</v>
      </c>
      <c r="R36" s="108">
        <f t="shared" si="18"/>
        <v>0.19047619047619047</v>
      </c>
      <c r="S36" s="107">
        <f t="shared" si="18"/>
        <v>0.2857142857142857</v>
      </c>
      <c r="T36" s="108">
        <f t="shared" si="18"/>
        <v>0.17777777777777778</v>
      </c>
      <c r="U36" s="107">
        <f t="shared" si="18"/>
        <v>0.1</v>
      </c>
      <c r="V36" s="108">
        <f t="shared" si="18"/>
        <v>0.12962962962962962</v>
      </c>
      <c r="W36" s="107">
        <f t="shared" si="18"/>
        <v>0.18867924528301888</v>
      </c>
      <c r="X36" s="108">
        <f t="shared" si="18"/>
        <v>0.16363636363636364</v>
      </c>
      <c r="Y36" s="107">
        <f t="shared" si="18"/>
        <v>4.9180327868852458E-2</v>
      </c>
      <c r="Z36" s="108">
        <f t="shared" si="18"/>
        <v>3.1746031746031744E-2</v>
      </c>
      <c r="AA36" s="107">
        <f t="shared" si="18"/>
        <v>-0.15625</v>
      </c>
      <c r="AB36" s="108">
        <f t="shared" si="18"/>
        <v>-0.109375</v>
      </c>
      <c r="AC36" s="107">
        <f t="shared" si="18"/>
        <v>-0.12307692307692308</v>
      </c>
      <c r="AD36" s="108">
        <f t="shared" si="18"/>
        <v>7.407407407407407E-2</v>
      </c>
      <c r="AE36" s="107">
        <f t="shared" si="18"/>
        <v>-8.771929824561403E-2</v>
      </c>
      <c r="AF36" s="108">
        <f t="shared" si="18"/>
        <v>5.2631578947368418E-2</v>
      </c>
      <c r="AG36" s="107">
        <f t="shared" si="18"/>
        <v>-0.2413793103448276</v>
      </c>
      <c r="AH36" s="108">
        <f t="shared" si="18"/>
        <v>-0.19230769230769232</v>
      </c>
      <c r="AI36" s="107">
        <f t="shared" si="18"/>
        <v>-0.33333333333333331</v>
      </c>
      <c r="AJ36" s="108">
        <f t="shared" si="18"/>
        <v>-2.2727272727272728E-2</v>
      </c>
      <c r="AK36" s="107">
        <f t="shared" si="18"/>
        <v>-2.3809523809523808E-2</v>
      </c>
      <c r="AL36" s="108">
        <f t="shared" si="18"/>
        <v>-2.5000000000000001E-2</v>
      </c>
      <c r="AM36" s="107">
        <f t="shared" si="18"/>
        <v>2.3255813953488372E-2</v>
      </c>
      <c r="AN36" s="108">
        <f t="shared" si="18"/>
        <v>7.3170731707317069E-2</v>
      </c>
      <c r="AO36" s="107">
        <f t="shared" si="18"/>
        <v>0.17948717948717949</v>
      </c>
      <c r="AP36" s="108">
        <f t="shared" si="18"/>
        <v>0.11363636363636363</v>
      </c>
      <c r="AQ36" s="107">
        <f t="shared" si="18"/>
        <v>0.27272727272727271</v>
      </c>
      <c r="AR36" s="108">
        <f t="shared" si="18"/>
        <v>2.1739130434782608E-2</v>
      </c>
      <c r="AS36" s="107">
        <f t="shared" si="18"/>
        <v>2.0408163265306121E-2</v>
      </c>
      <c r="AT36" s="108">
        <f t="shared" si="18"/>
        <v>-0.26785714285714285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0.12393162393162394</v>
      </c>
      <c r="Q38" s="107">
        <f t="shared" si="20"/>
        <v>1.7973856209150329E-2</v>
      </c>
      <c r="R38" s="108">
        <f t="shared" si="20"/>
        <v>1.0582010582010581E-2</v>
      </c>
      <c r="S38" s="107">
        <f t="shared" si="20"/>
        <v>1.5873015873015872E-2</v>
      </c>
      <c r="T38" s="108">
        <f t="shared" si="20"/>
        <v>9.876543209876543E-3</v>
      </c>
      <c r="U38" s="107">
        <f t="shared" si="20"/>
        <v>5.5555555555555558E-3</v>
      </c>
      <c r="V38" s="108">
        <f t="shared" si="20"/>
        <v>7.2016460905349787E-3</v>
      </c>
      <c r="W38" s="107">
        <f t="shared" si="20"/>
        <v>1.0482180293501049E-2</v>
      </c>
      <c r="X38" s="108">
        <f t="shared" si="20"/>
        <v>9.0909090909090905E-3</v>
      </c>
      <c r="Y38" s="107">
        <f t="shared" si="20"/>
        <v>2.7322404371584699E-3</v>
      </c>
      <c r="Z38" s="108">
        <f t="shared" si="20"/>
        <v>1.7636684303350969E-3</v>
      </c>
      <c r="AA38" s="107">
        <f t="shared" si="20"/>
        <v>-8.6805555555555559E-3</v>
      </c>
      <c r="AB38" s="108">
        <f t="shared" si="20"/>
        <v>-6.076388888888889E-3</v>
      </c>
      <c r="AC38" s="107">
        <f t="shared" si="20"/>
        <v>-6.8376068376068376E-3</v>
      </c>
      <c r="AD38" s="108">
        <f t="shared" si="20"/>
        <v>4.1152263374485592E-3</v>
      </c>
      <c r="AE38" s="107">
        <f t="shared" si="20"/>
        <v>-4.8732943469785572E-3</v>
      </c>
      <c r="AF38" s="108">
        <f t="shared" si="20"/>
        <v>2.9239766081871343E-3</v>
      </c>
      <c r="AG38" s="107">
        <f t="shared" si="20"/>
        <v>-1.3409961685823755E-2</v>
      </c>
      <c r="AH38" s="108">
        <f t="shared" si="20"/>
        <v>-1.0683760683760684E-2</v>
      </c>
      <c r="AI38" s="107">
        <f t="shared" si="20"/>
        <v>-1.8518518518518517E-2</v>
      </c>
      <c r="AJ38" s="108">
        <f t="shared" si="20"/>
        <v>-1.2626262626262627E-3</v>
      </c>
      <c r="AK38" s="107">
        <f t="shared" si="20"/>
        <v>-1.3227513227513227E-3</v>
      </c>
      <c r="AL38" s="108">
        <f t="shared" si="20"/>
        <v>-1.3888888888888889E-3</v>
      </c>
      <c r="AM38" s="107">
        <f t="shared" si="20"/>
        <v>1.2919896640826874E-3</v>
      </c>
      <c r="AN38" s="108">
        <f t="shared" si="20"/>
        <v>4.0650406504065036E-3</v>
      </c>
      <c r="AO38" s="107">
        <f t="shared" si="20"/>
        <v>9.9715099715099714E-3</v>
      </c>
      <c r="AP38" s="108">
        <f t="shared" si="20"/>
        <v>6.313131313131313E-3</v>
      </c>
      <c r="AQ38" s="107">
        <f t="shared" si="20"/>
        <v>1.515151515151515E-2</v>
      </c>
      <c r="AR38" s="108">
        <f t="shared" si="20"/>
        <v>1.2077294685990338E-3</v>
      </c>
      <c r="AS38" s="107">
        <f t="shared" si="20"/>
        <v>1.1337868480725622E-3</v>
      </c>
      <c r="AT38" s="108">
        <f t="shared" si="20"/>
        <v>-1.488095238095238E-2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2.2307692307692308</v>
      </c>
      <c r="Q40" s="107">
        <f t="shared" si="21"/>
        <v>0.3235294117647059</v>
      </c>
      <c r="R40" s="108">
        <f t="shared" si="21"/>
        <v>0.19047619047619047</v>
      </c>
      <c r="S40" s="107">
        <f t="shared" si="21"/>
        <v>0.2857142857142857</v>
      </c>
      <c r="T40" s="108">
        <f t="shared" si="21"/>
        <v>0.17777777777777778</v>
      </c>
      <c r="U40" s="107">
        <f t="shared" si="21"/>
        <v>0.1</v>
      </c>
      <c r="V40" s="108">
        <f t="shared" si="21"/>
        <v>0.12962962962962962</v>
      </c>
      <c r="W40" s="107">
        <f t="shared" si="21"/>
        <v>0.18867924528301888</v>
      </c>
      <c r="X40" s="108">
        <f t="shared" si="21"/>
        <v>0.16363636363636364</v>
      </c>
      <c r="Y40" s="107">
        <f t="shared" si="21"/>
        <v>4.9180327868852458E-2</v>
      </c>
      <c r="Z40" s="108">
        <f t="shared" si="21"/>
        <v>3.1746031746031744E-2</v>
      </c>
      <c r="AA40" s="107">
        <f t="shared" si="21"/>
        <v>-0.15625</v>
      </c>
      <c r="AB40" s="108">
        <f t="shared" si="21"/>
        <v>-0.109375</v>
      </c>
      <c r="AC40" s="107">
        <f t="shared" si="21"/>
        <v>-0.12307692307692308</v>
      </c>
      <c r="AD40" s="108">
        <f t="shared" si="21"/>
        <v>7.407407407407407E-2</v>
      </c>
      <c r="AE40" s="107">
        <f t="shared" si="21"/>
        <v>-8.771929824561403E-2</v>
      </c>
      <c r="AF40" s="108">
        <f t="shared" si="21"/>
        <v>5.2631578947368418E-2</v>
      </c>
      <c r="AG40" s="107">
        <f t="shared" si="21"/>
        <v>-0.2413793103448276</v>
      </c>
      <c r="AH40" s="108">
        <f t="shared" si="21"/>
        <v>-0.19230769230769232</v>
      </c>
      <c r="AI40" s="107">
        <f t="shared" si="21"/>
        <v>-0.33333333333333331</v>
      </c>
      <c r="AJ40" s="108">
        <f t="shared" si="21"/>
        <v>-2.2727272727272728E-2</v>
      </c>
      <c r="AK40" s="107">
        <f t="shared" si="21"/>
        <v>-2.3809523809523808E-2</v>
      </c>
      <c r="AL40" s="108">
        <f t="shared" si="21"/>
        <v>-2.5000000000000001E-2</v>
      </c>
      <c r="AM40" s="107">
        <f t="shared" si="21"/>
        <v>2.3255813953488372E-2</v>
      </c>
      <c r="AN40" s="108">
        <f t="shared" si="21"/>
        <v>7.3170731707317069E-2</v>
      </c>
      <c r="AO40" s="107">
        <f t="shared" si="21"/>
        <v>0.17948717948717949</v>
      </c>
      <c r="AP40" s="108">
        <f t="shared" si="21"/>
        <v>0.11363636363636363</v>
      </c>
      <c r="AQ40" s="107">
        <f t="shared" si="21"/>
        <v>0.27272727272727271</v>
      </c>
      <c r="AR40" s="108">
        <f t="shared" si="21"/>
        <v>2.1739130434782608E-2</v>
      </c>
      <c r="AS40" s="107">
        <f t="shared" si="21"/>
        <v>2.0408163265306117E-2</v>
      </c>
      <c r="AT40" s="108">
        <f t="shared" si="21"/>
        <v>-0.26785714285714285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13</v>
      </c>
      <c r="N43" s="110">
        <f t="shared" si="22"/>
        <v>34</v>
      </c>
      <c r="O43" s="109">
        <f t="shared" si="22"/>
        <v>42</v>
      </c>
      <c r="P43" s="110">
        <f t="shared" si="22"/>
        <v>135.69230769230768</v>
      </c>
      <c r="Q43" s="109">
        <f t="shared" si="22"/>
        <v>59.558823529411768</v>
      </c>
      <c r="R43" s="110">
        <f t="shared" si="22"/>
        <v>59.523809523809526</v>
      </c>
      <c r="S43" s="109">
        <f t="shared" si="22"/>
        <v>69.428571428571431</v>
      </c>
      <c r="T43" s="110">
        <f t="shared" si="22"/>
        <v>62.422222222222224</v>
      </c>
      <c r="U43" s="109">
        <f t="shared" si="22"/>
        <v>60.5</v>
      </c>
      <c r="V43" s="110">
        <f t="shared" si="22"/>
        <v>68.907407407407405</v>
      </c>
      <c r="W43" s="109">
        <f t="shared" si="22"/>
        <v>74.886792452830193</v>
      </c>
      <c r="X43" s="110">
        <f t="shared" si="22"/>
        <v>74.472727272727269</v>
      </c>
      <c r="Y43" s="109">
        <f t="shared" si="22"/>
        <v>67.147540983606561</v>
      </c>
      <c r="Z43" s="110">
        <f t="shared" si="22"/>
        <v>67.063492063492063</v>
      </c>
      <c r="AA43" s="109">
        <f t="shared" si="22"/>
        <v>45.5625</v>
      </c>
      <c r="AB43" s="110">
        <f t="shared" si="22"/>
        <v>50.765625</v>
      </c>
      <c r="AC43" s="109">
        <f t="shared" si="22"/>
        <v>49.984615384615381</v>
      </c>
      <c r="AD43" s="110">
        <f t="shared" si="22"/>
        <v>62.296296296296298</v>
      </c>
      <c r="AE43" s="109">
        <f t="shared" si="22"/>
        <v>47.438596491228068</v>
      </c>
      <c r="AF43" s="110">
        <f t="shared" si="22"/>
        <v>63.157894736842103</v>
      </c>
      <c r="AG43" s="109">
        <f t="shared" si="22"/>
        <v>33.379310344827587</v>
      </c>
      <c r="AH43" s="110">
        <f t="shared" si="22"/>
        <v>33.92307692307692</v>
      </c>
      <c r="AI43" s="109">
        <f t="shared" si="22"/>
        <v>26.666666666666668</v>
      </c>
      <c r="AJ43" s="110">
        <f t="shared" si="22"/>
        <v>42.022727272727273</v>
      </c>
      <c r="AK43" s="109">
        <f t="shared" si="22"/>
        <v>40.023809523809526</v>
      </c>
      <c r="AL43" s="110">
        <f t="shared" si="22"/>
        <v>38.024999999999999</v>
      </c>
      <c r="AM43" s="109">
        <f t="shared" si="22"/>
        <v>45.02325581395349</v>
      </c>
      <c r="AN43" s="110">
        <f t="shared" si="22"/>
        <v>47.219512195121951</v>
      </c>
      <c r="AO43" s="109">
        <f t="shared" si="22"/>
        <v>54.256410256410255</v>
      </c>
      <c r="AP43" s="110">
        <f t="shared" si="22"/>
        <v>54.56818181818182</v>
      </c>
      <c r="AQ43" s="109">
        <f t="shared" si="22"/>
        <v>71.272727272727266</v>
      </c>
      <c r="AR43" s="110">
        <f t="shared" si="22"/>
        <v>48.021739130434781</v>
      </c>
      <c r="AS43" s="109">
        <f t="shared" si="22"/>
        <v>51.020408163265309</v>
      </c>
      <c r="AT43" s="110">
        <f t="shared" si="22"/>
        <v>30.017857142857142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4.6428571428571432</v>
      </c>
      <c r="N45" s="61">
        <f t="shared" si="23"/>
        <v>12.142857142857144</v>
      </c>
      <c r="O45" s="69">
        <f t="shared" si="23"/>
        <v>15.000000000000002</v>
      </c>
      <c r="P45" s="61">
        <f t="shared" si="23"/>
        <v>48.46153846153846</v>
      </c>
      <c r="Q45" s="69">
        <f t="shared" si="23"/>
        <v>21.271008403361346</v>
      </c>
      <c r="R45" s="61">
        <f t="shared" si="23"/>
        <v>21.258503401360546</v>
      </c>
      <c r="S45" s="69">
        <f t="shared" si="23"/>
        <v>24.795918367346943</v>
      </c>
      <c r="T45" s="61">
        <f t="shared" si="23"/>
        <v>22.293650793650794</v>
      </c>
      <c r="U45" s="69">
        <f t="shared" si="23"/>
        <v>21.607142857142858</v>
      </c>
      <c r="V45" s="61">
        <f t="shared" si="23"/>
        <v>24.609788359788361</v>
      </c>
      <c r="W45" s="69">
        <f t="shared" si="23"/>
        <v>26.745283018867926</v>
      </c>
      <c r="X45" s="61">
        <f t="shared" si="23"/>
        <v>26.597402597402599</v>
      </c>
      <c r="Y45" s="69">
        <f t="shared" si="23"/>
        <v>23.981264637002344</v>
      </c>
      <c r="Z45" s="61">
        <f t="shared" si="23"/>
        <v>23.95124716553288</v>
      </c>
      <c r="AA45" s="69">
        <f t="shared" si="23"/>
        <v>16.272321428571431</v>
      </c>
      <c r="AB45" s="61">
        <f t="shared" si="23"/>
        <v>18.130580357142858</v>
      </c>
      <c r="AC45" s="69">
        <f t="shared" si="23"/>
        <v>17.85164835164835</v>
      </c>
      <c r="AD45" s="61">
        <f t="shared" si="23"/>
        <v>22.24867724867725</v>
      </c>
      <c r="AE45" s="69">
        <f t="shared" si="23"/>
        <v>16.942355889724311</v>
      </c>
      <c r="AF45" s="61">
        <f t="shared" si="23"/>
        <v>22.556390977443609</v>
      </c>
      <c r="AG45" s="69">
        <f t="shared" si="23"/>
        <v>11.921182266009854</v>
      </c>
      <c r="AH45" s="61">
        <f t="shared" si="23"/>
        <v>12.115384615384615</v>
      </c>
      <c r="AI45" s="69">
        <f t="shared" si="23"/>
        <v>9.5238095238095255</v>
      </c>
      <c r="AJ45" s="61">
        <f t="shared" si="23"/>
        <v>15.008116883116884</v>
      </c>
      <c r="AK45" s="69">
        <f t="shared" si="23"/>
        <v>14.294217687074832</v>
      </c>
      <c r="AL45" s="61">
        <f t="shared" si="23"/>
        <v>13.580357142857142</v>
      </c>
      <c r="AM45" s="69">
        <f t="shared" si="23"/>
        <v>16.079734219269106</v>
      </c>
      <c r="AN45" s="61">
        <f t="shared" si="23"/>
        <v>16.864111498257842</v>
      </c>
      <c r="AO45" s="69">
        <f t="shared" si="23"/>
        <v>19.37728937728938</v>
      </c>
      <c r="AP45" s="61">
        <f t="shared" si="23"/>
        <v>19.488636363636367</v>
      </c>
      <c r="AQ45" s="69">
        <f t="shared" si="23"/>
        <v>25.454545454545453</v>
      </c>
      <c r="AR45" s="61">
        <f t="shared" si="23"/>
        <v>17.150621118012424</v>
      </c>
      <c r="AS45" s="69">
        <f t="shared" si="23"/>
        <v>18.221574344023324</v>
      </c>
      <c r="AT45" s="61">
        <f t="shared" si="23"/>
        <v>10.720663265306124</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-5.3571428571428568</v>
      </c>
      <c r="N47" s="118">
        <f t="shared" si="24"/>
        <v>2.1428571428571441</v>
      </c>
      <c r="O47" s="119">
        <f t="shared" si="24"/>
        <v>5.0000000000000018</v>
      </c>
      <c r="P47" s="118">
        <f t="shared" si="24"/>
        <v>38.46153846153846</v>
      </c>
      <c r="Q47" s="119">
        <f t="shared" si="24"/>
        <v>9.1281512605042021</v>
      </c>
      <c r="R47" s="118">
        <f t="shared" si="24"/>
        <v>4.1156462585033999</v>
      </c>
      <c r="S47" s="119">
        <f t="shared" si="24"/>
        <v>4.7959183673469425</v>
      </c>
      <c r="T47" s="118">
        <f t="shared" si="24"/>
        <v>2.2936507936507944</v>
      </c>
      <c r="U47" s="119">
        <f t="shared" si="24"/>
        <v>1.6071428571428577</v>
      </c>
      <c r="V47" s="118">
        <f t="shared" si="24"/>
        <v>4.6097883597883609</v>
      </c>
      <c r="W47" s="119">
        <f t="shared" si="24"/>
        <v>6.7452830188679265</v>
      </c>
      <c r="X47" s="118">
        <f t="shared" si="24"/>
        <v>6.5974025974025992</v>
      </c>
      <c r="Y47" s="119">
        <f t="shared" si="24"/>
        <v>3.9812646370023437</v>
      </c>
      <c r="Z47" s="118">
        <f t="shared" si="24"/>
        <v>3.9512471655328802</v>
      </c>
      <c r="AA47" s="119">
        <f t="shared" si="24"/>
        <v>-3.7276785714285694</v>
      </c>
      <c r="AB47" s="118">
        <f t="shared" si="24"/>
        <v>-1.8694196428571423</v>
      </c>
      <c r="AC47" s="119">
        <f t="shared" si="24"/>
        <v>-2.1483516483516496</v>
      </c>
      <c r="AD47" s="118">
        <f t="shared" si="24"/>
        <v>5.2486772486772502</v>
      </c>
      <c r="AE47" s="119">
        <f t="shared" si="24"/>
        <v>-5.7644110275688831E-2</v>
      </c>
      <c r="AF47" s="118">
        <f t="shared" si="24"/>
        <v>5.5563909774436091</v>
      </c>
      <c r="AG47" s="119">
        <f t="shared" si="24"/>
        <v>-8.0788177339901459</v>
      </c>
      <c r="AH47" s="118">
        <f t="shared" si="24"/>
        <v>-7.884615384615385</v>
      </c>
      <c r="AI47" s="119">
        <f t="shared" si="24"/>
        <v>-10.476190476190474</v>
      </c>
      <c r="AJ47" s="118">
        <f t="shared" si="24"/>
        <v>-4.9918831168831161</v>
      </c>
      <c r="AK47" s="119">
        <f t="shared" si="24"/>
        <v>-5.7057823129251677</v>
      </c>
      <c r="AL47" s="118">
        <f t="shared" si="24"/>
        <v>-6.4196428571428577</v>
      </c>
      <c r="AM47" s="119">
        <f t="shared" si="24"/>
        <v>-3.9202657807308938</v>
      </c>
      <c r="AN47" s="118">
        <f t="shared" si="24"/>
        <v>-3.1358885017421585</v>
      </c>
      <c r="AO47" s="119">
        <f t="shared" si="24"/>
        <v>-0.6227106227106205</v>
      </c>
      <c r="AP47" s="118">
        <f t="shared" si="24"/>
        <v>-0.51136363636363313</v>
      </c>
      <c r="AQ47" s="119">
        <f t="shared" si="24"/>
        <v>5.4545454545454533</v>
      </c>
      <c r="AR47" s="118">
        <f t="shared" si="24"/>
        <v>-2.8493788819875761</v>
      </c>
      <c r="AS47" s="119">
        <f t="shared" si="24"/>
        <v>-1.778425655976676</v>
      </c>
      <c r="AT47" s="118">
        <f t="shared" si="24"/>
        <v>-9.2793367346938762</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2.1428571428571441</v>
      </c>
      <c r="O49" s="71">
        <f t="shared" si="25"/>
        <v>5.0000000000000018</v>
      </c>
      <c r="P49" s="63">
        <f t="shared" si="25"/>
        <v>10</v>
      </c>
      <c r="Q49" s="71">
        <f t="shared" si="25"/>
        <v>9.1281512605042021</v>
      </c>
      <c r="R49" s="63">
        <f t="shared" si="25"/>
        <v>4.1156462585033999</v>
      </c>
      <c r="S49" s="71">
        <f t="shared" si="25"/>
        <v>0</v>
      </c>
      <c r="T49" s="63">
        <f t="shared" si="25"/>
        <v>0</v>
      </c>
      <c r="U49" s="71">
        <f t="shared" si="25"/>
        <v>0</v>
      </c>
      <c r="V49" s="63">
        <f t="shared" si="25"/>
        <v>4.6097883597883609</v>
      </c>
      <c r="W49" s="71">
        <f t="shared" si="25"/>
        <v>6.7452830188679265</v>
      </c>
      <c r="X49" s="63">
        <f t="shared" si="25"/>
        <v>6.5974025974025992</v>
      </c>
      <c r="Y49" s="71">
        <f t="shared" si="25"/>
        <v>3.9812646370023437</v>
      </c>
      <c r="Z49" s="63">
        <f t="shared" si="25"/>
        <v>3.9512471655328802</v>
      </c>
      <c r="AA49" s="71">
        <f t="shared" si="25"/>
        <v>0</v>
      </c>
      <c r="AB49" s="63">
        <f t="shared" si="25"/>
        <v>0</v>
      </c>
      <c r="AC49" s="71">
        <f t="shared" si="25"/>
        <v>0</v>
      </c>
      <c r="AD49" s="63">
        <f t="shared" si="25"/>
        <v>5.2486772486772502</v>
      </c>
      <c r="AE49" s="71">
        <f t="shared" si="25"/>
        <v>0</v>
      </c>
      <c r="AF49" s="63">
        <f t="shared" si="25"/>
        <v>5.5563909774436091</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5.4545454545454533</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 priority="5" stopIfTrue="1">
      <formula>ISERROR</formula>
    </cfRule>
  </conditionalFormatting>
  <conditionalFormatting sqref="BB36:BD36 BB38:BD38 BB40:BD40 BB43:BD43 BB45:BD45 BB49:BD49">
    <cfRule type="expression" dxfId="3" priority="4" stopIfTrue="1">
      <formula>ISERROR</formula>
    </cfRule>
  </conditionalFormatting>
  <conditionalFormatting sqref="K36 K38 K40 K43 K45 K49">
    <cfRule type="expression" dxfId="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Z16"/>
  <sheetViews>
    <sheetView workbookViewId="0">
      <selection activeCell="D8" sqref="D8:AT8"/>
    </sheetView>
  </sheetViews>
  <sheetFormatPr defaultRowHeight="22.5" x14ac:dyDescent="0.55000000000000004"/>
  <cols>
    <col min="1" max="1" width="24.88671875" customWidth="1"/>
    <col min="2" max="2" width="8.88671875" style="26"/>
    <col min="6" max="6" width="12.33203125" bestFit="1" customWidth="1"/>
    <col min="7" max="7" width="9.77734375" customWidth="1"/>
    <col min="8" max="11" width="10.33203125" bestFit="1" customWidth="1"/>
    <col min="12" max="12" width="10.33203125" customWidth="1"/>
    <col min="13" max="45" width="10.33203125" bestFit="1" customWidth="1"/>
    <col min="46" max="46" width="11" bestFit="1" customWidth="1"/>
    <col min="47" max="52" width="9" hidden="1" customWidth="1"/>
  </cols>
  <sheetData>
    <row r="2" spans="1:52" x14ac:dyDescent="0.55000000000000004">
      <c r="A2" s="187"/>
      <c r="B2" s="187"/>
      <c r="C2" s="187"/>
      <c r="D2" s="187"/>
    </row>
    <row r="3" spans="1:52" x14ac:dyDescent="0.55000000000000004">
      <c r="J3" s="188" t="s">
        <v>1</v>
      </c>
    </row>
    <row r="4" spans="1:52" x14ac:dyDescent="0.55000000000000004">
      <c r="J4" s="189"/>
    </row>
    <row r="5" spans="1:52" s="137" customFormat="1" x14ac:dyDescent="0.55000000000000004">
      <c r="A5" s="131" t="s">
        <v>27</v>
      </c>
      <c r="B5" s="132" t="s">
        <v>4</v>
      </c>
      <c r="C5" s="132" t="s">
        <v>5</v>
      </c>
      <c r="D5" s="132" t="s">
        <v>4</v>
      </c>
      <c r="E5" s="132" t="s">
        <v>5</v>
      </c>
      <c r="F5" s="132" t="s">
        <v>4</v>
      </c>
      <c r="G5" s="132" t="s">
        <v>6</v>
      </c>
      <c r="H5" s="132" t="s">
        <v>4</v>
      </c>
      <c r="I5" s="132" t="s">
        <v>5</v>
      </c>
      <c r="J5" s="133" t="s">
        <v>7</v>
      </c>
      <c r="K5" s="134" t="s">
        <v>9</v>
      </c>
      <c r="L5" s="134" t="s">
        <v>8</v>
      </c>
      <c r="M5" s="135" t="s">
        <v>9</v>
      </c>
      <c r="N5" s="136" t="s">
        <v>8</v>
      </c>
      <c r="O5" s="135" t="s">
        <v>9</v>
      </c>
      <c r="P5" s="136" t="s">
        <v>8</v>
      </c>
      <c r="Q5" s="135" t="s">
        <v>9</v>
      </c>
      <c r="R5" s="136" t="s">
        <v>8</v>
      </c>
      <c r="S5" s="135" t="s">
        <v>9</v>
      </c>
      <c r="T5" s="136" t="s">
        <v>8</v>
      </c>
      <c r="U5" s="135" t="s">
        <v>9</v>
      </c>
      <c r="V5" s="136" t="s">
        <v>8</v>
      </c>
      <c r="W5" s="135" t="s">
        <v>9</v>
      </c>
      <c r="X5" s="136" t="s">
        <v>8</v>
      </c>
      <c r="Y5" s="135" t="s">
        <v>9</v>
      </c>
      <c r="Z5" s="136" t="s">
        <v>8</v>
      </c>
      <c r="AA5" s="135" t="s">
        <v>9</v>
      </c>
      <c r="AB5" s="136" t="s">
        <v>8</v>
      </c>
      <c r="AC5" s="135" t="s">
        <v>9</v>
      </c>
      <c r="AD5" s="136" t="s">
        <v>8</v>
      </c>
      <c r="AE5" s="135" t="s">
        <v>9</v>
      </c>
      <c r="AF5" s="136" t="s">
        <v>8</v>
      </c>
      <c r="AG5" s="135" t="s">
        <v>9</v>
      </c>
      <c r="AH5" s="136" t="s">
        <v>8</v>
      </c>
      <c r="AI5" s="135" t="s">
        <v>9</v>
      </c>
      <c r="AJ5" s="136" t="s">
        <v>8</v>
      </c>
      <c r="AK5" s="135" t="s">
        <v>9</v>
      </c>
      <c r="AL5" s="136" t="s">
        <v>8</v>
      </c>
      <c r="AM5" s="135" t="s">
        <v>9</v>
      </c>
      <c r="AN5" s="136" t="s">
        <v>8</v>
      </c>
      <c r="AO5" s="135" t="s">
        <v>9</v>
      </c>
      <c r="AP5" s="136" t="s">
        <v>8</v>
      </c>
      <c r="AQ5" s="135" t="s">
        <v>9</v>
      </c>
      <c r="AR5" s="136" t="s">
        <v>8</v>
      </c>
      <c r="AS5" s="135" t="s">
        <v>9</v>
      </c>
      <c r="AT5" s="136" t="s">
        <v>8</v>
      </c>
    </row>
    <row r="6" spans="1:52" s="139" customFormat="1" x14ac:dyDescent="0.55000000000000004">
      <c r="A6" s="131" t="s">
        <v>35</v>
      </c>
      <c r="B6" s="138">
        <v>35430</v>
      </c>
      <c r="C6" s="138">
        <v>35611</v>
      </c>
      <c r="D6" s="138">
        <f>B6+365.25</f>
        <v>35795.25</v>
      </c>
      <c r="E6" s="138">
        <f>C6+365.25</f>
        <v>35976.25</v>
      </c>
      <c r="F6" s="138">
        <f>D6+365.25</f>
        <v>36160.5</v>
      </c>
      <c r="G6" s="138">
        <f>E6+365.5</f>
        <v>36341.75</v>
      </c>
      <c r="H6" s="138">
        <f t="shared" ref="H6:AZ6" si="0">F6+365.25</f>
        <v>36525.75</v>
      </c>
      <c r="I6" s="138">
        <f t="shared" si="0"/>
        <v>36707</v>
      </c>
      <c r="J6" s="138">
        <f t="shared" si="0"/>
        <v>36891</v>
      </c>
      <c r="K6" s="138">
        <f t="shared" si="0"/>
        <v>37072.25</v>
      </c>
      <c r="L6" s="138">
        <f t="shared" ref="L6:AS6" si="1">J6+365.25</f>
        <v>37256.25</v>
      </c>
      <c r="M6" s="138">
        <f t="shared" si="1"/>
        <v>37437.5</v>
      </c>
      <c r="N6" s="138">
        <f t="shared" si="1"/>
        <v>37621.5</v>
      </c>
      <c r="O6" s="138">
        <f t="shared" si="1"/>
        <v>37802.75</v>
      </c>
      <c r="P6" s="138">
        <f t="shared" si="1"/>
        <v>37986.75</v>
      </c>
      <c r="Q6" s="138">
        <f t="shared" si="1"/>
        <v>38168</v>
      </c>
      <c r="R6" s="138">
        <f t="shared" si="1"/>
        <v>38352</v>
      </c>
      <c r="S6" s="138">
        <f t="shared" si="1"/>
        <v>38533.25</v>
      </c>
      <c r="T6" s="138">
        <f t="shared" si="1"/>
        <v>38717.25</v>
      </c>
      <c r="U6" s="138">
        <f t="shared" si="1"/>
        <v>38898.5</v>
      </c>
      <c r="V6" s="138">
        <f t="shared" si="1"/>
        <v>39082.5</v>
      </c>
      <c r="W6" s="138">
        <f t="shared" si="1"/>
        <v>39263.75</v>
      </c>
      <c r="X6" s="138">
        <f t="shared" si="1"/>
        <v>39447.75</v>
      </c>
      <c r="Y6" s="138">
        <f t="shared" si="1"/>
        <v>39629</v>
      </c>
      <c r="Z6" s="138">
        <f t="shared" si="1"/>
        <v>39813</v>
      </c>
      <c r="AA6" s="138">
        <f t="shared" si="1"/>
        <v>39994.25</v>
      </c>
      <c r="AB6" s="138">
        <f t="shared" si="1"/>
        <v>40178.25</v>
      </c>
      <c r="AC6" s="138">
        <f t="shared" si="1"/>
        <v>40359.5</v>
      </c>
      <c r="AD6" s="138">
        <f t="shared" si="1"/>
        <v>40543.5</v>
      </c>
      <c r="AE6" s="138">
        <f t="shared" si="1"/>
        <v>40724.75</v>
      </c>
      <c r="AF6" s="138">
        <f t="shared" si="1"/>
        <v>40908.75</v>
      </c>
      <c r="AG6" s="138">
        <f t="shared" si="1"/>
        <v>41090</v>
      </c>
      <c r="AH6" s="138">
        <f t="shared" si="1"/>
        <v>41274</v>
      </c>
      <c r="AI6" s="138">
        <f t="shared" si="1"/>
        <v>41455.25</v>
      </c>
      <c r="AJ6" s="138">
        <f t="shared" si="1"/>
        <v>41639.25</v>
      </c>
      <c r="AK6" s="138">
        <f t="shared" si="1"/>
        <v>41820.5</v>
      </c>
      <c r="AL6" s="138">
        <f t="shared" si="1"/>
        <v>42004.5</v>
      </c>
      <c r="AM6" s="138">
        <f t="shared" si="1"/>
        <v>42185.75</v>
      </c>
      <c r="AN6" s="138">
        <f t="shared" si="1"/>
        <v>42369.75</v>
      </c>
      <c r="AO6" s="138">
        <f t="shared" si="1"/>
        <v>42551</v>
      </c>
      <c r="AP6" s="138">
        <f t="shared" si="1"/>
        <v>42735</v>
      </c>
      <c r="AQ6" s="138">
        <f t="shared" si="1"/>
        <v>42916.25</v>
      </c>
      <c r="AR6" s="138">
        <f t="shared" si="1"/>
        <v>43100.25</v>
      </c>
      <c r="AS6" s="138">
        <f t="shared" si="1"/>
        <v>43281.5</v>
      </c>
      <c r="AT6" s="155">
        <v>43465</v>
      </c>
      <c r="AU6" s="138">
        <f>AR6+365.25</f>
        <v>43465.5</v>
      </c>
      <c r="AV6" s="138">
        <f>AS6+365.25</f>
        <v>43646.75</v>
      </c>
      <c r="AW6" s="138">
        <f t="shared" si="0"/>
        <v>43830.75</v>
      </c>
      <c r="AX6" s="138">
        <f t="shared" si="0"/>
        <v>44012</v>
      </c>
      <c r="AY6" s="138">
        <f t="shared" si="0"/>
        <v>44196</v>
      </c>
      <c r="AZ6" s="138">
        <f t="shared" si="0"/>
        <v>44377.25</v>
      </c>
    </row>
    <row r="7" spans="1:52" s="145" customFormat="1" x14ac:dyDescent="0.55000000000000004">
      <c r="A7" s="140" t="s">
        <v>28</v>
      </c>
      <c r="B7" s="141">
        <v>1997</v>
      </c>
      <c r="C7" s="141">
        <v>1997</v>
      </c>
      <c r="D7" s="141">
        <v>1998</v>
      </c>
      <c r="E7" s="141">
        <v>1998</v>
      </c>
      <c r="F7" s="141">
        <v>1999</v>
      </c>
      <c r="G7" s="141">
        <v>1999</v>
      </c>
      <c r="H7" s="141">
        <v>2000</v>
      </c>
      <c r="I7" s="141">
        <v>2000</v>
      </c>
      <c r="J7" s="142">
        <v>2001</v>
      </c>
      <c r="K7" s="143">
        <v>2002</v>
      </c>
      <c r="L7" s="143">
        <v>2002</v>
      </c>
      <c r="M7" s="143">
        <v>2003</v>
      </c>
      <c r="N7" s="143">
        <v>2003</v>
      </c>
      <c r="O7" s="143">
        <f t="shared" ref="O7:AT7" si="2">M7+1</f>
        <v>2004</v>
      </c>
      <c r="P7" s="144">
        <f t="shared" si="2"/>
        <v>2004</v>
      </c>
      <c r="Q7" s="143">
        <f t="shared" si="2"/>
        <v>2005</v>
      </c>
      <c r="R7" s="144">
        <f t="shared" si="2"/>
        <v>2005</v>
      </c>
      <c r="S7" s="143">
        <f t="shared" si="2"/>
        <v>2006</v>
      </c>
      <c r="T7" s="144">
        <f t="shared" si="2"/>
        <v>2006</v>
      </c>
      <c r="U7" s="143">
        <f t="shared" si="2"/>
        <v>2007</v>
      </c>
      <c r="V7" s="144">
        <f t="shared" si="2"/>
        <v>2007</v>
      </c>
      <c r="W7" s="143">
        <f t="shared" si="2"/>
        <v>2008</v>
      </c>
      <c r="X7" s="144">
        <f t="shared" si="2"/>
        <v>2008</v>
      </c>
      <c r="Y7" s="143">
        <f t="shared" si="2"/>
        <v>2009</v>
      </c>
      <c r="Z7" s="144">
        <f t="shared" si="2"/>
        <v>2009</v>
      </c>
      <c r="AA7" s="143">
        <f t="shared" si="2"/>
        <v>2010</v>
      </c>
      <c r="AB7" s="144">
        <f t="shared" si="2"/>
        <v>2010</v>
      </c>
      <c r="AC7" s="143">
        <f t="shared" si="2"/>
        <v>2011</v>
      </c>
      <c r="AD7" s="144">
        <f t="shared" si="2"/>
        <v>2011</v>
      </c>
      <c r="AE7" s="143">
        <f t="shared" si="2"/>
        <v>2012</v>
      </c>
      <c r="AF7" s="144">
        <f t="shared" si="2"/>
        <v>2012</v>
      </c>
      <c r="AG7" s="143">
        <f t="shared" si="2"/>
        <v>2013</v>
      </c>
      <c r="AH7" s="144">
        <f t="shared" si="2"/>
        <v>2013</v>
      </c>
      <c r="AI7" s="143">
        <f t="shared" si="2"/>
        <v>2014</v>
      </c>
      <c r="AJ7" s="144">
        <f t="shared" si="2"/>
        <v>2014</v>
      </c>
      <c r="AK7" s="144">
        <f t="shared" si="2"/>
        <v>2015</v>
      </c>
      <c r="AL7" s="144">
        <f t="shared" si="2"/>
        <v>2015</v>
      </c>
      <c r="AM7" s="144">
        <f t="shared" si="2"/>
        <v>2016</v>
      </c>
      <c r="AN7" s="144">
        <f t="shared" si="2"/>
        <v>2016</v>
      </c>
      <c r="AO7" s="144">
        <f t="shared" si="2"/>
        <v>2017</v>
      </c>
      <c r="AP7" s="144">
        <f t="shared" si="2"/>
        <v>2017</v>
      </c>
      <c r="AQ7" s="144">
        <f t="shared" si="2"/>
        <v>2018</v>
      </c>
      <c r="AR7" s="144">
        <f t="shared" si="2"/>
        <v>2018</v>
      </c>
      <c r="AS7" s="144">
        <f t="shared" si="2"/>
        <v>2019</v>
      </c>
      <c r="AT7" s="144">
        <f t="shared" si="2"/>
        <v>2019</v>
      </c>
    </row>
    <row r="8" spans="1:52" s="145" customFormat="1" x14ac:dyDescent="0.55000000000000004">
      <c r="A8" s="140" t="s">
        <v>81</v>
      </c>
      <c r="B8" s="184">
        <v>20</v>
      </c>
      <c r="C8" s="185">
        <v>20</v>
      </c>
      <c r="D8" s="185">
        <v>20</v>
      </c>
      <c r="E8" s="185">
        <v>20</v>
      </c>
      <c r="F8" s="185">
        <v>20</v>
      </c>
      <c r="G8" s="185">
        <v>20</v>
      </c>
      <c r="H8" s="185">
        <v>20</v>
      </c>
      <c r="I8" s="185">
        <v>20</v>
      </c>
      <c r="J8" s="185">
        <v>20</v>
      </c>
      <c r="K8" s="185">
        <v>20</v>
      </c>
      <c r="L8" s="185">
        <v>20</v>
      </c>
      <c r="M8" s="185">
        <v>20</v>
      </c>
      <c r="N8" s="185">
        <v>20</v>
      </c>
      <c r="O8" s="185">
        <v>20</v>
      </c>
      <c r="P8" s="185">
        <v>20</v>
      </c>
      <c r="Q8" s="185">
        <v>20</v>
      </c>
      <c r="R8" s="185">
        <v>20</v>
      </c>
      <c r="S8" s="185">
        <v>20</v>
      </c>
      <c r="T8" s="185">
        <v>20</v>
      </c>
      <c r="U8" s="185">
        <v>20</v>
      </c>
      <c r="V8" s="185">
        <v>20</v>
      </c>
      <c r="W8" s="185">
        <v>20</v>
      </c>
      <c r="X8" s="185">
        <v>20</v>
      </c>
      <c r="Y8" s="185">
        <v>20</v>
      </c>
      <c r="Z8" s="185">
        <v>20</v>
      </c>
      <c r="AA8" s="185">
        <v>20</v>
      </c>
      <c r="AB8" s="185">
        <v>20</v>
      </c>
      <c r="AC8" s="185">
        <v>20</v>
      </c>
      <c r="AD8" s="185">
        <v>20</v>
      </c>
      <c r="AE8" s="185">
        <v>20</v>
      </c>
      <c r="AF8" s="185">
        <v>20</v>
      </c>
      <c r="AG8" s="185">
        <v>20</v>
      </c>
      <c r="AH8" s="185">
        <v>20</v>
      </c>
      <c r="AI8" s="185">
        <v>20</v>
      </c>
      <c r="AJ8" s="185">
        <v>20</v>
      </c>
      <c r="AK8" s="185">
        <v>20</v>
      </c>
      <c r="AL8" s="185">
        <v>20</v>
      </c>
      <c r="AM8" s="185">
        <v>20</v>
      </c>
      <c r="AN8" s="185">
        <v>20</v>
      </c>
      <c r="AO8" s="185">
        <v>20</v>
      </c>
      <c r="AP8" s="185">
        <v>20</v>
      </c>
      <c r="AQ8" s="185">
        <v>20</v>
      </c>
      <c r="AR8" s="185">
        <v>20</v>
      </c>
      <c r="AS8" s="185">
        <v>20</v>
      </c>
      <c r="AT8" s="185">
        <v>20</v>
      </c>
    </row>
    <row r="9" spans="1:52" x14ac:dyDescent="0.55000000000000004">
      <c r="A9" s="140" t="s">
        <v>29</v>
      </c>
      <c r="B9" s="147">
        <v>0</v>
      </c>
      <c r="C9" s="147"/>
      <c r="D9" s="147"/>
      <c r="E9" s="147"/>
      <c r="F9" s="147"/>
      <c r="G9" s="147"/>
      <c r="H9" s="147"/>
      <c r="I9" s="147"/>
      <c r="J9" s="147"/>
      <c r="K9" s="147">
        <v>0</v>
      </c>
      <c r="L9" s="147">
        <v>13</v>
      </c>
      <c r="M9" s="147">
        <v>34</v>
      </c>
      <c r="N9" s="147">
        <v>42</v>
      </c>
      <c r="O9" s="147">
        <v>42</v>
      </c>
      <c r="P9" s="147">
        <v>45</v>
      </c>
      <c r="Q9" s="147">
        <v>50</v>
      </c>
      <c r="R9" s="147">
        <v>54</v>
      </c>
      <c r="S9" s="147">
        <v>53</v>
      </c>
      <c r="T9" s="147">
        <v>55</v>
      </c>
      <c r="U9" s="147">
        <v>61</v>
      </c>
      <c r="V9" s="147">
        <v>63</v>
      </c>
      <c r="W9" s="147">
        <v>64</v>
      </c>
      <c r="X9" s="147">
        <v>64</v>
      </c>
      <c r="Y9" s="147">
        <v>65</v>
      </c>
      <c r="Z9" s="147">
        <v>54</v>
      </c>
      <c r="AA9" s="147">
        <v>57</v>
      </c>
      <c r="AB9" s="147">
        <v>57</v>
      </c>
      <c r="AC9" s="147">
        <v>58</v>
      </c>
      <c r="AD9" s="147">
        <v>52</v>
      </c>
      <c r="AE9" s="147">
        <v>60</v>
      </c>
      <c r="AF9" s="147">
        <v>44</v>
      </c>
      <c r="AG9" s="147">
        <v>42</v>
      </c>
      <c r="AH9" s="147">
        <v>40</v>
      </c>
      <c r="AI9" s="147">
        <v>43</v>
      </c>
      <c r="AJ9" s="147">
        <v>41</v>
      </c>
      <c r="AK9" s="147">
        <v>39</v>
      </c>
      <c r="AL9" s="147">
        <v>44</v>
      </c>
      <c r="AM9" s="147">
        <v>44</v>
      </c>
      <c r="AN9" s="147">
        <v>46</v>
      </c>
      <c r="AO9" s="147">
        <v>49</v>
      </c>
      <c r="AP9" s="147">
        <v>56</v>
      </c>
      <c r="AQ9" s="147">
        <v>47</v>
      </c>
      <c r="AR9" s="147">
        <v>50</v>
      </c>
      <c r="AS9" s="147">
        <v>41</v>
      </c>
      <c r="AT9" s="148"/>
      <c r="AU9" s="20">
        <f>'[1]Patient Census'!AJ$8</f>
        <v>103</v>
      </c>
      <c r="AV9" s="20">
        <f>'[1]Patient Census'!AK$8</f>
        <v>105</v>
      </c>
      <c r="AW9" s="20">
        <f>'[1]Patient Census'!AL$8</f>
        <v>111</v>
      </c>
      <c r="AX9" s="20">
        <f>'[1]Patient Census'!AM$8</f>
        <v>109</v>
      </c>
      <c r="AY9" s="20">
        <f>'[1]Patient Census'!AN$8</f>
        <v>103</v>
      </c>
      <c r="AZ9" s="20">
        <f>'[1]Patient Census'!AO$8</f>
        <v>103</v>
      </c>
    </row>
    <row r="10" spans="1:52" x14ac:dyDescent="0.55000000000000004">
      <c r="A10" s="140" t="s">
        <v>30</v>
      </c>
      <c r="B10" s="147">
        <v>10</v>
      </c>
      <c r="C10" s="147">
        <v>10</v>
      </c>
      <c r="D10" s="147">
        <v>10</v>
      </c>
      <c r="E10" s="147">
        <v>10</v>
      </c>
      <c r="F10" s="147">
        <v>10</v>
      </c>
      <c r="G10" s="147">
        <v>10</v>
      </c>
      <c r="H10" s="147">
        <v>10</v>
      </c>
      <c r="I10" s="147">
        <v>10</v>
      </c>
      <c r="J10" s="149">
        <v>10</v>
      </c>
      <c r="K10" s="147">
        <v>10</v>
      </c>
      <c r="L10" s="147">
        <v>10</v>
      </c>
      <c r="M10" s="147">
        <v>10</v>
      </c>
      <c r="N10" s="147">
        <v>10</v>
      </c>
      <c r="O10" s="147">
        <v>10</v>
      </c>
      <c r="P10" s="147">
        <v>19</v>
      </c>
      <c r="Q10" s="147">
        <v>19</v>
      </c>
      <c r="R10" s="147">
        <v>19</v>
      </c>
      <c r="S10" s="147">
        <v>19</v>
      </c>
      <c r="T10" s="147">
        <v>19</v>
      </c>
      <c r="U10" s="147">
        <v>19</v>
      </c>
      <c r="V10" s="147">
        <v>19</v>
      </c>
      <c r="W10" s="147">
        <v>18</v>
      </c>
      <c r="X10" s="147">
        <v>18</v>
      </c>
      <c r="Y10" s="147">
        <v>18</v>
      </c>
      <c r="Z10" s="147">
        <v>15</v>
      </c>
      <c r="AA10" s="147">
        <v>15</v>
      </c>
      <c r="AB10" s="147">
        <v>15</v>
      </c>
      <c r="AC10" s="147">
        <v>19</v>
      </c>
      <c r="AD10" s="147">
        <v>19</v>
      </c>
      <c r="AE10" s="147">
        <v>19</v>
      </c>
      <c r="AF10" s="147">
        <v>19</v>
      </c>
      <c r="AG10" s="147">
        <v>19</v>
      </c>
      <c r="AH10" s="147">
        <v>19</v>
      </c>
      <c r="AI10" s="147">
        <v>19</v>
      </c>
      <c r="AJ10" s="147">
        <v>19</v>
      </c>
      <c r="AK10" s="147">
        <v>19</v>
      </c>
      <c r="AL10" s="147">
        <v>19</v>
      </c>
      <c r="AM10" s="147">
        <v>19</v>
      </c>
      <c r="AN10" s="147">
        <v>19</v>
      </c>
      <c r="AO10" s="147">
        <v>19</v>
      </c>
      <c r="AP10" s="147">
        <v>19</v>
      </c>
      <c r="AQ10" s="147">
        <v>19</v>
      </c>
      <c r="AR10" s="147">
        <v>19</v>
      </c>
      <c r="AS10" s="147">
        <v>19</v>
      </c>
      <c r="AT10" s="148"/>
      <c r="AU10" s="20">
        <f>'[1]Station Census'!AK$8</f>
        <v>37</v>
      </c>
      <c r="AV10" s="20">
        <f>'[1]Station Census'!AL$8</f>
        <v>37</v>
      </c>
      <c r="AW10" s="20">
        <f>'[1]Station Census'!AM$8</f>
        <v>37</v>
      </c>
      <c r="AX10" s="20">
        <f>'[1]Station Census'!AN$8</f>
        <v>37</v>
      </c>
      <c r="AY10" s="20">
        <f>'[1]Station Census'!AO$8</f>
        <v>37</v>
      </c>
    </row>
    <row r="11" spans="1:52" x14ac:dyDescent="0.55000000000000004">
      <c r="A11" s="140" t="s">
        <v>31</v>
      </c>
      <c r="B11" s="146">
        <f t="shared" ref="B11:AT11" si="3">B9/B10</f>
        <v>0</v>
      </c>
      <c r="C11" s="88">
        <f t="shared" si="3"/>
        <v>0</v>
      </c>
      <c r="D11" s="88">
        <f t="shared" si="3"/>
        <v>0</v>
      </c>
      <c r="E11" s="88">
        <f t="shared" si="3"/>
        <v>0</v>
      </c>
      <c r="F11" s="88">
        <f t="shared" si="3"/>
        <v>0</v>
      </c>
      <c r="G11" s="88">
        <f t="shared" si="3"/>
        <v>0</v>
      </c>
      <c r="H11" s="88">
        <f t="shared" si="3"/>
        <v>0</v>
      </c>
      <c r="I11" s="88">
        <f t="shared" si="3"/>
        <v>0</v>
      </c>
      <c r="J11" s="88">
        <f t="shared" si="3"/>
        <v>0</v>
      </c>
      <c r="K11" s="88">
        <f t="shared" si="3"/>
        <v>0</v>
      </c>
      <c r="L11" s="88">
        <f t="shared" si="3"/>
        <v>1.3</v>
      </c>
      <c r="M11" s="88">
        <f t="shared" si="3"/>
        <v>3.4</v>
      </c>
      <c r="N11" s="88">
        <f t="shared" si="3"/>
        <v>4.2</v>
      </c>
      <c r="O11" s="88">
        <f t="shared" si="3"/>
        <v>4.2</v>
      </c>
      <c r="P11" s="88">
        <f t="shared" si="3"/>
        <v>2.3684210526315788</v>
      </c>
      <c r="Q11" s="88">
        <f t="shared" si="3"/>
        <v>2.6315789473684212</v>
      </c>
      <c r="R11" s="88">
        <f t="shared" si="3"/>
        <v>2.8421052631578947</v>
      </c>
      <c r="S11" s="88">
        <f t="shared" si="3"/>
        <v>2.7894736842105261</v>
      </c>
      <c r="T11" s="88">
        <f t="shared" si="3"/>
        <v>2.8947368421052633</v>
      </c>
      <c r="U11" s="88">
        <f t="shared" si="3"/>
        <v>3.2105263157894739</v>
      </c>
      <c r="V11" s="88">
        <f t="shared" si="3"/>
        <v>3.3157894736842106</v>
      </c>
      <c r="W11" s="88">
        <f t="shared" si="3"/>
        <v>3.5555555555555554</v>
      </c>
      <c r="X11" s="88">
        <f t="shared" si="3"/>
        <v>3.5555555555555554</v>
      </c>
      <c r="Y11" s="88">
        <f t="shared" si="3"/>
        <v>3.6111111111111112</v>
      </c>
      <c r="Z11" s="88">
        <f t="shared" si="3"/>
        <v>3.6</v>
      </c>
      <c r="AA11" s="88">
        <f t="shared" si="3"/>
        <v>3.8</v>
      </c>
      <c r="AB11" s="88">
        <f t="shared" si="3"/>
        <v>3.8</v>
      </c>
      <c r="AC11" s="88">
        <f t="shared" si="3"/>
        <v>3.0526315789473686</v>
      </c>
      <c r="AD11" s="88">
        <f t="shared" si="3"/>
        <v>2.736842105263158</v>
      </c>
      <c r="AE11" s="88">
        <f t="shared" si="3"/>
        <v>3.1578947368421053</v>
      </c>
      <c r="AF11" s="88">
        <f t="shared" si="3"/>
        <v>2.3157894736842106</v>
      </c>
      <c r="AG11" s="88">
        <f t="shared" si="3"/>
        <v>2.2105263157894739</v>
      </c>
      <c r="AH11" s="88">
        <f t="shared" si="3"/>
        <v>2.1052631578947367</v>
      </c>
      <c r="AI11" s="88">
        <f t="shared" si="3"/>
        <v>2.263157894736842</v>
      </c>
      <c r="AJ11" s="88">
        <f t="shared" si="3"/>
        <v>2.1578947368421053</v>
      </c>
      <c r="AK11" s="88">
        <f t="shared" si="3"/>
        <v>2.0526315789473686</v>
      </c>
      <c r="AL11" s="88">
        <f t="shared" si="3"/>
        <v>2.3157894736842106</v>
      </c>
      <c r="AM11" s="88">
        <f t="shared" si="3"/>
        <v>2.3157894736842106</v>
      </c>
      <c r="AN11" s="88">
        <f t="shared" si="3"/>
        <v>2.4210526315789473</v>
      </c>
      <c r="AO11" s="88">
        <f t="shared" si="3"/>
        <v>2.5789473684210527</v>
      </c>
      <c r="AP11" s="88">
        <f t="shared" si="3"/>
        <v>2.9473684210526314</v>
      </c>
      <c r="AQ11" s="88">
        <f t="shared" si="3"/>
        <v>2.4736842105263159</v>
      </c>
      <c r="AR11" s="88">
        <f t="shared" si="3"/>
        <v>2.6315789473684212</v>
      </c>
      <c r="AS11" s="88">
        <f t="shared" si="3"/>
        <v>2.1578947368421053</v>
      </c>
      <c r="AT11" s="88" t="e">
        <f t="shared" si="3"/>
        <v>#DIV/0!</v>
      </c>
    </row>
    <row r="12" spans="1:52" x14ac:dyDescent="0.55000000000000004">
      <c r="A12" s="140" t="s">
        <v>32</v>
      </c>
      <c r="B12" s="170">
        <f t="shared" ref="B12:AT12" si="4">B9/(B10*4)</f>
        <v>0</v>
      </c>
      <c r="C12" s="106">
        <f t="shared" si="4"/>
        <v>0</v>
      </c>
      <c r="D12" s="106">
        <f t="shared" si="4"/>
        <v>0</v>
      </c>
      <c r="E12" s="106">
        <f t="shared" si="4"/>
        <v>0</v>
      </c>
      <c r="F12" s="106">
        <f t="shared" si="4"/>
        <v>0</v>
      </c>
      <c r="G12" s="106">
        <f t="shared" si="4"/>
        <v>0</v>
      </c>
      <c r="H12" s="106">
        <f t="shared" si="4"/>
        <v>0</v>
      </c>
      <c r="I12" s="106">
        <f t="shared" si="4"/>
        <v>0</v>
      </c>
      <c r="J12" s="106">
        <f t="shared" si="4"/>
        <v>0</v>
      </c>
      <c r="K12" s="106">
        <f t="shared" si="4"/>
        <v>0</v>
      </c>
      <c r="L12" s="106">
        <f t="shared" si="4"/>
        <v>0.32500000000000001</v>
      </c>
      <c r="M12" s="106">
        <f t="shared" si="4"/>
        <v>0.85</v>
      </c>
      <c r="N12" s="106">
        <f t="shared" si="4"/>
        <v>1.05</v>
      </c>
      <c r="O12" s="106">
        <f t="shared" si="4"/>
        <v>1.05</v>
      </c>
      <c r="P12" s="106">
        <f t="shared" si="4"/>
        <v>0.59210526315789469</v>
      </c>
      <c r="Q12" s="106">
        <f t="shared" si="4"/>
        <v>0.65789473684210531</v>
      </c>
      <c r="R12" s="106">
        <f t="shared" si="4"/>
        <v>0.71052631578947367</v>
      </c>
      <c r="S12" s="106">
        <f t="shared" si="4"/>
        <v>0.69736842105263153</v>
      </c>
      <c r="T12" s="106">
        <f t="shared" si="4"/>
        <v>0.72368421052631582</v>
      </c>
      <c r="U12" s="106">
        <f t="shared" si="4"/>
        <v>0.80263157894736847</v>
      </c>
      <c r="V12" s="106">
        <f t="shared" si="4"/>
        <v>0.82894736842105265</v>
      </c>
      <c r="W12" s="106">
        <f t="shared" si="4"/>
        <v>0.88888888888888884</v>
      </c>
      <c r="X12" s="106">
        <f t="shared" si="4"/>
        <v>0.88888888888888884</v>
      </c>
      <c r="Y12" s="106">
        <f t="shared" si="4"/>
        <v>0.90277777777777779</v>
      </c>
      <c r="Z12" s="106">
        <f t="shared" si="4"/>
        <v>0.9</v>
      </c>
      <c r="AA12" s="106">
        <f t="shared" si="4"/>
        <v>0.95</v>
      </c>
      <c r="AB12" s="106">
        <f t="shared" si="4"/>
        <v>0.95</v>
      </c>
      <c r="AC12" s="106">
        <f t="shared" si="4"/>
        <v>0.76315789473684215</v>
      </c>
      <c r="AD12" s="106">
        <f t="shared" si="4"/>
        <v>0.68421052631578949</v>
      </c>
      <c r="AE12" s="106">
        <f t="shared" si="4"/>
        <v>0.78947368421052633</v>
      </c>
      <c r="AF12" s="106">
        <f t="shared" si="4"/>
        <v>0.57894736842105265</v>
      </c>
      <c r="AG12" s="106">
        <f t="shared" si="4"/>
        <v>0.55263157894736847</v>
      </c>
      <c r="AH12" s="106">
        <f t="shared" si="4"/>
        <v>0.52631578947368418</v>
      </c>
      <c r="AI12" s="106">
        <f t="shared" si="4"/>
        <v>0.56578947368421051</v>
      </c>
      <c r="AJ12" s="106">
        <f t="shared" si="4"/>
        <v>0.53947368421052633</v>
      </c>
      <c r="AK12" s="106">
        <f t="shared" si="4"/>
        <v>0.51315789473684215</v>
      </c>
      <c r="AL12" s="106">
        <f t="shared" si="4"/>
        <v>0.57894736842105265</v>
      </c>
      <c r="AM12" s="106">
        <f t="shared" si="4"/>
        <v>0.57894736842105265</v>
      </c>
      <c r="AN12" s="106">
        <f t="shared" si="4"/>
        <v>0.60526315789473684</v>
      </c>
      <c r="AO12" s="106">
        <f t="shared" si="4"/>
        <v>0.64473684210526316</v>
      </c>
      <c r="AP12" s="106">
        <f t="shared" si="4"/>
        <v>0.73684210526315785</v>
      </c>
      <c r="AQ12" s="106">
        <f t="shared" si="4"/>
        <v>0.61842105263157898</v>
      </c>
      <c r="AR12" s="106">
        <f t="shared" si="4"/>
        <v>0.65789473684210531</v>
      </c>
      <c r="AS12" s="106">
        <f t="shared" si="4"/>
        <v>0.53947368421052633</v>
      </c>
      <c r="AT12" s="106" t="e">
        <f t="shared" si="4"/>
        <v>#DIV/0!</v>
      </c>
    </row>
    <row r="13" spans="1:52" x14ac:dyDescent="0.55000000000000004">
      <c r="A13" s="140" t="s">
        <v>38</v>
      </c>
      <c r="B13" s="172" t="s">
        <v>61</v>
      </c>
      <c r="C13" s="173">
        <f>AVERAGE(B11:C11)</f>
        <v>0</v>
      </c>
      <c r="D13" s="173">
        <f t="shared" ref="D13:AT13" si="5">AVERAGE(C11:D11)</f>
        <v>0</v>
      </c>
      <c r="E13" s="173">
        <f t="shared" si="5"/>
        <v>0</v>
      </c>
      <c r="F13" s="173">
        <f t="shared" si="5"/>
        <v>0</v>
      </c>
      <c r="G13" s="173">
        <f t="shared" si="5"/>
        <v>0</v>
      </c>
      <c r="H13" s="173">
        <f t="shared" si="5"/>
        <v>0</v>
      </c>
      <c r="I13" s="173">
        <f t="shared" si="5"/>
        <v>0</v>
      </c>
      <c r="J13" s="173">
        <f t="shared" si="5"/>
        <v>0</v>
      </c>
      <c r="K13" s="173">
        <f t="shared" si="5"/>
        <v>0</v>
      </c>
      <c r="L13" s="173">
        <f t="shared" si="5"/>
        <v>0.65</v>
      </c>
      <c r="M13" s="173">
        <f t="shared" si="5"/>
        <v>2.35</v>
      </c>
      <c r="N13" s="173">
        <f t="shared" si="5"/>
        <v>3.8</v>
      </c>
      <c r="O13" s="173">
        <f t="shared" si="5"/>
        <v>4.2</v>
      </c>
      <c r="P13" s="173">
        <f t="shared" si="5"/>
        <v>3.2842105263157895</v>
      </c>
      <c r="Q13" s="173">
        <f t="shared" si="5"/>
        <v>2.5</v>
      </c>
      <c r="R13" s="173">
        <f t="shared" si="5"/>
        <v>2.736842105263158</v>
      </c>
      <c r="S13" s="173">
        <f t="shared" si="5"/>
        <v>2.8157894736842106</v>
      </c>
      <c r="T13" s="173">
        <f t="shared" si="5"/>
        <v>2.8421052631578947</v>
      </c>
      <c r="U13" s="173">
        <f t="shared" si="5"/>
        <v>3.0526315789473686</v>
      </c>
      <c r="V13" s="173">
        <f t="shared" si="5"/>
        <v>3.2631578947368425</v>
      </c>
      <c r="W13" s="173">
        <f t="shared" si="5"/>
        <v>3.435672514619883</v>
      </c>
      <c r="X13" s="173">
        <f t="shared" si="5"/>
        <v>3.5555555555555554</v>
      </c>
      <c r="Y13" s="173">
        <f t="shared" si="5"/>
        <v>3.583333333333333</v>
      </c>
      <c r="Z13" s="173">
        <f t="shared" si="5"/>
        <v>3.6055555555555556</v>
      </c>
      <c r="AA13" s="173">
        <f t="shared" si="5"/>
        <v>3.7</v>
      </c>
      <c r="AB13" s="173">
        <f t="shared" si="5"/>
        <v>3.8</v>
      </c>
      <c r="AC13" s="173">
        <f t="shared" si="5"/>
        <v>3.4263157894736844</v>
      </c>
      <c r="AD13" s="173">
        <f t="shared" si="5"/>
        <v>2.8947368421052633</v>
      </c>
      <c r="AE13" s="173">
        <f t="shared" si="5"/>
        <v>2.9473684210526319</v>
      </c>
      <c r="AF13" s="173">
        <f t="shared" si="5"/>
        <v>2.736842105263158</v>
      </c>
      <c r="AG13" s="173">
        <f t="shared" si="5"/>
        <v>2.2631578947368425</v>
      </c>
      <c r="AH13" s="173">
        <f t="shared" si="5"/>
        <v>2.1578947368421053</v>
      </c>
      <c r="AI13" s="173">
        <f t="shared" si="5"/>
        <v>2.1842105263157894</v>
      </c>
      <c r="AJ13" s="173">
        <f t="shared" si="5"/>
        <v>2.2105263157894735</v>
      </c>
      <c r="AK13" s="173">
        <f t="shared" si="5"/>
        <v>2.1052631578947372</v>
      </c>
      <c r="AL13" s="173">
        <f t="shared" si="5"/>
        <v>2.1842105263157894</v>
      </c>
      <c r="AM13" s="173">
        <f t="shared" si="5"/>
        <v>2.3157894736842106</v>
      </c>
      <c r="AN13" s="173">
        <f t="shared" si="5"/>
        <v>2.3684210526315788</v>
      </c>
      <c r="AO13" s="173">
        <f t="shared" si="5"/>
        <v>2.5</v>
      </c>
      <c r="AP13" s="173">
        <f t="shared" si="5"/>
        <v>2.763157894736842</v>
      </c>
      <c r="AQ13" s="173">
        <f t="shared" si="5"/>
        <v>2.7105263157894735</v>
      </c>
      <c r="AR13" s="173">
        <f t="shared" si="5"/>
        <v>2.5526315789473686</v>
      </c>
      <c r="AS13" s="173">
        <f t="shared" si="5"/>
        <v>2.3947368421052633</v>
      </c>
      <c r="AT13" s="173" t="e">
        <f t="shared" si="5"/>
        <v>#DIV/0!</v>
      </c>
    </row>
    <row r="14" spans="1:52" ht="84" customHeight="1" x14ac:dyDescent="0.55000000000000004">
      <c r="A14" s="164" t="s">
        <v>74</v>
      </c>
      <c r="B14" s="186">
        <v>0</v>
      </c>
      <c r="C14" s="186">
        <v>0</v>
      </c>
      <c r="D14" s="186">
        <v>0</v>
      </c>
      <c r="E14" s="186">
        <v>0</v>
      </c>
      <c r="F14" s="186">
        <v>0</v>
      </c>
      <c r="G14" s="186">
        <v>0</v>
      </c>
      <c r="H14" s="186">
        <v>0</v>
      </c>
      <c r="I14" s="186">
        <v>0</v>
      </c>
      <c r="J14" s="186">
        <v>0</v>
      </c>
      <c r="K14" s="186">
        <v>0</v>
      </c>
      <c r="L14" s="186">
        <v>0</v>
      </c>
      <c r="M14" s="186">
        <v>9</v>
      </c>
      <c r="N14" s="186">
        <v>9</v>
      </c>
      <c r="O14" s="186">
        <v>0</v>
      </c>
      <c r="P14" s="186">
        <v>0</v>
      </c>
      <c r="Q14" s="186">
        <v>0</v>
      </c>
      <c r="R14" s="186">
        <v>0</v>
      </c>
      <c r="S14" s="186">
        <v>0</v>
      </c>
      <c r="T14" s="186">
        <v>0</v>
      </c>
      <c r="U14" s="186">
        <v>-1</v>
      </c>
      <c r="V14" s="186">
        <v>0</v>
      </c>
      <c r="W14" s="186">
        <v>0</v>
      </c>
      <c r="X14" s="186">
        <v>-3</v>
      </c>
      <c r="Y14" s="186">
        <v>0</v>
      </c>
      <c r="Z14" s="186">
        <v>0</v>
      </c>
      <c r="AA14" s="186">
        <v>4</v>
      </c>
      <c r="AB14" s="186">
        <v>0</v>
      </c>
      <c r="AC14" s="186">
        <v>0</v>
      </c>
      <c r="AD14" s="186">
        <v>0</v>
      </c>
      <c r="AE14" s="186">
        <v>0</v>
      </c>
      <c r="AF14" s="186">
        <v>0</v>
      </c>
      <c r="AG14" s="186">
        <v>0</v>
      </c>
      <c r="AH14" s="186">
        <v>0</v>
      </c>
      <c r="AI14" s="186">
        <v>0</v>
      </c>
      <c r="AJ14" s="186">
        <v>0</v>
      </c>
      <c r="AK14" s="186">
        <v>0</v>
      </c>
      <c r="AL14" s="186">
        <v>0</v>
      </c>
      <c r="AM14" s="186">
        <v>0</v>
      </c>
      <c r="AN14" s="186">
        <v>0</v>
      </c>
      <c r="AO14" s="186">
        <v>0</v>
      </c>
      <c r="AP14" s="186">
        <v>0</v>
      </c>
      <c r="AQ14" s="186">
        <v>0</v>
      </c>
      <c r="AR14" s="186">
        <v>0</v>
      </c>
      <c r="AS14" s="186"/>
      <c r="AT14" s="169"/>
    </row>
    <row r="15" spans="1:52" ht="72.75" customHeight="1" x14ac:dyDescent="0.55000000000000004">
      <c r="A15" s="164" t="s">
        <v>75</v>
      </c>
      <c r="B15" s="165"/>
      <c r="C15" s="28"/>
      <c r="D15" s="28"/>
      <c r="E15" s="28"/>
      <c r="F15" s="28">
        <f>C14</f>
        <v>0</v>
      </c>
      <c r="G15" s="28">
        <f t="shared" ref="G15:AT15" si="6">D14</f>
        <v>0</v>
      </c>
      <c r="H15" s="28">
        <f t="shared" si="6"/>
        <v>0</v>
      </c>
      <c r="I15" s="28">
        <f t="shared" si="6"/>
        <v>0</v>
      </c>
      <c r="J15" s="28">
        <f t="shared" si="6"/>
        <v>0</v>
      </c>
      <c r="K15" s="28">
        <f t="shared" si="6"/>
        <v>0</v>
      </c>
      <c r="L15" s="28">
        <f t="shared" si="6"/>
        <v>0</v>
      </c>
      <c r="M15" s="28">
        <f t="shared" si="6"/>
        <v>0</v>
      </c>
      <c r="N15" s="28">
        <f t="shared" si="6"/>
        <v>0</v>
      </c>
      <c r="O15" s="28">
        <f t="shared" si="6"/>
        <v>0</v>
      </c>
      <c r="P15" s="28">
        <f t="shared" si="6"/>
        <v>9</v>
      </c>
      <c r="Q15" s="28">
        <f t="shared" si="6"/>
        <v>9</v>
      </c>
      <c r="R15" s="28">
        <f t="shared" si="6"/>
        <v>0</v>
      </c>
      <c r="S15" s="28">
        <f t="shared" si="6"/>
        <v>0</v>
      </c>
      <c r="T15" s="28">
        <f t="shared" si="6"/>
        <v>0</v>
      </c>
      <c r="U15" s="28">
        <f t="shared" si="6"/>
        <v>0</v>
      </c>
      <c r="V15" s="28">
        <f t="shared" si="6"/>
        <v>0</v>
      </c>
      <c r="W15" s="28">
        <f t="shared" si="6"/>
        <v>0</v>
      </c>
      <c r="X15" s="28">
        <f t="shared" si="6"/>
        <v>-1</v>
      </c>
      <c r="Y15" s="28">
        <f t="shared" si="6"/>
        <v>0</v>
      </c>
      <c r="Z15" s="28">
        <f t="shared" si="6"/>
        <v>0</v>
      </c>
      <c r="AA15" s="28">
        <f t="shared" si="6"/>
        <v>-3</v>
      </c>
      <c r="AB15" s="28">
        <f t="shared" si="6"/>
        <v>0</v>
      </c>
      <c r="AC15" s="28">
        <f t="shared" si="6"/>
        <v>0</v>
      </c>
      <c r="AD15" s="28">
        <f t="shared" si="6"/>
        <v>4</v>
      </c>
      <c r="AE15" s="28">
        <f t="shared" si="6"/>
        <v>0</v>
      </c>
      <c r="AF15" s="28">
        <f t="shared" si="6"/>
        <v>0</v>
      </c>
      <c r="AG15" s="28">
        <f t="shared" si="6"/>
        <v>0</v>
      </c>
      <c r="AH15" s="28">
        <f t="shared" si="6"/>
        <v>0</v>
      </c>
      <c r="AI15" s="28">
        <f t="shared" si="6"/>
        <v>0</v>
      </c>
      <c r="AJ15" s="28">
        <f t="shared" si="6"/>
        <v>0</v>
      </c>
      <c r="AK15" s="28">
        <f t="shared" si="6"/>
        <v>0</v>
      </c>
      <c r="AL15" s="28">
        <f t="shared" si="6"/>
        <v>0</v>
      </c>
      <c r="AM15" s="28">
        <f t="shared" si="6"/>
        <v>0</v>
      </c>
      <c r="AN15" s="28">
        <f t="shared" si="6"/>
        <v>0</v>
      </c>
      <c r="AO15" s="28">
        <f t="shared" si="6"/>
        <v>0</v>
      </c>
      <c r="AP15" s="28">
        <f t="shared" si="6"/>
        <v>0</v>
      </c>
      <c r="AQ15" s="28">
        <f t="shared" si="6"/>
        <v>0</v>
      </c>
      <c r="AR15" s="28">
        <f t="shared" si="6"/>
        <v>0</v>
      </c>
      <c r="AS15" s="28">
        <f t="shared" si="6"/>
        <v>0</v>
      </c>
      <c r="AT15" s="28">
        <f t="shared" si="6"/>
        <v>0</v>
      </c>
    </row>
    <row r="16" spans="1:52" ht="67.5" x14ac:dyDescent="0.55000000000000004">
      <c r="A16" s="164" t="s">
        <v>73</v>
      </c>
      <c r="B16" s="165"/>
      <c r="C16" s="28"/>
      <c r="D16" s="28"/>
      <c r="E16" s="28"/>
      <c r="F16" s="28"/>
      <c r="G16" s="28">
        <f>F15</f>
        <v>0</v>
      </c>
      <c r="H16" s="28">
        <f t="shared" ref="H16:AT16" si="7">G15</f>
        <v>0</v>
      </c>
      <c r="I16" s="28">
        <f t="shared" si="7"/>
        <v>0</v>
      </c>
      <c r="J16" s="28">
        <f t="shared" si="7"/>
        <v>0</v>
      </c>
      <c r="K16" s="28">
        <f t="shared" si="7"/>
        <v>0</v>
      </c>
      <c r="L16" s="28">
        <f t="shared" si="7"/>
        <v>0</v>
      </c>
      <c r="M16" s="28">
        <f t="shared" si="7"/>
        <v>0</v>
      </c>
      <c r="N16" s="28">
        <f t="shared" si="7"/>
        <v>0</v>
      </c>
      <c r="O16" s="28">
        <f t="shared" si="7"/>
        <v>0</v>
      </c>
      <c r="P16" s="28">
        <f t="shared" si="7"/>
        <v>0</v>
      </c>
      <c r="Q16" s="28">
        <f t="shared" si="7"/>
        <v>9</v>
      </c>
      <c r="R16" s="28">
        <f t="shared" si="7"/>
        <v>9</v>
      </c>
      <c r="S16" s="28">
        <f t="shared" si="7"/>
        <v>0</v>
      </c>
      <c r="T16" s="28">
        <f t="shared" si="7"/>
        <v>0</v>
      </c>
      <c r="U16" s="28">
        <f t="shared" si="7"/>
        <v>0</v>
      </c>
      <c r="V16" s="28">
        <f t="shared" si="7"/>
        <v>0</v>
      </c>
      <c r="W16" s="28">
        <f t="shared" si="7"/>
        <v>0</v>
      </c>
      <c r="X16" s="28">
        <f t="shared" si="7"/>
        <v>0</v>
      </c>
      <c r="Y16" s="28">
        <f t="shared" si="7"/>
        <v>-1</v>
      </c>
      <c r="Z16" s="28">
        <f t="shared" si="7"/>
        <v>0</v>
      </c>
      <c r="AA16" s="28">
        <f t="shared" si="7"/>
        <v>0</v>
      </c>
      <c r="AB16" s="28">
        <f t="shared" si="7"/>
        <v>-3</v>
      </c>
      <c r="AC16" s="28">
        <f t="shared" si="7"/>
        <v>0</v>
      </c>
      <c r="AD16" s="28">
        <f t="shared" si="7"/>
        <v>0</v>
      </c>
      <c r="AE16" s="28">
        <f t="shared" si="7"/>
        <v>4</v>
      </c>
      <c r="AF16" s="28">
        <f t="shared" si="7"/>
        <v>0</v>
      </c>
      <c r="AG16" s="28">
        <f t="shared" si="7"/>
        <v>0</v>
      </c>
      <c r="AH16" s="28">
        <f t="shared" si="7"/>
        <v>0</v>
      </c>
      <c r="AI16" s="28">
        <f t="shared" si="7"/>
        <v>0</v>
      </c>
      <c r="AJ16" s="28">
        <f t="shared" si="7"/>
        <v>0</v>
      </c>
      <c r="AK16" s="28">
        <f t="shared" si="7"/>
        <v>0</v>
      </c>
      <c r="AL16" s="28">
        <f t="shared" si="7"/>
        <v>0</v>
      </c>
      <c r="AM16" s="28">
        <f t="shared" si="7"/>
        <v>0</v>
      </c>
      <c r="AN16" s="28">
        <f t="shared" si="7"/>
        <v>0</v>
      </c>
      <c r="AO16" s="28">
        <f t="shared" si="7"/>
        <v>0</v>
      </c>
      <c r="AP16" s="28">
        <f t="shared" si="7"/>
        <v>0</v>
      </c>
      <c r="AQ16" s="28">
        <f t="shared" si="7"/>
        <v>0</v>
      </c>
      <c r="AR16" s="28">
        <f t="shared" si="7"/>
        <v>0</v>
      </c>
      <c r="AS16" s="28">
        <f t="shared" si="7"/>
        <v>0</v>
      </c>
      <c r="AT16" s="28">
        <f t="shared" si="7"/>
        <v>0</v>
      </c>
    </row>
  </sheetData>
  <mergeCells count="2">
    <mergeCell ref="A2:D2"/>
    <mergeCell ref="J3:J4"/>
  </mergeCells>
  <pageMargins left="0.7" right="0.7" top="0.75" bottom="0.75" header="0.3" footer="0.3"/>
  <ignoredErrors>
    <ignoredError sqref="M11:AT12 B11:K12 L11:L12" evalError="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Z16"/>
  <sheetViews>
    <sheetView tabSelected="1" zoomScaleNormal="100" workbookViewId="0">
      <selection activeCell="J22" sqref="J22"/>
    </sheetView>
  </sheetViews>
  <sheetFormatPr defaultRowHeight="22.5" x14ac:dyDescent="0.55000000000000004"/>
  <cols>
    <col min="1" max="1" width="20.5546875" customWidth="1"/>
    <col min="3" max="3" width="13.77734375" customWidth="1"/>
    <col min="48" max="48" width="9.88671875" bestFit="1" customWidth="1"/>
  </cols>
  <sheetData>
    <row r="2" spans="1:52" ht="67.5" x14ac:dyDescent="0.55000000000000004">
      <c r="A2" s="191" t="s">
        <v>64</v>
      </c>
      <c r="B2" s="190" t="s">
        <v>31</v>
      </c>
      <c r="C2" s="190" t="s">
        <v>32</v>
      </c>
      <c r="D2" s="83" t="s">
        <v>4</v>
      </c>
      <c r="E2" s="83" t="s">
        <v>5</v>
      </c>
      <c r="F2" s="83" t="s">
        <v>4</v>
      </c>
      <c r="G2" s="83" t="s">
        <v>5</v>
      </c>
      <c r="H2" s="83" t="s">
        <v>4</v>
      </c>
      <c r="I2" s="83" t="s">
        <v>6</v>
      </c>
      <c r="J2" s="83" t="s">
        <v>4</v>
      </c>
      <c r="K2" s="83" t="s">
        <v>5</v>
      </c>
      <c r="L2" s="84" t="s">
        <v>7</v>
      </c>
      <c r="M2" s="158" t="s">
        <v>9</v>
      </c>
      <c r="N2" s="85" t="s">
        <v>8</v>
      </c>
      <c r="O2" s="86" t="s">
        <v>9</v>
      </c>
      <c r="P2" s="87" t="s">
        <v>8</v>
      </c>
      <c r="Q2" s="86" t="s">
        <v>9</v>
      </c>
      <c r="R2" s="87" t="s">
        <v>8</v>
      </c>
      <c r="S2" s="86" t="s">
        <v>9</v>
      </c>
      <c r="T2" s="87" t="s">
        <v>8</v>
      </c>
      <c r="U2" s="86" t="s">
        <v>9</v>
      </c>
      <c r="V2" s="87" t="s">
        <v>8</v>
      </c>
      <c r="W2" s="86" t="s">
        <v>9</v>
      </c>
      <c r="X2" s="87" t="s">
        <v>8</v>
      </c>
      <c r="Y2" s="86" t="s">
        <v>9</v>
      </c>
      <c r="Z2" s="87" t="s">
        <v>8</v>
      </c>
      <c r="AA2" s="86" t="s">
        <v>9</v>
      </c>
      <c r="AB2" s="87" t="s">
        <v>8</v>
      </c>
      <c r="AC2" s="86" t="s">
        <v>9</v>
      </c>
      <c r="AD2" s="87" t="s">
        <v>8</v>
      </c>
      <c r="AE2" s="86" t="s">
        <v>9</v>
      </c>
      <c r="AF2" s="87" t="s">
        <v>8</v>
      </c>
      <c r="AG2" s="86" t="s">
        <v>9</v>
      </c>
      <c r="AH2" s="87" t="s">
        <v>8</v>
      </c>
      <c r="AI2" s="86" t="s">
        <v>9</v>
      </c>
      <c r="AJ2" s="87" t="s">
        <v>8</v>
      </c>
      <c r="AK2" s="86" t="s">
        <v>9</v>
      </c>
      <c r="AL2" s="87" t="s">
        <v>8</v>
      </c>
      <c r="AM2" s="86" t="s">
        <v>9</v>
      </c>
      <c r="AN2" s="87" t="s">
        <v>8</v>
      </c>
      <c r="AO2" s="86" t="s">
        <v>9</v>
      </c>
      <c r="AP2" s="87" t="s">
        <v>8</v>
      </c>
      <c r="AQ2" s="86" t="s">
        <v>9</v>
      </c>
      <c r="AR2" s="87" t="s">
        <v>8</v>
      </c>
      <c r="AS2" s="86" t="s">
        <v>9</v>
      </c>
      <c r="AT2" s="87" t="s">
        <v>8</v>
      </c>
      <c r="AU2" s="86" t="s">
        <v>9</v>
      </c>
      <c r="AV2" s="160" t="s">
        <v>8</v>
      </c>
      <c r="AW2" s="176" t="s">
        <v>78</v>
      </c>
      <c r="AX2" s="28" t="s">
        <v>77</v>
      </c>
      <c r="AY2" s="177" t="s">
        <v>79</v>
      </c>
      <c r="AZ2" s="177" t="s">
        <v>80</v>
      </c>
    </row>
    <row r="3" spans="1:52" x14ac:dyDescent="0.55000000000000004">
      <c r="A3" s="191"/>
      <c r="B3" s="190"/>
      <c r="C3" s="190"/>
      <c r="D3" s="82">
        <v>35430</v>
      </c>
      <c r="E3" s="82">
        <v>35611</v>
      </c>
      <c r="F3" s="82">
        <f>D3+365.25</f>
        <v>35795.25</v>
      </c>
      <c r="G3" s="82">
        <f>E3+365.25</f>
        <v>35976.25</v>
      </c>
      <c r="H3" s="82">
        <f>F3+365.25</f>
        <v>36160.5</v>
      </c>
      <c r="I3" s="82">
        <f>G3+365.5</f>
        <v>36341.75</v>
      </c>
      <c r="J3" s="82">
        <f t="shared" ref="J3:L3" si="0">H3+365.25</f>
        <v>36525.75</v>
      </c>
      <c r="K3" s="82">
        <f t="shared" si="0"/>
        <v>36707</v>
      </c>
      <c r="L3" s="82">
        <f t="shared" si="0"/>
        <v>36891</v>
      </c>
      <c r="M3" s="82">
        <f t="shared" ref="M3:AU3" si="1">K3+365.25</f>
        <v>37072.25</v>
      </c>
      <c r="N3" s="82">
        <f t="shared" si="1"/>
        <v>37256.25</v>
      </c>
      <c r="O3" s="82">
        <f t="shared" si="1"/>
        <v>37437.5</v>
      </c>
      <c r="P3" s="82">
        <f t="shared" si="1"/>
        <v>37621.5</v>
      </c>
      <c r="Q3" s="82">
        <f t="shared" si="1"/>
        <v>37802.75</v>
      </c>
      <c r="R3" s="82">
        <f t="shared" si="1"/>
        <v>37986.75</v>
      </c>
      <c r="S3" s="82">
        <f t="shared" si="1"/>
        <v>38168</v>
      </c>
      <c r="T3" s="82">
        <f t="shared" si="1"/>
        <v>38352</v>
      </c>
      <c r="U3" s="82">
        <f t="shared" si="1"/>
        <v>38533.25</v>
      </c>
      <c r="V3" s="82">
        <f t="shared" si="1"/>
        <v>38717.25</v>
      </c>
      <c r="W3" s="82">
        <f t="shared" si="1"/>
        <v>38898.5</v>
      </c>
      <c r="X3" s="82">
        <f t="shared" si="1"/>
        <v>39082.5</v>
      </c>
      <c r="Y3" s="82">
        <f t="shared" si="1"/>
        <v>39263.75</v>
      </c>
      <c r="Z3" s="82">
        <f t="shared" si="1"/>
        <v>39447.75</v>
      </c>
      <c r="AA3" s="82">
        <f t="shared" si="1"/>
        <v>39629</v>
      </c>
      <c r="AB3" s="82">
        <f t="shared" si="1"/>
        <v>39813</v>
      </c>
      <c r="AC3" s="82">
        <f t="shared" si="1"/>
        <v>39994.25</v>
      </c>
      <c r="AD3" s="82">
        <f t="shared" si="1"/>
        <v>40178.25</v>
      </c>
      <c r="AE3" s="82">
        <f t="shared" si="1"/>
        <v>40359.5</v>
      </c>
      <c r="AF3" s="82">
        <f t="shared" si="1"/>
        <v>40543.5</v>
      </c>
      <c r="AG3" s="82">
        <f t="shared" si="1"/>
        <v>40724.75</v>
      </c>
      <c r="AH3" s="82">
        <f t="shared" si="1"/>
        <v>40908.75</v>
      </c>
      <c r="AI3" s="82">
        <f t="shared" si="1"/>
        <v>41090</v>
      </c>
      <c r="AJ3" s="82">
        <f t="shared" si="1"/>
        <v>41274</v>
      </c>
      <c r="AK3" s="82">
        <f t="shared" si="1"/>
        <v>41455.25</v>
      </c>
      <c r="AL3" s="82">
        <f t="shared" si="1"/>
        <v>41639.25</v>
      </c>
      <c r="AM3" s="82">
        <f t="shared" si="1"/>
        <v>41820.5</v>
      </c>
      <c r="AN3" s="82">
        <f t="shared" si="1"/>
        <v>42004.5</v>
      </c>
      <c r="AO3" s="82">
        <f t="shared" si="1"/>
        <v>42185.75</v>
      </c>
      <c r="AP3" s="82">
        <f t="shared" si="1"/>
        <v>42369.75</v>
      </c>
      <c r="AQ3" s="82">
        <f t="shared" si="1"/>
        <v>42551</v>
      </c>
      <c r="AR3" s="82">
        <f t="shared" si="1"/>
        <v>42735</v>
      </c>
      <c r="AS3" s="82">
        <f t="shared" si="1"/>
        <v>42916.25</v>
      </c>
      <c r="AT3" s="82">
        <f t="shared" si="1"/>
        <v>43100.25</v>
      </c>
      <c r="AU3" s="82">
        <f t="shared" si="1"/>
        <v>43281.5</v>
      </c>
      <c r="AV3" s="161">
        <v>43465</v>
      </c>
      <c r="AW3" s="28"/>
      <c r="AX3" s="28"/>
      <c r="AY3" s="28"/>
      <c r="AZ3" s="28"/>
    </row>
    <row r="4" spans="1:52" x14ac:dyDescent="0.55000000000000004">
      <c r="A4" s="191"/>
      <c r="B4" s="190"/>
      <c r="C4" s="190"/>
      <c r="D4" s="78">
        <v>1997</v>
      </c>
      <c r="E4" s="78">
        <v>1997</v>
      </c>
      <c r="F4" s="78">
        <v>1998</v>
      </c>
      <c r="G4" s="78">
        <v>1998</v>
      </c>
      <c r="H4" s="78">
        <v>1999</v>
      </c>
      <c r="I4" s="78">
        <v>1999</v>
      </c>
      <c r="J4" s="78">
        <v>2000</v>
      </c>
      <c r="K4" s="78">
        <v>2000</v>
      </c>
      <c r="L4" s="79">
        <v>2001</v>
      </c>
      <c r="M4" s="159">
        <v>2002</v>
      </c>
      <c r="N4" s="80">
        <v>2002</v>
      </c>
      <c r="O4" s="80">
        <v>2003</v>
      </c>
      <c r="P4" s="80">
        <v>2003</v>
      </c>
      <c r="Q4" s="80">
        <f t="shared" ref="Q4:AV4" si="2">O4+1</f>
        <v>2004</v>
      </c>
      <c r="R4" s="81">
        <f t="shared" si="2"/>
        <v>2004</v>
      </c>
      <c r="S4" s="80">
        <f t="shared" si="2"/>
        <v>2005</v>
      </c>
      <c r="T4" s="81">
        <f t="shared" si="2"/>
        <v>2005</v>
      </c>
      <c r="U4" s="80">
        <f t="shared" si="2"/>
        <v>2006</v>
      </c>
      <c r="V4" s="81">
        <f t="shared" si="2"/>
        <v>2006</v>
      </c>
      <c r="W4" s="80">
        <f t="shared" si="2"/>
        <v>2007</v>
      </c>
      <c r="X4" s="81">
        <f t="shared" si="2"/>
        <v>2007</v>
      </c>
      <c r="Y4" s="80">
        <f t="shared" si="2"/>
        <v>2008</v>
      </c>
      <c r="Z4" s="81">
        <f t="shared" si="2"/>
        <v>2008</v>
      </c>
      <c r="AA4" s="80">
        <f t="shared" si="2"/>
        <v>2009</v>
      </c>
      <c r="AB4" s="81">
        <f t="shared" si="2"/>
        <v>2009</v>
      </c>
      <c r="AC4" s="80">
        <f t="shared" si="2"/>
        <v>2010</v>
      </c>
      <c r="AD4" s="81">
        <f t="shared" si="2"/>
        <v>2010</v>
      </c>
      <c r="AE4" s="80">
        <f t="shared" si="2"/>
        <v>2011</v>
      </c>
      <c r="AF4" s="81">
        <f t="shared" si="2"/>
        <v>2011</v>
      </c>
      <c r="AG4" s="80">
        <f t="shared" si="2"/>
        <v>2012</v>
      </c>
      <c r="AH4" s="81">
        <f t="shared" si="2"/>
        <v>2012</v>
      </c>
      <c r="AI4" s="80">
        <f t="shared" si="2"/>
        <v>2013</v>
      </c>
      <c r="AJ4" s="81">
        <f t="shared" si="2"/>
        <v>2013</v>
      </c>
      <c r="AK4" s="80">
        <f t="shared" si="2"/>
        <v>2014</v>
      </c>
      <c r="AL4" s="81">
        <f t="shared" si="2"/>
        <v>2014</v>
      </c>
      <c r="AM4" s="81">
        <f t="shared" si="2"/>
        <v>2015</v>
      </c>
      <c r="AN4" s="81">
        <f t="shared" si="2"/>
        <v>2015</v>
      </c>
      <c r="AO4" s="81">
        <f t="shared" si="2"/>
        <v>2016</v>
      </c>
      <c r="AP4" s="81">
        <f t="shared" si="2"/>
        <v>2016</v>
      </c>
      <c r="AQ4" s="81">
        <f t="shared" si="2"/>
        <v>2017</v>
      </c>
      <c r="AR4" s="81">
        <f t="shared" si="2"/>
        <v>2017</v>
      </c>
      <c r="AS4" s="81">
        <f t="shared" si="2"/>
        <v>2018</v>
      </c>
      <c r="AT4" s="81">
        <f t="shared" si="2"/>
        <v>2018</v>
      </c>
      <c r="AU4" s="81">
        <f t="shared" si="2"/>
        <v>2019</v>
      </c>
      <c r="AV4" s="162">
        <f t="shared" si="2"/>
        <v>2019</v>
      </c>
      <c r="AW4" s="28"/>
      <c r="AX4" s="28"/>
      <c r="AY4" s="28"/>
      <c r="AZ4" s="28"/>
    </row>
    <row r="5" spans="1:52" x14ac:dyDescent="0.55000000000000004">
      <c r="A5" s="124" t="s">
        <v>27</v>
      </c>
      <c r="B5" s="127">
        <v>3.2</v>
      </c>
      <c r="C5" s="125">
        <v>0.8</v>
      </c>
      <c r="D5" s="126">
        <f>'SDR Patient and Stations'!B11</f>
        <v>0</v>
      </c>
      <c r="E5" s="127">
        <f>'SDR Patient and Stations'!C11</f>
        <v>0</v>
      </c>
      <c r="F5" s="127">
        <f>'SDR Patient and Stations'!D11</f>
        <v>0</v>
      </c>
      <c r="G5" s="127">
        <f>'SDR Patient and Stations'!E11</f>
        <v>0</v>
      </c>
      <c r="H5" s="127">
        <f>'SDR Patient and Stations'!F11</f>
        <v>0</v>
      </c>
      <c r="I5" s="127">
        <f>'SDR Patient and Stations'!G11</f>
        <v>0</v>
      </c>
      <c r="J5" s="127">
        <f>'SDR Patient and Stations'!H11</f>
        <v>0</v>
      </c>
      <c r="K5" s="127">
        <f>'SDR Patient and Stations'!I11</f>
        <v>0</v>
      </c>
      <c r="L5" s="127">
        <f>'SDR Patient and Stations'!J11</f>
        <v>0</v>
      </c>
      <c r="M5" s="127">
        <f>'SDR Patient and Stations'!K11</f>
        <v>0</v>
      </c>
      <c r="N5" s="127">
        <f>'SDR Patient and Stations'!L11</f>
        <v>1.3</v>
      </c>
      <c r="O5" s="127">
        <f>'SDR Patient and Stations'!M11</f>
        <v>3.4</v>
      </c>
      <c r="P5" s="127">
        <f>'SDR Patient and Stations'!N11</f>
        <v>4.2</v>
      </c>
      <c r="Q5" s="127">
        <f>'SDR Patient and Stations'!O11</f>
        <v>4.2</v>
      </c>
      <c r="R5" s="127">
        <f>'SDR Patient and Stations'!P11</f>
        <v>2.3684210526315788</v>
      </c>
      <c r="S5" s="127">
        <f>'SDR Patient and Stations'!Q11</f>
        <v>2.6315789473684212</v>
      </c>
      <c r="T5" s="127">
        <f>'SDR Patient and Stations'!R11</f>
        <v>2.8421052631578947</v>
      </c>
      <c r="U5" s="127">
        <f>'SDR Patient and Stations'!S11</f>
        <v>2.7894736842105261</v>
      </c>
      <c r="V5" s="127">
        <f>'SDR Patient and Stations'!T11</f>
        <v>2.8947368421052633</v>
      </c>
      <c r="W5" s="127">
        <f>'SDR Patient and Stations'!U11</f>
        <v>3.2105263157894739</v>
      </c>
      <c r="X5" s="127">
        <f>'SDR Patient and Stations'!V11</f>
        <v>3.3157894736842106</v>
      </c>
      <c r="Y5" s="127">
        <f>'SDR Patient and Stations'!W11</f>
        <v>3.5555555555555554</v>
      </c>
      <c r="Z5" s="127">
        <f>'SDR Patient and Stations'!X11</f>
        <v>3.5555555555555554</v>
      </c>
      <c r="AA5" s="127">
        <f>'SDR Patient and Stations'!Y11</f>
        <v>3.6111111111111112</v>
      </c>
      <c r="AB5" s="127">
        <f>'SDR Patient and Stations'!Z11</f>
        <v>3.6</v>
      </c>
      <c r="AC5" s="127">
        <f>'SDR Patient and Stations'!AA11</f>
        <v>3.8</v>
      </c>
      <c r="AD5" s="127">
        <f>'SDR Patient and Stations'!AB11</f>
        <v>3.8</v>
      </c>
      <c r="AE5" s="127">
        <f>'SDR Patient and Stations'!AC11</f>
        <v>3.0526315789473686</v>
      </c>
      <c r="AF5" s="127">
        <f>'SDR Patient and Stations'!AD11</f>
        <v>2.736842105263158</v>
      </c>
      <c r="AG5" s="127">
        <f>'SDR Patient and Stations'!AE11</f>
        <v>3.1578947368421053</v>
      </c>
      <c r="AH5" s="127">
        <f>'SDR Patient and Stations'!AF11</f>
        <v>2.3157894736842106</v>
      </c>
      <c r="AI5" s="127">
        <f>'SDR Patient and Stations'!AG11</f>
        <v>2.2105263157894739</v>
      </c>
      <c r="AJ5" s="127">
        <f>'SDR Patient and Stations'!AH11</f>
        <v>2.1052631578947367</v>
      </c>
      <c r="AK5" s="127">
        <f>'SDR Patient and Stations'!AI11</f>
        <v>2.263157894736842</v>
      </c>
      <c r="AL5" s="127">
        <f>'SDR Patient and Stations'!AJ11</f>
        <v>2.1578947368421053</v>
      </c>
      <c r="AM5" s="127">
        <f>'SDR Patient and Stations'!AK11</f>
        <v>2.0526315789473686</v>
      </c>
      <c r="AN5" s="127">
        <f>'SDR Patient and Stations'!AL11</f>
        <v>2.3157894736842106</v>
      </c>
      <c r="AO5" s="127">
        <f>'SDR Patient and Stations'!AM11</f>
        <v>2.3157894736842106</v>
      </c>
      <c r="AP5" s="127">
        <f>'SDR Patient and Stations'!AN11</f>
        <v>2.4210526315789473</v>
      </c>
      <c r="AQ5" s="127">
        <f>'SDR Patient and Stations'!AO11</f>
        <v>2.5789473684210527</v>
      </c>
      <c r="AR5" s="127">
        <f>'SDR Patient and Stations'!AP11</f>
        <v>2.9473684210526314</v>
      </c>
      <c r="AS5" s="127">
        <f>'SDR Patient and Stations'!AQ11</f>
        <v>2.4736842105263159</v>
      </c>
      <c r="AT5" s="127">
        <f>'SDR Patient and Stations'!AR11</f>
        <v>2.6315789473684212</v>
      </c>
      <c r="AU5" s="127">
        <f>'SDR Patient and Stations'!AS11</f>
        <v>2.1578947368421053</v>
      </c>
      <c r="AV5" s="127" t="e">
        <f>'SDR Patient and Stations'!AT11</f>
        <v>#DIV/0!</v>
      </c>
      <c r="AW5" s="127">
        <f>AVERAGE(D5:AU5)</f>
        <v>2.2038543328017011</v>
      </c>
      <c r="AX5" s="178">
        <f>_xlfn.VAR.S(D5:AU5)</f>
        <v>1.817263866014537</v>
      </c>
      <c r="AY5" s="178">
        <f>_xlfn.STDEV.S(D5:AU5)</f>
        <v>1.348059296178969</v>
      </c>
      <c r="AZ5" s="28"/>
    </row>
    <row r="6" spans="1:52" x14ac:dyDescent="0.55000000000000004">
      <c r="A6" s="28" t="s">
        <v>55</v>
      </c>
      <c r="B6" s="88">
        <v>3.2</v>
      </c>
      <c r="C6" s="128">
        <v>0.8</v>
      </c>
      <c r="D6" s="129">
        <f>'SMFP Facility Need 3.20 PPS'!C24</f>
        <v>0</v>
      </c>
      <c r="E6" s="129">
        <f>'SMFP Facility Need 3.20 PPS'!D24</f>
        <v>0</v>
      </c>
      <c r="F6" s="129">
        <f>'SMFP Facility Need 3.20 PPS'!E24</f>
        <v>0</v>
      </c>
      <c r="G6" s="129">
        <f>'SMFP Facility Need 3.20 PPS'!F24</f>
        <v>0</v>
      </c>
      <c r="H6" s="129">
        <f>'SMFP Facility Need 3.20 PPS'!G24</f>
        <v>0</v>
      </c>
      <c r="I6" s="129">
        <f>'SMFP Facility Need 3.20 PPS'!H24</f>
        <v>0</v>
      </c>
      <c r="J6" s="129">
        <f>'SMFP Facility Need 3.20 PPS'!I24</f>
        <v>0</v>
      </c>
      <c r="K6" s="129">
        <f>'SMFP Facility Need 3.20 PPS'!J24</f>
        <v>0</v>
      </c>
      <c r="L6" s="129">
        <f>'SMFP Facility Need 3.20 PPS'!K24</f>
        <v>0</v>
      </c>
      <c r="M6" s="129">
        <f>'SMFP Facility Need 3.20 PPS'!L24</f>
        <v>0</v>
      </c>
      <c r="N6" s="129">
        <f>'SMFP Facility Need 3.20 PPS'!M24</f>
        <v>1.3</v>
      </c>
      <c r="O6" s="129">
        <f>'SMFP Facility Need 3.20 PPS'!N24</f>
        <v>3.4</v>
      </c>
      <c r="P6" s="129">
        <f>'SMFP Facility Need 3.20 PPS'!O24</f>
        <v>4.2</v>
      </c>
      <c r="Q6" s="129">
        <f>'SMFP Facility Need 3.20 PPS'!P24</f>
        <v>4.2</v>
      </c>
      <c r="R6" s="129">
        <f>'SMFP Facility Need 3.20 PPS'!Q24</f>
        <v>4.2352941176470589</v>
      </c>
      <c r="S6" s="129">
        <f>'SMFP Facility Need 3.20 PPS'!R24</f>
        <v>3.6363636363636362</v>
      </c>
      <c r="T6" s="129">
        <f>'SMFP Facility Need 3.20 PPS'!S24</f>
        <v>2.7</v>
      </c>
      <c r="U6" s="129">
        <f>'SMFP Facility Need 3.20 PPS'!T24</f>
        <v>2.65</v>
      </c>
      <c r="V6" s="129">
        <f>'SMFP Facility Need 3.20 PPS'!U24</f>
        <v>2.75</v>
      </c>
      <c r="W6" s="129">
        <f>'SMFP Facility Need 3.20 PPS'!V24</f>
        <v>3.05</v>
      </c>
      <c r="X6" s="129">
        <f>'SMFP Facility Need 3.20 PPS'!W24</f>
        <v>3.15</v>
      </c>
      <c r="Y6" s="129">
        <f>'SMFP Facility Need 3.20 PPS'!X24</f>
        <v>3.2</v>
      </c>
      <c r="Z6" s="129">
        <f>'SMFP Facility Need 3.20 PPS'!Y24</f>
        <v>3.2</v>
      </c>
      <c r="AA6" s="129">
        <f>'SMFP Facility Need 3.20 PPS'!Z24</f>
        <v>3.25</v>
      </c>
      <c r="AB6" s="129">
        <f>'SMFP Facility Need 3.20 PPS'!AA24</f>
        <v>2.7</v>
      </c>
      <c r="AC6" s="129">
        <f>'SMFP Facility Need 3.20 PPS'!AB24</f>
        <v>2.85</v>
      </c>
      <c r="AD6" s="129">
        <f>'SMFP Facility Need 3.20 PPS'!AC24</f>
        <v>2.85</v>
      </c>
      <c r="AE6" s="129">
        <f>'SMFP Facility Need 3.20 PPS'!AD24</f>
        <v>3.4117647058823528</v>
      </c>
      <c r="AF6" s="129">
        <f>'SMFP Facility Need 3.20 PPS'!AE24</f>
        <v>3.0588235294117645</v>
      </c>
      <c r="AG6" s="129">
        <f>'SMFP Facility Need 3.20 PPS'!AF24</f>
        <v>3.5294117647058822</v>
      </c>
      <c r="AH6" s="129">
        <f>'SMFP Facility Need 3.20 PPS'!AG24</f>
        <v>2.260166468489893</v>
      </c>
      <c r="AI6" s="129">
        <f>'SMFP Facility Need 3.20 PPS'!AH24</f>
        <v>2.1574316290130797</v>
      </c>
      <c r="AJ6" s="129">
        <f>'SMFP Facility Need 3.20 PPS'!AI24</f>
        <v>2</v>
      </c>
      <c r="AK6" s="129">
        <f>'SMFP Facility Need 3.20 PPS'!AJ24</f>
        <v>2.15</v>
      </c>
      <c r="AL6" s="129">
        <f>'SMFP Facility Need 3.20 PPS'!AK24</f>
        <v>2.0499999999999998</v>
      </c>
      <c r="AM6" s="129">
        <f>'SMFP Facility Need 3.20 PPS'!AL24</f>
        <v>1.95</v>
      </c>
      <c r="AN6" s="129">
        <f>'SMFP Facility Need 3.20 PPS'!AM24</f>
        <v>2.2000000000000002</v>
      </c>
      <c r="AO6" s="129">
        <f>'SMFP Facility Need 3.20 PPS'!AN24</f>
        <v>2.2000000000000002</v>
      </c>
      <c r="AP6" s="129">
        <f>'SMFP Facility Need 3.20 PPS'!AO24</f>
        <v>2.2999999999999998</v>
      </c>
      <c r="AQ6" s="129">
        <f>'SMFP Facility Need 3.20 PPS'!AP24</f>
        <v>2.4500000000000002</v>
      </c>
      <c r="AR6" s="129">
        <f>'SMFP Facility Need 3.20 PPS'!AQ24</f>
        <v>2.8</v>
      </c>
      <c r="AS6" s="129">
        <f>'SMFP Facility Need 3.20 PPS'!AR24</f>
        <v>2.35</v>
      </c>
      <c r="AT6" s="129">
        <f>'SMFP Facility Need 3.20 PPS'!AS24</f>
        <v>2.5</v>
      </c>
      <c r="AU6" s="129">
        <f>'SMFP Facility Need 3.20 PPS'!AT24</f>
        <v>2.0499999999999998</v>
      </c>
      <c r="AV6" s="129" t="e">
        <f>'SMFP Facility Need 3.20 PPS'!AU24</f>
        <v>#N/A</v>
      </c>
      <c r="AW6" s="88">
        <f t="shared" ref="AW6" si="3">AVERAGE(D6:AU6)</f>
        <v>2.1531649057162201</v>
      </c>
      <c r="AX6" s="179">
        <f t="shared" ref="AX6" si="4">_xlfn.VAR.S(D6:AU6)</f>
        <v>1.767680622373911</v>
      </c>
      <c r="AY6" s="179">
        <f t="shared" ref="AY6" si="5">_xlfn.STDEV.S(D6:AU6)</f>
        <v>1.3295415083305639</v>
      </c>
      <c r="AZ6" s="106">
        <f>CORREL($D$5:$AU$5,D6:AU6)</f>
        <v>0.94793096414595068</v>
      </c>
    </row>
    <row r="7" spans="1:52" x14ac:dyDescent="0.55000000000000004">
      <c r="A7" s="28" t="s">
        <v>55</v>
      </c>
      <c r="B7" s="28">
        <v>3.16</v>
      </c>
      <c r="C7" s="128">
        <v>0.79</v>
      </c>
      <c r="D7" s="129">
        <f>'SMFP Facility Need 3.16 PPS'!C24</f>
        <v>0</v>
      </c>
      <c r="E7" s="129">
        <f>'SMFP Facility Need 3.16 PPS'!D24</f>
        <v>0</v>
      </c>
      <c r="F7" s="129">
        <f>'SMFP Facility Need 3.16 PPS'!E24</f>
        <v>0</v>
      </c>
      <c r="G7" s="129">
        <f>'SMFP Facility Need 3.16 PPS'!F24</f>
        <v>0</v>
      </c>
      <c r="H7" s="129">
        <f>'SMFP Facility Need 3.16 PPS'!G24</f>
        <v>0</v>
      </c>
      <c r="I7" s="129">
        <f>'SMFP Facility Need 3.16 PPS'!H24</f>
        <v>0</v>
      </c>
      <c r="J7" s="129">
        <f>'SMFP Facility Need 3.16 PPS'!I24</f>
        <v>0</v>
      </c>
      <c r="K7" s="129">
        <f>'SMFP Facility Need 3.16 PPS'!J24</f>
        <v>0</v>
      </c>
      <c r="L7" s="129">
        <f>'SMFP Facility Need 3.16 PPS'!K24</f>
        <v>0</v>
      </c>
      <c r="M7" s="129">
        <f>'SMFP Facility Need 3.16 PPS'!L24</f>
        <v>0</v>
      </c>
      <c r="N7" s="129">
        <f>'SMFP Facility Need 3.16 PPS'!M24</f>
        <v>1.3</v>
      </c>
      <c r="O7" s="129">
        <f>'SMFP Facility Need 3.16 PPS'!N24</f>
        <v>3.4</v>
      </c>
      <c r="P7" s="129">
        <f>'SMFP Facility Need 3.16 PPS'!O24</f>
        <v>4.2</v>
      </c>
      <c r="Q7" s="129">
        <f>'SMFP Facility Need 3.16 PPS'!P24</f>
        <v>4.2</v>
      </c>
      <c r="R7" s="129">
        <f>'SMFP Facility Need 3.16 PPS'!Q24</f>
        <v>4.1823529411764708</v>
      </c>
      <c r="S7" s="129">
        <f>'SMFP Facility Need 3.16 PPS'!R24</f>
        <v>3.5585585585585591</v>
      </c>
      <c r="T7" s="129">
        <f>'SMFP Facility Need 3.16 PPS'!S24</f>
        <v>2.7</v>
      </c>
      <c r="U7" s="129">
        <f>'SMFP Facility Need 3.16 PPS'!T24</f>
        <v>2.65</v>
      </c>
      <c r="V7" s="129">
        <f>'SMFP Facility Need 3.16 PPS'!U24</f>
        <v>2.75</v>
      </c>
      <c r="W7" s="129">
        <f>'SMFP Facility Need 3.16 PPS'!V24</f>
        <v>3.05</v>
      </c>
      <c r="X7" s="129">
        <f>'SMFP Facility Need 3.16 PPS'!W24</f>
        <v>3.15</v>
      </c>
      <c r="Y7" s="129">
        <f>'SMFP Facility Need 3.16 PPS'!X24</f>
        <v>3.2</v>
      </c>
      <c r="Z7" s="129">
        <f>'SMFP Facility Need 3.16 PPS'!Y24</f>
        <v>3.2</v>
      </c>
      <c r="AA7" s="129">
        <f>'SMFP Facility Need 3.16 PPS'!Z24</f>
        <v>3.25</v>
      </c>
      <c r="AB7" s="129">
        <f>'SMFP Facility Need 3.16 PPS'!AA24</f>
        <v>2.7</v>
      </c>
      <c r="AC7" s="129">
        <f>'SMFP Facility Need 3.16 PPS'!AB24</f>
        <v>2.85</v>
      </c>
      <c r="AD7" s="129">
        <f>'SMFP Facility Need 3.16 PPS'!AC24</f>
        <v>2.85</v>
      </c>
      <c r="AE7" s="129">
        <f>'SMFP Facility Need 3.16 PPS'!AD24</f>
        <v>3.4117647058823528</v>
      </c>
      <c r="AF7" s="129">
        <f>'SMFP Facility Need 3.16 PPS'!AE24</f>
        <v>3.0588235294117645</v>
      </c>
      <c r="AG7" s="129">
        <f>'SMFP Facility Need 3.16 PPS'!AF24</f>
        <v>3.5294117647058822</v>
      </c>
      <c r="AH7" s="129">
        <f>'SMFP Facility Need 3.16 PPS'!AG24</f>
        <v>2.2319143876337697</v>
      </c>
      <c r="AI7" s="129">
        <f>'SMFP Facility Need 3.16 PPS'!AH24</f>
        <v>2.1304637336504162</v>
      </c>
      <c r="AJ7" s="129">
        <f>'SMFP Facility Need 3.16 PPS'!AI24</f>
        <v>2</v>
      </c>
      <c r="AK7" s="129">
        <f>'SMFP Facility Need 3.16 PPS'!AJ24</f>
        <v>2.15</v>
      </c>
      <c r="AL7" s="129">
        <f>'SMFP Facility Need 3.16 PPS'!AK24</f>
        <v>2.0499999999999998</v>
      </c>
      <c r="AM7" s="129">
        <f>'SMFP Facility Need 3.16 PPS'!AL24</f>
        <v>1.95</v>
      </c>
      <c r="AN7" s="129">
        <f>'SMFP Facility Need 3.16 PPS'!AM24</f>
        <v>2.2000000000000002</v>
      </c>
      <c r="AO7" s="129">
        <f>'SMFP Facility Need 3.16 PPS'!AN24</f>
        <v>2.2000000000000002</v>
      </c>
      <c r="AP7" s="129">
        <f>'SMFP Facility Need 3.16 PPS'!AO24</f>
        <v>2.2999999999999998</v>
      </c>
      <c r="AQ7" s="129">
        <f>'SMFP Facility Need 3.16 PPS'!AP24</f>
        <v>2.4500000000000002</v>
      </c>
      <c r="AR7" s="129">
        <f>'SMFP Facility Need 3.16 PPS'!AQ24</f>
        <v>2.8</v>
      </c>
      <c r="AS7" s="129">
        <f>'SMFP Facility Need 3.16 PPS'!AR24</f>
        <v>2.35</v>
      </c>
      <c r="AT7" s="129">
        <f>'SMFP Facility Need 3.16 PPS'!AS24</f>
        <v>2.5</v>
      </c>
      <c r="AU7" s="129">
        <f>'SMFP Facility Need 3.16 PPS'!AT24</f>
        <v>2.0499999999999998</v>
      </c>
      <c r="AV7" s="129" t="e">
        <f>'SMFP Facility Need 3.16 PPS'!AU24</f>
        <v>#N/A</v>
      </c>
      <c r="AW7" s="88">
        <f t="shared" ref="AW7:AW16" si="6">AVERAGE(D7:AU7)</f>
        <v>2.1489384004777099</v>
      </c>
      <c r="AX7" s="179">
        <f t="shared" ref="AX7:AX16" si="7">_xlfn.VAR.S(D7:AU7)</f>
        <v>1.7572633705236556</v>
      </c>
      <c r="AY7" s="179">
        <f t="shared" ref="AY7:AY16" si="8">_xlfn.STDEV.S(D7:AU7)</f>
        <v>1.3256181088547545</v>
      </c>
      <c r="AZ7" s="106">
        <f>CORREL($D$5:$AU$5,D7:AU7)</f>
        <v>0.95014656680117038</v>
      </c>
    </row>
    <row r="8" spans="1:52" x14ac:dyDescent="0.55000000000000004">
      <c r="A8" s="28" t="s">
        <v>55</v>
      </c>
      <c r="B8" s="28">
        <v>3.12</v>
      </c>
      <c r="C8" s="130">
        <v>0.78</v>
      </c>
      <c r="D8" s="129">
        <f>'SMFP Facility Need 3.12 PPS'!C24</f>
        <v>0</v>
      </c>
      <c r="E8" s="129">
        <f>'SMFP Facility Need 3.12 PPS'!D24</f>
        <v>0</v>
      </c>
      <c r="F8" s="129">
        <f>'SMFP Facility Need 3.12 PPS'!E24</f>
        <v>0</v>
      </c>
      <c r="G8" s="129">
        <f>'SMFP Facility Need 3.12 PPS'!F24</f>
        <v>0</v>
      </c>
      <c r="H8" s="129">
        <f>'SMFP Facility Need 3.12 PPS'!G24</f>
        <v>0</v>
      </c>
      <c r="I8" s="129">
        <f>'SMFP Facility Need 3.12 PPS'!H24</f>
        <v>0</v>
      </c>
      <c r="J8" s="129">
        <f>'SMFP Facility Need 3.12 PPS'!I24</f>
        <v>0</v>
      </c>
      <c r="K8" s="129">
        <f>'SMFP Facility Need 3.12 PPS'!J24</f>
        <v>0</v>
      </c>
      <c r="L8" s="129">
        <f>'SMFP Facility Need 3.12 PPS'!K24</f>
        <v>0</v>
      </c>
      <c r="M8" s="129">
        <f>'SMFP Facility Need 3.12 PPS'!L24</f>
        <v>0</v>
      </c>
      <c r="N8" s="129">
        <f>'SMFP Facility Need 3.12 PPS'!M24</f>
        <v>1.3</v>
      </c>
      <c r="O8" s="129">
        <f>'SMFP Facility Need 3.12 PPS'!N24</f>
        <v>3.4</v>
      </c>
      <c r="P8" s="129">
        <f>'SMFP Facility Need 3.12 PPS'!O24</f>
        <v>4.2</v>
      </c>
      <c r="Q8" s="129">
        <f>'SMFP Facility Need 3.12 PPS'!P24</f>
        <v>4.2</v>
      </c>
      <c r="R8" s="129">
        <f>'SMFP Facility Need 3.12 PPS'!Q24</f>
        <v>4.1294117647058819</v>
      </c>
      <c r="S8" s="129">
        <f>'SMFP Facility Need 3.12 PPS'!R24</f>
        <v>3.4821428571428572</v>
      </c>
      <c r="T8" s="129">
        <f>'SMFP Facility Need 3.12 PPS'!S24</f>
        <v>2.7</v>
      </c>
      <c r="U8" s="129">
        <f>'SMFP Facility Need 3.12 PPS'!T24</f>
        <v>2.65</v>
      </c>
      <c r="V8" s="129">
        <f>'SMFP Facility Need 3.12 PPS'!U24</f>
        <v>2.75</v>
      </c>
      <c r="W8" s="129">
        <f>'SMFP Facility Need 3.12 PPS'!V24</f>
        <v>3.05</v>
      </c>
      <c r="X8" s="129">
        <f>'SMFP Facility Need 3.12 PPS'!W24</f>
        <v>3.15</v>
      </c>
      <c r="Y8" s="129">
        <f>'SMFP Facility Need 3.12 PPS'!X24</f>
        <v>3.2</v>
      </c>
      <c r="Z8" s="129">
        <f>'SMFP Facility Need 3.12 PPS'!Y24</f>
        <v>3.2</v>
      </c>
      <c r="AA8" s="129">
        <f>'SMFP Facility Need 3.12 PPS'!Z24</f>
        <v>3.25</v>
      </c>
      <c r="AB8" s="129">
        <f>'SMFP Facility Need 3.12 PPS'!AA24</f>
        <v>2.7</v>
      </c>
      <c r="AC8" s="129">
        <f>'SMFP Facility Need 3.12 PPS'!AB24</f>
        <v>2.85</v>
      </c>
      <c r="AD8" s="129">
        <f>'SMFP Facility Need 3.12 PPS'!AC24</f>
        <v>2.85</v>
      </c>
      <c r="AE8" s="129">
        <f>'SMFP Facility Need 3.12 PPS'!AD24</f>
        <v>3.4117647058823528</v>
      </c>
      <c r="AF8" s="129">
        <f>'SMFP Facility Need 3.12 PPS'!AE24</f>
        <v>3.0588235294117645</v>
      </c>
      <c r="AG8" s="129">
        <f>'SMFP Facility Need 3.12 PPS'!AF24</f>
        <v>3.5294117647058822</v>
      </c>
      <c r="AH8" s="129">
        <f>'SMFP Facility Need 3.12 PPS'!AG24</f>
        <v>2.203662306777646</v>
      </c>
      <c r="AI8" s="129">
        <f>'SMFP Facility Need 3.12 PPS'!AH24</f>
        <v>2.1034958382877527</v>
      </c>
      <c r="AJ8" s="129">
        <f>'SMFP Facility Need 3.12 PPS'!AI24</f>
        <v>2</v>
      </c>
      <c r="AK8" s="129">
        <f>'SMFP Facility Need 3.12 PPS'!AJ24</f>
        <v>2.15</v>
      </c>
      <c r="AL8" s="129">
        <f>'SMFP Facility Need 3.12 PPS'!AK24</f>
        <v>2.0499999999999998</v>
      </c>
      <c r="AM8" s="129">
        <f>'SMFP Facility Need 3.12 PPS'!AL24</f>
        <v>1.95</v>
      </c>
      <c r="AN8" s="129">
        <f>'SMFP Facility Need 3.12 PPS'!AM24</f>
        <v>2.2000000000000002</v>
      </c>
      <c r="AO8" s="129">
        <f>'SMFP Facility Need 3.12 PPS'!AN24</f>
        <v>2.2000000000000002</v>
      </c>
      <c r="AP8" s="129">
        <f>'SMFP Facility Need 3.12 PPS'!AO24</f>
        <v>2.2999999999999998</v>
      </c>
      <c r="AQ8" s="129">
        <f>'SMFP Facility Need 3.12 PPS'!AP24</f>
        <v>2.4500000000000002</v>
      </c>
      <c r="AR8" s="129">
        <f>'SMFP Facility Need 3.12 PPS'!AQ24</f>
        <v>2.8</v>
      </c>
      <c r="AS8" s="129">
        <f>'SMFP Facility Need 3.12 PPS'!AR24</f>
        <v>2.35</v>
      </c>
      <c r="AT8" s="129">
        <f>'SMFP Facility Need 3.12 PPS'!AS24</f>
        <v>2.5</v>
      </c>
      <c r="AU8" s="129">
        <f>'SMFP Facility Need 3.12 PPS'!AT24</f>
        <v>2.0499999999999998</v>
      </c>
      <c r="AV8" s="129" t="e">
        <f>'SMFP Facility Need 3.12 PPS'!AU24</f>
        <v>#N/A</v>
      </c>
      <c r="AW8" s="88">
        <f t="shared" si="6"/>
        <v>2.1447434719753216</v>
      </c>
      <c r="AX8" s="179">
        <f t="shared" si="7"/>
        <v>1.7473788194355182</v>
      </c>
      <c r="AY8" s="179">
        <f t="shared" si="8"/>
        <v>1.3218845711466332</v>
      </c>
      <c r="AZ8" s="106">
        <f t="shared" ref="AZ8:AZ16" si="9">CORREL($D$5:$AU$5,D8:AU8)</f>
        <v>0.9522462895797682</v>
      </c>
    </row>
    <row r="9" spans="1:52" x14ac:dyDescent="0.55000000000000004">
      <c r="A9" s="28" t="s">
        <v>55</v>
      </c>
      <c r="B9" s="28">
        <v>3.08</v>
      </c>
      <c r="C9" s="130">
        <v>0.77</v>
      </c>
      <c r="D9" s="129">
        <f>'SMFP Facility Need 3.08 PPS'!C24</f>
        <v>0</v>
      </c>
      <c r="E9" s="129">
        <f>'SMFP Facility Need 3.08 PPS'!D24</f>
        <v>0</v>
      </c>
      <c r="F9" s="129">
        <f>'SMFP Facility Need 3.08 PPS'!E24</f>
        <v>0</v>
      </c>
      <c r="G9" s="129">
        <f>'SMFP Facility Need 3.08 PPS'!F24</f>
        <v>0</v>
      </c>
      <c r="H9" s="129">
        <f>'SMFP Facility Need 3.08 PPS'!G24</f>
        <v>0</v>
      </c>
      <c r="I9" s="129">
        <f>'SMFP Facility Need 3.08 PPS'!H24</f>
        <v>0</v>
      </c>
      <c r="J9" s="129">
        <f>'SMFP Facility Need 3.08 PPS'!I24</f>
        <v>0</v>
      </c>
      <c r="K9" s="129">
        <f>'SMFP Facility Need 3.08 PPS'!J24</f>
        <v>0</v>
      </c>
      <c r="L9" s="129">
        <f>'SMFP Facility Need 3.08 PPS'!K24</f>
        <v>0</v>
      </c>
      <c r="M9" s="129">
        <f>'SMFP Facility Need 3.08 PPS'!L24</f>
        <v>0</v>
      </c>
      <c r="N9" s="129">
        <f>'SMFP Facility Need 3.08 PPS'!M24</f>
        <v>1.3</v>
      </c>
      <c r="O9" s="129">
        <f>'SMFP Facility Need 3.08 PPS'!N24</f>
        <v>3.4</v>
      </c>
      <c r="P9" s="129">
        <f>'SMFP Facility Need 3.08 PPS'!O24</f>
        <v>4.2</v>
      </c>
      <c r="Q9" s="129">
        <f>'SMFP Facility Need 3.08 PPS'!P24</f>
        <v>4.2</v>
      </c>
      <c r="R9" s="129">
        <f>'SMFP Facility Need 3.08 PPS'!Q24</f>
        <v>4.0764705882352938</v>
      </c>
      <c r="S9" s="129">
        <f>'SMFP Facility Need 3.08 PPS'!R24</f>
        <v>3.4070796460176989</v>
      </c>
      <c r="T9" s="129">
        <f>'SMFP Facility Need 3.08 PPS'!S24</f>
        <v>2.7</v>
      </c>
      <c r="U9" s="129">
        <f>'SMFP Facility Need 3.08 PPS'!T24</f>
        <v>2.65</v>
      </c>
      <c r="V9" s="129">
        <f>'SMFP Facility Need 3.08 PPS'!U24</f>
        <v>2.75</v>
      </c>
      <c r="W9" s="129">
        <f>'SMFP Facility Need 3.08 PPS'!V24</f>
        <v>3.05</v>
      </c>
      <c r="X9" s="129">
        <f>'SMFP Facility Need 3.08 PPS'!W24</f>
        <v>3.15</v>
      </c>
      <c r="Y9" s="129">
        <f>'SMFP Facility Need 3.08 PPS'!X24</f>
        <v>3.2</v>
      </c>
      <c r="Z9" s="129">
        <f>'SMFP Facility Need 3.08 PPS'!Y24</f>
        <v>3.2</v>
      </c>
      <c r="AA9" s="129">
        <f>'SMFP Facility Need 3.08 PPS'!Z24</f>
        <v>3.25</v>
      </c>
      <c r="AB9" s="129">
        <f>'SMFP Facility Need 3.08 PPS'!AA24</f>
        <v>2.7</v>
      </c>
      <c r="AC9" s="129">
        <f>'SMFP Facility Need 3.08 PPS'!AB24</f>
        <v>2.85</v>
      </c>
      <c r="AD9" s="129">
        <f>'SMFP Facility Need 3.08 PPS'!AC24</f>
        <v>2.85</v>
      </c>
      <c r="AE9" s="129">
        <f>'SMFP Facility Need 3.08 PPS'!AD24</f>
        <v>3.4117647058823528</v>
      </c>
      <c r="AF9" s="129">
        <f>'SMFP Facility Need 3.08 PPS'!AE24</f>
        <v>3.0588235294117645</v>
      </c>
      <c r="AG9" s="129">
        <f>'SMFP Facility Need 3.08 PPS'!AF24</f>
        <v>3.5294117647058822</v>
      </c>
      <c r="AH9" s="129">
        <f>'SMFP Facility Need 3.08 PPS'!AG24</f>
        <v>2.2000000000000002</v>
      </c>
      <c r="AI9" s="129">
        <f>'SMFP Facility Need 3.08 PPS'!AH24</f>
        <v>2.1</v>
      </c>
      <c r="AJ9" s="129">
        <f>'SMFP Facility Need 3.08 PPS'!AI24</f>
        <v>2</v>
      </c>
      <c r="AK9" s="129">
        <f>'SMFP Facility Need 3.08 PPS'!AJ24</f>
        <v>2.15</v>
      </c>
      <c r="AL9" s="129">
        <f>'SMFP Facility Need 3.08 PPS'!AK24</f>
        <v>2.0499999999999998</v>
      </c>
      <c r="AM9" s="129">
        <f>'SMFP Facility Need 3.08 PPS'!AL24</f>
        <v>1.95</v>
      </c>
      <c r="AN9" s="129">
        <f>'SMFP Facility Need 3.08 PPS'!AM24</f>
        <v>2.2000000000000002</v>
      </c>
      <c r="AO9" s="129">
        <f>'SMFP Facility Need 3.08 PPS'!AN24</f>
        <v>2.2000000000000002</v>
      </c>
      <c r="AP9" s="129">
        <f>'SMFP Facility Need 3.08 PPS'!AO24</f>
        <v>2.2999999999999998</v>
      </c>
      <c r="AQ9" s="129">
        <f>'SMFP Facility Need 3.08 PPS'!AP24</f>
        <v>2.4500000000000002</v>
      </c>
      <c r="AR9" s="129">
        <f>'SMFP Facility Need 3.08 PPS'!AQ24</f>
        <v>2.8</v>
      </c>
      <c r="AS9" s="129">
        <f>'SMFP Facility Need 3.08 PPS'!AR24</f>
        <v>2.35</v>
      </c>
      <c r="AT9" s="129">
        <f>'SMFP Facility Need 3.08 PPS'!AS24</f>
        <v>2.5</v>
      </c>
      <c r="AU9" s="129">
        <f>'SMFP Facility Need 3.08 PPS'!AT24</f>
        <v>2.0499999999999998</v>
      </c>
      <c r="AV9" s="129" t="e">
        <f>'SMFP Facility Need 3.08 PPS'!AU24</f>
        <v>#N/A</v>
      </c>
      <c r="AW9" s="88">
        <f t="shared" si="6"/>
        <v>2.1416715962330226</v>
      </c>
      <c r="AX9" s="179">
        <f t="shared" si="7"/>
        <v>1.7380063585904633</v>
      </c>
      <c r="AY9" s="179">
        <f t="shared" si="8"/>
        <v>1.3183346914158267</v>
      </c>
      <c r="AZ9" s="106">
        <f t="shared" si="9"/>
        <v>0.95427059186399721</v>
      </c>
    </row>
    <row r="10" spans="1:52" x14ac:dyDescent="0.55000000000000004">
      <c r="A10" s="28" t="s">
        <v>55</v>
      </c>
      <c r="B10" s="28">
        <v>3.04</v>
      </c>
      <c r="C10" s="130">
        <v>0.76</v>
      </c>
      <c r="D10" s="129">
        <f>'SMFP Facility Need 3.04 PPS'!C24</f>
        <v>0</v>
      </c>
      <c r="E10" s="129">
        <f>'SMFP Facility Need 3.04 PPS'!D24</f>
        <v>0</v>
      </c>
      <c r="F10" s="129">
        <f>'SMFP Facility Need 3.04 PPS'!E24</f>
        <v>0</v>
      </c>
      <c r="G10" s="129">
        <f>'SMFP Facility Need 3.04 PPS'!F24</f>
        <v>0</v>
      </c>
      <c r="H10" s="129">
        <f>'SMFP Facility Need 3.04 PPS'!G24</f>
        <v>0</v>
      </c>
      <c r="I10" s="129">
        <f>'SMFP Facility Need 3.04 PPS'!H24</f>
        <v>0</v>
      </c>
      <c r="J10" s="129">
        <f>'SMFP Facility Need 3.04 PPS'!I24</f>
        <v>0</v>
      </c>
      <c r="K10" s="129">
        <f>'SMFP Facility Need 3.04 PPS'!J24</f>
        <v>0</v>
      </c>
      <c r="L10" s="129">
        <f>'SMFP Facility Need 3.04 PPS'!K24</f>
        <v>0</v>
      </c>
      <c r="M10" s="129">
        <f>'SMFP Facility Need 3.04 PPS'!L24</f>
        <v>0</v>
      </c>
      <c r="N10" s="129">
        <f>'SMFP Facility Need 3.04 PPS'!M24</f>
        <v>1.3</v>
      </c>
      <c r="O10" s="129">
        <f>'SMFP Facility Need 3.04 PPS'!N24</f>
        <v>3.4</v>
      </c>
      <c r="P10" s="129">
        <f>'SMFP Facility Need 3.04 PPS'!O24</f>
        <v>4.2</v>
      </c>
      <c r="Q10" s="129">
        <f>'SMFP Facility Need 3.04 PPS'!P24</f>
        <v>4.2</v>
      </c>
      <c r="R10" s="129">
        <f>'SMFP Facility Need 3.04 PPS'!Q24</f>
        <v>4.0235294117647058</v>
      </c>
      <c r="S10" s="129">
        <f>'SMFP Facility Need 3.04 PPS'!R24</f>
        <v>3.3333333333333335</v>
      </c>
      <c r="T10" s="129">
        <f>'SMFP Facility Need 3.04 PPS'!S24</f>
        <v>2.7</v>
      </c>
      <c r="U10" s="129">
        <f>'SMFP Facility Need 3.04 PPS'!T24</f>
        <v>2.65</v>
      </c>
      <c r="V10" s="129">
        <f>'SMFP Facility Need 3.04 PPS'!U24</f>
        <v>2.75</v>
      </c>
      <c r="W10" s="129">
        <f>'SMFP Facility Need 3.04 PPS'!V24</f>
        <v>3.05</v>
      </c>
      <c r="X10" s="129">
        <f>'SMFP Facility Need 3.04 PPS'!W24</f>
        <v>3.15</v>
      </c>
      <c r="Y10" s="129">
        <f>'SMFP Facility Need 3.04 PPS'!X24</f>
        <v>3.2</v>
      </c>
      <c r="Z10" s="129">
        <f>'SMFP Facility Need 3.04 PPS'!Y24</f>
        <v>3.2</v>
      </c>
      <c r="AA10" s="129">
        <f>'SMFP Facility Need 3.04 PPS'!Z24</f>
        <v>3.25</v>
      </c>
      <c r="AB10" s="129">
        <f>'SMFP Facility Need 3.04 PPS'!AA24</f>
        <v>2.7</v>
      </c>
      <c r="AC10" s="129">
        <f>'SMFP Facility Need 3.04 PPS'!AB24</f>
        <v>2.85</v>
      </c>
      <c r="AD10" s="129">
        <f>'SMFP Facility Need 3.04 PPS'!AC24</f>
        <v>2.85</v>
      </c>
      <c r="AE10" s="129">
        <f>'SMFP Facility Need 3.04 PPS'!AD24</f>
        <v>3.4117647058823528</v>
      </c>
      <c r="AF10" s="129">
        <f>'SMFP Facility Need 3.04 PPS'!AE24</f>
        <v>3.0588235294117645</v>
      </c>
      <c r="AG10" s="129">
        <f>'SMFP Facility Need 3.04 PPS'!AF24</f>
        <v>3.5294117647058822</v>
      </c>
      <c r="AH10" s="129">
        <f>'SMFP Facility Need 3.04 PPS'!AG24</f>
        <v>2.2000000000000002</v>
      </c>
      <c r="AI10" s="129">
        <f>'SMFP Facility Need 3.04 PPS'!AH24</f>
        <v>2.1</v>
      </c>
      <c r="AJ10" s="129">
        <f>'SMFP Facility Need 3.04 PPS'!AI24</f>
        <v>2</v>
      </c>
      <c r="AK10" s="129">
        <f>'SMFP Facility Need 3.04 PPS'!AJ24</f>
        <v>2.15</v>
      </c>
      <c r="AL10" s="129">
        <f>'SMFP Facility Need 3.04 PPS'!AK24</f>
        <v>2.0499999999999998</v>
      </c>
      <c r="AM10" s="129">
        <f>'SMFP Facility Need 3.04 PPS'!AL24</f>
        <v>1.95</v>
      </c>
      <c r="AN10" s="129">
        <f>'SMFP Facility Need 3.04 PPS'!AM24</f>
        <v>2.2000000000000002</v>
      </c>
      <c r="AO10" s="129">
        <f>'SMFP Facility Need 3.04 PPS'!AN24</f>
        <v>2.2000000000000002</v>
      </c>
      <c r="AP10" s="129">
        <f>'SMFP Facility Need 3.04 PPS'!AO24</f>
        <v>2.2999999999999998</v>
      </c>
      <c r="AQ10" s="129">
        <f>'SMFP Facility Need 3.04 PPS'!AP24</f>
        <v>2.4500000000000002</v>
      </c>
      <c r="AR10" s="129">
        <f>'SMFP Facility Need 3.04 PPS'!AQ24</f>
        <v>2.8</v>
      </c>
      <c r="AS10" s="129">
        <f>'SMFP Facility Need 3.04 PPS'!AR24</f>
        <v>2.35</v>
      </c>
      <c r="AT10" s="129">
        <f>'SMFP Facility Need 3.04 PPS'!AS24</f>
        <v>2.5</v>
      </c>
      <c r="AU10" s="129">
        <f>'SMFP Facility Need 3.04 PPS'!AT24</f>
        <v>2.0499999999999998</v>
      </c>
      <c r="AV10" s="129" t="e">
        <f>'SMFP Facility Need 3.04 PPS'!AU24</f>
        <v>#N/A</v>
      </c>
      <c r="AW10" s="88">
        <f t="shared" si="6"/>
        <v>2.1387923351158649</v>
      </c>
      <c r="AX10" s="179">
        <f t="shared" si="7"/>
        <v>1.729084895689815</v>
      </c>
      <c r="AY10" s="179">
        <f t="shared" si="8"/>
        <v>1.3149467273200899</v>
      </c>
      <c r="AZ10" s="106">
        <f t="shared" si="9"/>
        <v>0.95620114473421913</v>
      </c>
    </row>
    <row r="11" spans="1:52" x14ac:dyDescent="0.55000000000000004">
      <c r="A11" s="28" t="s">
        <v>55</v>
      </c>
      <c r="B11" s="88">
        <v>3</v>
      </c>
      <c r="C11" s="130">
        <v>0.75</v>
      </c>
      <c r="D11" s="129">
        <f>'SMFP Facility Need 3.00 PPS'!C24</f>
        <v>0</v>
      </c>
      <c r="E11" s="129">
        <f>'SMFP Facility Need 3.00 PPS'!D24</f>
        <v>0</v>
      </c>
      <c r="F11" s="129">
        <f>'SMFP Facility Need 3.00 PPS'!E24</f>
        <v>0</v>
      </c>
      <c r="G11" s="129">
        <f>'SMFP Facility Need 3.00 PPS'!F24</f>
        <v>0</v>
      </c>
      <c r="H11" s="129">
        <f>'SMFP Facility Need 3.00 PPS'!G24</f>
        <v>0</v>
      </c>
      <c r="I11" s="129">
        <f>'SMFP Facility Need 3.00 PPS'!H24</f>
        <v>0</v>
      </c>
      <c r="J11" s="129">
        <f>'SMFP Facility Need 3.00 PPS'!I24</f>
        <v>0</v>
      </c>
      <c r="K11" s="129">
        <f>'SMFP Facility Need 3.00 PPS'!J24</f>
        <v>0</v>
      </c>
      <c r="L11" s="129">
        <f>'SMFP Facility Need 3.00 PPS'!K24</f>
        <v>0</v>
      </c>
      <c r="M11" s="129">
        <f>'SMFP Facility Need 3.00 PPS'!L24</f>
        <v>0</v>
      </c>
      <c r="N11" s="129">
        <f>'SMFP Facility Need 3.00 PPS'!M24</f>
        <v>1.3</v>
      </c>
      <c r="O11" s="129">
        <f>'SMFP Facility Need 3.00 PPS'!N24</f>
        <v>3.4</v>
      </c>
      <c r="P11" s="129">
        <f>'SMFP Facility Need 3.00 PPS'!O24</f>
        <v>4.2</v>
      </c>
      <c r="Q11" s="129">
        <f>'SMFP Facility Need 3.00 PPS'!P24</f>
        <v>4.2</v>
      </c>
      <c r="R11" s="129">
        <f>'SMFP Facility Need 3.00 PPS'!Q24</f>
        <v>3.9705882352941173</v>
      </c>
      <c r="S11" s="129">
        <f>'SMFP Facility Need 3.00 PPS'!R24</f>
        <v>3.2608695652173911</v>
      </c>
      <c r="T11" s="129">
        <f>'SMFP Facility Need 3.00 PPS'!S24</f>
        <v>2.7</v>
      </c>
      <c r="U11" s="129">
        <f>'SMFP Facility Need 3.00 PPS'!T24</f>
        <v>2.65</v>
      </c>
      <c r="V11" s="129">
        <f>'SMFP Facility Need 3.00 PPS'!U24</f>
        <v>2.75</v>
      </c>
      <c r="W11" s="129">
        <f>'SMFP Facility Need 3.00 PPS'!V24</f>
        <v>3.05</v>
      </c>
      <c r="X11" s="129">
        <f>'SMFP Facility Need 3.00 PPS'!W24</f>
        <v>3.15</v>
      </c>
      <c r="Y11" s="129">
        <f>'SMFP Facility Need 3.00 PPS'!X24</f>
        <v>3.2</v>
      </c>
      <c r="Z11" s="129">
        <f>'SMFP Facility Need 3.00 PPS'!Y24</f>
        <v>3.2</v>
      </c>
      <c r="AA11" s="129">
        <f>'SMFP Facility Need 3.00 PPS'!Z24</f>
        <v>3.25</v>
      </c>
      <c r="AB11" s="129">
        <f>'SMFP Facility Need 3.00 PPS'!AA24</f>
        <v>2.7</v>
      </c>
      <c r="AC11" s="129">
        <f>'SMFP Facility Need 3.00 PPS'!AB24</f>
        <v>2.85</v>
      </c>
      <c r="AD11" s="129">
        <f>'SMFP Facility Need 3.00 PPS'!AC24</f>
        <v>2.85</v>
      </c>
      <c r="AE11" s="129">
        <f>'SMFP Facility Need 3.00 PPS'!AD24</f>
        <v>3.4117647058823528</v>
      </c>
      <c r="AF11" s="129">
        <f>'SMFP Facility Need 3.00 PPS'!AE24</f>
        <v>3.0588235294117645</v>
      </c>
      <c r="AG11" s="129">
        <f>'SMFP Facility Need 3.00 PPS'!AF24</f>
        <v>3.5294117647058822</v>
      </c>
      <c r="AH11" s="129">
        <f>'SMFP Facility Need 3.00 PPS'!AG24</f>
        <v>2.2000000000000002</v>
      </c>
      <c r="AI11" s="129">
        <f>'SMFP Facility Need 3.00 PPS'!AH24</f>
        <v>2.1</v>
      </c>
      <c r="AJ11" s="129">
        <f>'SMFP Facility Need 3.00 PPS'!AI24</f>
        <v>2</v>
      </c>
      <c r="AK11" s="129">
        <f>'SMFP Facility Need 3.00 PPS'!AJ24</f>
        <v>2.15</v>
      </c>
      <c r="AL11" s="129">
        <f>'SMFP Facility Need 3.00 PPS'!AK24</f>
        <v>2.0499999999999998</v>
      </c>
      <c r="AM11" s="129">
        <f>'SMFP Facility Need 3.00 PPS'!AL24</f>
        <v>1.95</v>
      </c>
      <c r="AN11" s="129">
        <f>'SMFP Facility Need 3.00 PPS'!AM24</f>
        <v>2.2000000000000002</v>
      </c>
      <c r="AO11" s="129">
        <f>'SMFP Facility Need 3.00 PPS'!AN24</f>
        <v>2.2000000000000002</v>
      </c>
      <c r="AP11" s="129">
        <f>'SMFP Facility Need 3.00 PPS'!AO24</f>
        <v>2.2999999999999998</v>
      </c>
      <c r="AQ11" s="129">
        <f>'SMFP Facility Need 3.00 PPS'!AP24</f>
        <v>2.4500000000000002</v>
      </c>
      <c r="AR11" s="129">
        <f>'SMFP Facility Need 3.00 PPS'!AQ24</f>
        <v>2.8</v>
      </c>
      <c r="AS11" s="129">
        <f>'SMFP Facility Need 3.00 PPS'!AR24</f>
        <v>2.35</v>
      </c>
      <c r="AT11" s="129">
        <f>'SMFP Facility Need 3.00 PPS'!AS24</f>
        <v>2.5</v>
      </c>
      <c r="AU11" s="129">
        <f>'SMFP Facility Need 3.00 PPS'!AT24</f>
        <v>2.0499999999999998</v>
      </c>
      <c r="AV11" s="129" t="e">
        <f>'SMFP Facility Need 3.00 PPS'!AU24</f>
        <v>#N/A</v>
      </c>
      <c r="AW11" s="88">
        <f t="shared" si="6"/>
        <v>2.135942222738898</v>
      </c>
      <c r="AX11" s="179">
        <f t="shared" si="7"/>
        <v>1.7205968507484268</v>
      </c>
      <c r="AY11" s="179">
        <f t="shared" si="8"/>
        <v>1.3117152323383405</v>
      </c>
      <c r="AZ11" s="106">
        <f t="shared" si="9"/>
        <v>0.95803459339749508</v>
      </c>
    </row>
    <row r="12" spans="1:52" x14ac:dyDescent="0.55000000000000004">
      <c r="A12" s="28" t="s">
        <v>55</v>
      </c>
      <c r="B12" s="28">
        <v>2.96</v>
      </c>
      <c r="C12" s="130">
        <v>0.74</v>
      </c>
      <c r="D12" s="129">
        <f>'SMFP Facility Need 2.96 PPS'!C24</f>
        <v>0</v>
      </c>
      <c r="E12" s="129">
        <f>'SMFP Facility Need 2.96 PPS'!D24</f>
        <v>0</v>
      </c>
      <c r="F12" s="129">
        <f>'SMFP Facility Need 2.96 PPS'!E24</f>
        <v>0</v>
      </c>
      <c r="G12" s="129">
        <f>'SMFP Facility Need 2.96 PPS'!F24</f>
        <v>0</v>
      </c>
      <c r="H12" s="129">
        <f>'SMFP Facility Need 2.96 PPS'!G24</f>
        <v>0</v>
      </c>
      <c r="I12" s="129">
        <f>'SMFP Facility Need 2.96 PPS'!H24</f>
        <v>0</v>
      </c>
      <c r="J12" s="129">
        <f>'SMFP Facility Need 2.96 PPS'!I24</f>
        <v>0</v>
      </c>
      <c r="K12" s="129">
        <f>'SMFP Facility Need 2.96 PPS'!J24</f>
        <v>0</v>
      </c>
      <c r="L12" s="129">
        <f>'SMFP Facility Need 2.96 PPS'!K24</f>
        <v>0</v>
      </c>
      <c r="M12" s="129">
        <f>'SMFP Facility Need 2.96 PPS'!L24</f>
        <v>0</v>
      </c>
      <c r="N12" s="129">
        <f>'SMFP Facility Need 2.96 PPS'!M24</f>
        <v>1.3</v>
      </c>
      <c r="O12" s="129">
        <f>'SMFP Facility Need 2.96 PPS'!N24</f>
        <v>3.4</v>
      </c>
      <c r="P12" s="129">
        <f>'SMFP Facility Need 2.96 PPS'!O24</f>
        <v>4.2</v>
      </c>
      <c r="Q12" s="129">
        <f>'SMFP Facility Need 2.96 PPS'!P24</f>
        <v>4.2</v>
      </c>
      <c r="R12" s="129">
        <f>'SMFP Facility Need 2.96 PPS'!Q24</f>
        <v>3.9176470588235297</v>
      </c>
      <c r="S12" s="129">
        <f>'SMFP Facility Need 2.96 PPS'!R24</f>
        <v>3.1896551724137931</v>
      </c>
      <c r="T12" s="129">
        <f>'SMFP Facility Need 2.96 PPS'!S24</f>
        <v>2.7</v>
      </c>
      <c r="U12" s="129">
        <f>'SMFP Facility Need 2.96 PPS'!T24</f>
        <v>2.65</v>
      </c>
      <c r="V12" s="129">
        <f>'SMFP Facility Need 2.96 PPS'!U24</f>
        <v>2.75</v>
      </c>
      <c r="W12" s="129">
        <f>'SMFP Facility Need 2.96 PPS'!V24</f>
        <v>3.05</v>
      </c>
      <c r="X12" s="129">
        <f>'SMFP Facility Need 2.96 PPS'!W24</f>
        <v>3.15</v>
      </c>
      <c r="Y12" s="129">
        <f>'SMFP Facility Need 2.96 PPS'!X24</f>
        <v>3.2</v>
      </c>
      <c r="Z12" s="129">
        <f>'SMFP Facility Need 2.96 PPS'!Y24</f>
        <v>3.2</v>
      </c>
      <c r="AA12" s="129">
        <f>'SMFP Facility Need 2.96 PPS'!Z24</f>
        <v>3.25</v>
      </c>
      <c r="AB12" s="129">
        <f>'SMFP Facility Need 2.96 PPS'!AA24</f>
        <v>2.7</v>
      </c>
      <c r="AC12" s="129">
        <f>'SMFP Facility Need 2.96 PPS'!AB24</f>
        <v>2.85</v>
      </c>
      <c r="AD12" s="129">
        <f>'SMFP Facility Need 2.96 PPS'!AC24</f>
        <v>2.85</v>
      </c>
      <c r="AE12" s="129">
        <f>'SMFP Facility Need 2.96 PPS'!AD24</f>
        <v>3.4117647058823528</v>
      </c>
      <c r="AF12" s="129">
        <f>'SMFP Facility Need 2.96 PPS'!AE24</f>
        <v>3.0588235294117645</v>
      </c>
      <c r="AG12" s="129">
        <f>'SMFP Facility Need 2.96 PPS'!AF24</f>
        <v>3.5294117647058822</v>
      </c>
      <c r="AH12" s="129">
        <f>'SMFP Facility Need 2.96 PPS'!AG24</f>
        <v>2.2000000000000002</v>
      </c>
      <c r="AI12" s="129">
        <f>'SMFP Facility Need 2.96 PPS'!AH24</f>
        <v>2.1</v>
      </c>
      <c r="AJ12" s="129">
        <f>'SMFP Facility Need 2.96 PPS'!AI24</f>
        <v>2</v>
      </c>
      <c r="AK12" s="129">
        <f>'SMFP Facility Need 2.96 PPS'!AJ24</f>
        <v>2.15</v>
      </c>
      <c r="AL12" s="129">
        <f>'SMFP Facility Need 2.96 PPS'!AK24</f>
        <v>2.0499999999999998</v>
      </c>
      <c r="AM12" s="129">
        <f>'SMFP Facility Need 2.96 PPS'!AL24</f>
        <v>1.95</v>
      </c>
      <c r="AN12" s="129">
        <f>'SMFP Facility Need 2.96 PPS'!AM24</f>
        <v>2.2000000000000002</v>
      </c>
      <c r="AO12" s="129">
        <f>'SMFP Facility Need 2.96 PPS'!AN24</f>
        <v>2.2000000000000002</v>
      </c>
      <c r="AP12" s="129">
        <f>'SMFP Facility Need 2.96 PPS'!AO24</f>
        <v>2.2999999999999998</v>
      </c>
      <c r="AQ12" s="129">
        <f>'SMFP Facility Need 2.96 PPS'!AP24</f>
        <v>2.4500000000000002</v>
      </c>
      <c r="AR12" s="129">
        <f>'SMFP Facility Need 2.96 PPS'!AQ24</f>
        <v>2.8</v>
      </c>
      <c r="AS12" s="129">
        <f>'SMFP Facility Need 2.96 PPS'!AR24</f>
        <v>2.35</v>
      </c>
      <c r="AT12" s="129">
        <f>'SMFP Facility Need 2.96 PPS'!AS24</f>
        <v>2.5</v>
      </c>
      <c r="AU12" s="129">
        <f>'SMFP Facility Need 2.96 PPS'!AT24</f>
        <v>2.0499999999999998</v>
      </c>
      <c r="AV12" s="129" t="e">
        <f>'SMFP Facility Need 2.96 PPS'!AU24</f>
        <v>#N/A</v>
      </c>
      <c r="AW12" s="88">
        <f t="shared" si="6"/>
        <v>2.1331205052553943</v>
      </c>
      <c r="AX12" s="179">
        <f t="shared" si="7"/>
        <v>1.7125281357265421</v>
      </c>
      <c r="AY12" s="179">
        <f t="shared" si="8"/>
        <v>1.3086359828946099</v>
      </c>
      <c r="AZ12" s="106">
        <f t="shared" si="9"/>
        <v>0.9597724714399849</v>
      </c>
    </row>
    <row r="13" spans="1:52" x14ac:dyDescent="0.55000000000000004">
      <c r="A13" s="28" t="s">
        <v>55</v>
      </c>
      <c r="B13" s="28">
        <v>2.92</v>
      </c>
      <c r="C13" s="130">
        <v>0.73</v>
      </c>
      <c r="D13" s="129">
        <f>'SMFP Facility Need 2.92 PPS'!C24</f>
        <v>0</v>
      </c>
      <c r="E13" s="129">
        <f>'SMFP Facility Need 2.92 PPS'!D24</f>
        <v>0</v>
      </c>
      <c r="F13" s="129">
        <f>'SMFP Facility Need 2.92 PPS'!E24</f>
        <v>0</v>
      </c>
      <c r="G13" s="129">
        <f>'SMFP Facility Need 2.92 PPS'!F24</f>
        <v>0</v>
      </c>
      <c r="H13" s="129">
        <f>'SMFP Facility Need 2.92 PPS'!G24</f>
        <v>0</v>
      </c>
      <c r="I13" s="129">
        <f>'SMFP Facility Need 2.92 PPS'!H24</f>
        <v>0</v>
      </c>
      <c r="J13" s="129">
        <f>'SMFP Facility Need 2.92 PPS'!I24</f>
        <v>0</v>
      </c>
      <c r="K13" s="129">
        <f>'SMFP Facility Need 2.92 PPS'!J24</f>
        <v>0</v>
      </c>
      <c r="L13" s="129">
        <f>'SMFP Facility Need 2.92 PPS'!K24</f>
        <v>0</v>
      </c>
      <c r="M13" s="129">
        <f>'SMFP Facility Need 2.92 PPS'!L24</f>
        <v>0</v>
      </c>
      <c r="N13" s="129">
        <f>'SMFP Facility Need 2.92 PPS'!M24</f>
        <v>1.3</v>
      </c>
      <c r="O13" s="129">
        <f>'SMFP Facility Need 2.92 PPS'!N24</f>
        <v>3.4</v>
      </c>
      <c r="P13" s="129">
        <f>'SMFP Facility Need 2.92 PPS'!O24</f>
        <v>4.2</v>
      </c>
      <c r="Q13" s="129">
        <f>'SMFP Facility Need 2.92 PPS'!P24</f>
        <v>4.2</v>
      </c>
      <c r="R13" s="129">
        <f>'SMFP Facility Need 2.92 PPS'!Q24</f>
        <v>3.8647058823529412</v>
      </c>
      <c r="S13" s="129">
        <f>'SMFP Facility Need 2.92 PPS'!R24</f>
        <v>3.1196581196581197</v>
      </c>
      <c r="T13" s="129">
        <f>'SMFP Facility Need 2.92 PPS'!S24</f>
        <v>2.7</v>
      </c>
      <c r="U13" s="129">
        <f>'SMFP Facility Need 2.92 PPS'!T24</f>
        <v>2.65</v>
      </c>
      <c r="V13" s="129">
        <f>'SMFP Facility Need 2.92 PPS'!U24</f>
        <v>2.75</v>
      </c>
      <c r="W13" s="129">
        <f>'SMFP Facility Need 2.92 PPS'!V24</f>
        <v>3.05</v>
      </c>
      <c r="X13" s="129">
        <f>'SMFP Facility Need 2.92 PPS'!W24</f>
        <v>3.15</v>
      </c>
      <c r="Y13" s="129">
        <f>'SMFP Facility Need 2.92 PPS'!X24</f>
        <v>3.2</v>
      </c>
      <c r="Z13" s="129">
        <f>'SMFP Facility Need 2.92 PPS'!Y24</f>
        <v>3.2</v>
      </c>
      <c r="AA13" s="129">
        <f>'SMFP Facility Need 2.92 PPS'!Z24</f>
        <v>3.25</v>
      </c>
      <c r="AB13" s="129">
        <f>'SMFP Facility Need 2.92 PPS'!AA24</f>
        <v>2.7</v>
      </c>
      <c r="AC13" s="129">
        <f>'SMFP Facility Need 2.92 PPS'!AB24</f>
        <v>2.85</v>
      </c>
      <c r="AD13" s="129">
        <f>'SMFP Facility Need 2.92 PPS'!AC24</f>
        <v>2.85</v>
      </c>
      <c r="AE13" s="129">
        <f>'SMFP Facility Need 2.92 PPS'!AD24</f>
        <v>3.4117647058823528</v>
      </c>
      <c r="AF13" s="129">
        <f>'SMFP Facility Need 2.92 PPS'!AE24</f>
        <v>3.0588235294117645</v>
      </c>
      <c r="AG13" s="129">
        <f>'SMFP Facility Need 2.92 PPS'!AF24</f>
        <v>3.5294117647058822</v>
      </c>
      <c r="AH13" s="129">
        <f>'SMFP Facility Need 2.92 PPS'!AG24</f>
        <v>2.2000000000000002</v>
      </c>
      <c r="AI13" s="129">
        <f>'SMFP Facility Need 2.92 PPS'!AH24</f>
        <v>2.1</v>
      </c>
      <c r="AJ13" s="129">
        <f>'SMFP Facility Need 2.92 PPS'!AI24</f>
        <v>2</v>
      </c>
      <c r="AK13" s="129">
        <f>'SMFP Facility Need 2.92 PPS'!AJ24</f>
        <v>2.15</v>
      </c>
      <c r="AL13" s="129">
        <f>'SMFP Facility Need 2.92 PPS'!AK24</f>
        <v>2.0499999999999998</v>
      </c>
      <c r="AM13" s="129">
        <f>'SMFP Facility Need 2.92 PPS'!AL24</f>
        <v>1.95</v>
      </c>
      <c r="AN13" s="129">
        <f>'SMFP Facility Need 2.92 PPS'!AM24</f>
        <v>2.2000000000000002</v>
      </c>
      <c r="AO13" s="129">
        <f>'SMFP Facility Need 2.92 PPS'!AN24</f>
        <v>2.2000000000000002</v>
      </c>
      <c r="AP13" s="129">
        <f>'SMFP Facility Need 2.92 PPS'!AO24</f>
        <v>2.2999999999999998</v>
      </c>
      <c r="AQ13" s="129">
        <f>'SMFP Facility Need 2.92 PPS'!AP24</f>
        <v>2.4500000000000002</v>
      </c>
      <c r="AR13" s="129">
        <f>'SMFP Facility Need 2.92 PPS'!AQ24</f>
        <v>2.8</v>
      </c>
      <c r="AS13" s="129">
        <f>'SMFP Facility Need 2.92 PPS'!AR24</f>
        <v>2.35</v>
      </c>
      <c r="AT13" s="129">
        <f>'SMFP Facility Need 2.92 PPS'!AS24</f>
        <v>2.5</v>
      </c>
      <c r="AU13" s="129">
        <f>'SMFP Facility Need 2.92 PPS'!AT24</f>
        <v>2.0499999999999998</v>
      </c>
      <c r="AV13" s="129" t="e">
        <f>'SMFP Facility Need 2.92 PPS'!AU24</f>
        <v>#N/A</v>
      </c>
      <c r="AW13" s="88">
        <f t="shared" si="6"/>
        <v>2.1303264545911609</v>
      </c>
      <c r="AX13" s="179">
        <f t="shared" si="7"/>
        <v>1.7048653534909868</v>
      </c>
      <c r="AY13" s="179">
        <f t="shared" si="8"/>
        <v>1.3057049258890718</v>
      </c>
      <c r="AZ13" s="106">
        <f t="shared" si="9"/>
        <v>0.96141629813130058</v>
      </c>
    </row>
    <row r="14" spans="1:52" x14ac:dyDescent="0.55000000000000004">
      <c r="A14" s="28" t="s">
        <v>55</v>
      </c>
      <c r="B14" s="28">
        <v>2.88</v>
      </c>
      <c r="C14" s="130">
        <v>0.72</v>
      </c>
      <c r="D14" s="129">
        <f>'SMFP Facility Need 2.88 PPS'!C24</f>
        <v>0</v>
      </c>
      <c r="E14" s="129">
        <f>'SMFP Facility Need 2.88 PPS'!D24</f>
        <v>0</v>
      </c>
      <c r="F14" s="129">
        <f>'SMFP Facility Need 2.88 PPS'!E24</f>
        <v>0</v>
      </c>
      <c r="G14" s="129">
        <f>'SMFP Facility Need 2.88 PPS'!F24</f>
        <v>0</v>
      </c>
      <c r="H14" s="129">
        <f>'SMFP Facility Need 2.88 PPS'!G24</f>
        <v>0</v>
      </c>
      <c r="I14" s="129">
        <f>'SMFP Facility Need 2.88 PPS'!H24</f>
        <v>0</v>
      </c>
      <c r="J14" s="129">
        <f>'SMFP Facility Need 2.88 PPS'!I24</f>
        <v>0</v>
      </c>
      <c r="K14" s="129">
        <f>'SMFP Facility Need 2.88 PPS'!J24</f>
        <v>0</v>
      </c>
      <c r="L14" s="129">
        <f>'SMFP Facility Need 2.88 PPS'!K24</f>
        <v>0</v>
      </c>
      <c r="M14" s="129">
        <f>'SMFP Facility Need 2.88 PPS'!L24</f>
        <v>0</v>
      </c>
      <c r="N14" s="129">
        <f>'SMFP Facility Need 2.88 PPS'!M24</f>
        <v>1.3</v>
      </c>
      <c r="O14" s="129">
        <f>'SMFP Facility Need 2.88 PPS'!N24</f>
        <v>3.4</v>
      </c>
      <c r="P14" s="129">
        <f>'SMFP Facility Need 2.88 PPS'!O24</f>
        <v>4.2</v>
      </c>
      <c r="Q14" s="129">
        <f>'SMFP Facility Need 2.88 PPS'!P24</f>
        <v>4.2</v>
      </c>
      <c r="R14" s="129">
        <f>'SMFP Facility Need 2.88 PPS'!Q24</f>
        <v>3.8117647058823532</v>
      </c>
      <c r="S14" s="129">
        <f>'SMFP Facility Need 2.88 PPS'!R24</f>
        <v>3.0508474576271185</v>
      </c>
      <c r="T14" s="129">
        <f>'SMFP Facility Need 2.88 PPS'!S24</f>
        <v>2.7</v>
      </c>
      <c r="U14" s="129">
        <f>'SMFP Facility Need 2.88 PPS'!T24</f>
        <v>2.65</v>
      </c>
      <c r="V14" s="129">
        <f>'SMFP Facility Need 2.88 PPS'!U24</f>
        <v>2.75</v>
      </c>
      <c r="W14" s="129">
        <f>'SMFP Facility Need 2.88 PPS'!V24</f>
        <v>3.05</v>
      </c>
      <c r="X14" s="129">
        <f>'SMFP Facility Need 2.88 PPS'!W24</f>
        <v>3.15</v>
      </c>
      <c r="Y14" s="129">
        <f>'SMFP Facility Need 2.88 PPS'!X24</f>
        <v>3.2</v>
      </c>
      <c r="Z14" s="129">
        <f>'SMFP Facility Need 2.88 PPS'!Y24</f>
        <v>3.2</v>
      </c>
      <c r="AA14" s="129">
        <f>'SMFP Facility Need 2.88 PPS'!Z24</f>
        <v>3.25</v>
      </c>
      <c r="AB14" s="129">
        <f>'SMFP Facility Need 2.88 PPS'!AA24</f>
        <v>2.7</v>
      </c>
      <c r="AC14" s="129">
        <f>'SMFP Facility Need 2.88 PPS'!AB24</f>
        <v>2.85</v>
      </c>
      <c r="AD14" s="129">
        <f>'SMFP Facility Need 2.88 PPS'!AC24</f>
        <v>2.85</v>
      </c>
      <c r="AE14" s="129">
        <f>'SMFP Facility Need 2.88 PPS'!AD24</f>
        <v>3.4117647058823528</v>
      </c>
      <c r="AF14" s="129">
        <f>'SMFP Facility Need 2.88 PPS'!AE24</f>
        <v>3.0588235294117645</v>
      </c>
      <c r="AG14" s="129">
        <f>'SMFP Facility Need 2.88 PPS'!AF24</f>
        <v>3.5294117647058822</v>
      </c>
      <c r="AH14" s="129">
        <f>'SMFP Facility Need 2.88 PPS'!AG24</f>
        <v>2.2000000000000002</v>
      </c>
      <c r="AI14" s="129">
        <f>'SMFP Facility Need 2.88 PPS'!AH24</f>
        <v>2.1</v>
      </c>
      <c r="AJ14" s="129">
        <f>'SMFP Facility Need 2.88 PPS'!AI24</f>
        <v>2</v>
      </c>
      <c r="AK14" s="129">
        <f>'SMFP Facility Need 2.88 PPS'!AJ24</f>
        <v>2.15</v>
      </c>
      <c r="AL14" s="129">
        <f>'SMFP Facility Need 2.88 PPS'!AK24</f>
        <v>2.0499999999999998</v>
      </c>
      <c r="AM14" s="129">
        <f>'SMFP Facility Need 2.88 PPS'!AL24</f>
        <v>1.95</v>
      </c>
      <c r="AN14" s="129">
        <f>'SMFP Facility Need 2.88 PPS'!AM24</f>
        <v>2.2000000000000002</v>
      </c>
      <c r="AO14" s="129">
        <f>'SMFP Facility Need 2.88 PPS'!AN24</f>
        <v>2.2000000000000002</v>
      </c>
      <c r="AP14" s="129">
        <f>'SMFP Facility Need 2.88 PPS'!AO24</f>
        <v>2.2999999999999998</v>
      </c>
      <c r="AQ14" s="129">
        <f>'SMFP Facility Need 2.88 PPS'!AP24</f>
        <v>2.4500000000000002</v>
      </c>
      <c r="AR14" s="129">
        <f>'SMFP Facility Need 2.88 PPS'!AQ24</f>
        <v>2.8</v>
      </c>
      <c r="AS14" s="129">
        <f>'SMFP Facility Need 2.88 PPS'!AR24</f>
        <v>2.35</v>
      </c>
      <c r="AT14" s="129">
        <f>'SMFP Facility Need 2.88 PPS'!AS24</f>
        <v>2.5</v>
      </c>
      <c r="AU14" s="129">
        <f>'SMFP Facility Need 2.88 PPS'!AT24</f>
        <v>2.0499999999999998</v>
      </c>
      <c r="AV14" s="129" t="e">
        <f>'SMFP Facility Need 2.88 PPS'!AU24</f>
        <v>#N/A</v>
      </c>
      <c r="AW14" s="88">
        <f t="shared" si="6"/>
        <v>2.1275593673524882</v>
      </c>
      <c r="AX14" s="179">
        <f t="shared" si="7"/>
        <v>1.6975957597474873</v>
      </c>
      <c r="AY14" s="179">
        <f t="shared" si="8"/>
        <v>1.3029181707795341</v>
      </c>
      <c r="AZ14" s="106">
        <f t="shared" si="9"/>
        <v>0.96296757799650878</v>
      </c>
    </row>
    <row r="15" spans="1:52" x14ac:dyDescent="0.55000000000000004">
      <c r="A15" s="28" t="s">
        <v>55</v>
      </c>
      <c r="B15" s="28">
        <v>2.84</v>
      </c>
      <c r="C15" s="130">
        <v>0.71</v>
      </c>
      <c r="D15" s="129">
        <f>'SMFP Facility Need 2.84 PPS'!C24</f>
        <v>0</v>
      </c>
      <c r="E15" s="129">
        <f>'SMFP Facility Need 2.84 PPS'!D24</f>
        <v>0</v>
      </c>
      <c r="F15" s="129">
        <f>'SMFP Facility Need 2.84 PPS'!E24</f>
        <v>0</v>
      </c>
      <c r="G15" s="129">
        <f>'SMFP Facility Need 2.84 PPS'!F24</f>
        <v>0</v>
      </c>
      <c r="H15" s="129">
        <f>'SMFP Facility Need 2.84 PPS'!G24</f>
        <v>0</v>
      </c>
      <c r="I15" s="129">
        <f>'SMFP Facility Need 2.84 PPS'!H24</f>
        <v>0</v>
      </c>
      <c r="J15" s="129">
        <f>'SMFP Facility Need 2.84 PPS'!I24</f>
        <v>0</v>
      </c>
      <c r="K15" s="129">
        <f>'SMFP Facility Need 2.84 PPS'!J24</f>
        <v>0</v>
      </c>
      <c r="L15" s="129">
        <f>'SMFP Facility Need 2.84 PPS'!K24</f>
        <v>0</v>
      </c>
      <c r="M15" s="129">
        <f>'SMFP Facility Need 2.84 PPS'!L24</f>
        <v>0</v>
      </c>
      <c r="N15" s="129">
        <f>'SMFP Facility Need 2.84 PPS'!M24</f>
        <v>1.3</v>
      </c>
      <c r="O15" s="129">
        <f>'SMFP Facility Need 2.84 PPS'!N24</f>
        <v>3.4</v>
      </c>
      <c r="P15" s="129">
        <f>'SMFP Facility Need 2.84 PPS'!O24</f>
        <v>4.2</v>
      </c>
      <c r="Q15" s="129">
        <f>'SMFP Facility Need 2.84 PPS'!P24</f>
        <v>4.2</v>
      </c>
      <c r="R15" s="129">
        <f>'SMFP Facility Need 2.84 PPS'!Q24</f>
        <v>3.7588235294117642</v>
      </c>
      <c r="S15" s="129">
        <f>'SMFP Facility Need 2.84 PPS'!R24</f>
        <v>2.983193277310924</v>
      </c>
      <c r="T15" s="129">
        <f>'SMFP Facility Need 2.84 PPS'!S24</f>
        <v>2.7</v>
      </c>
      <c r="U15" s="129">
        <f>'SMFP Facility Need 2.84 PPS'!T24</f>
        <v>2.65</v>
      </c>
      <c r="V15" s="129">
        <f>'SMFP Facility Need 2.84 PPS'!U24</f>
        <v>2.75</v>
      </c>
      <c r="W15" s="129">
        <f>'SMFP Facility Need 2.84 PPS'!V24</f>
        <v>3.05</v>
      </c>
      <c r="X15" s="129">
        <f>'SMFP Facility Need 2.84 PPS'!W24</f>
        <v>3.15</v>
      </c>
      <c r="Y15" s="129">
        <f>'SMFP Facility Need 2.84 PPS'!X24</f>
        <v>3.2</v>
      </c>
      <c r="Z15" s="129">
        <f>'SMFP Facility Need 2.84 PPS'!Y24</f>
        <v>3.2</v>
      </c>
      <c r="AA15" s="129">
        <f>'SMFP Facility Need 2.84 PPS'!Z24</f>
        <v>3.25</v>
      </c>
      <c r="AB15" s="129">
        <f>'SMFP Facility Need 2.84 PPS'!AA24</f>
        <v>2.7</v>
      </c>
      <c r="AC15" s="129">
        <f>'SMFP Facility Need 2.84 PPS'!AB24</f>
        <v>2.85</v>
      </c>
      <c r="AD15" s="129">
        <f>'SMFP Facility Need 2.84 PPS'!AC24</f>
        <v>2.85</v>
      </c>
      <c r="AE15" s="129">
        <f>'SMFP Facility Need 2.84 PPS'!AD24</f>
        <v>3.4117647058823528</v>
      </c>
      <c r="AF15" s="129">
        <f>'SMFP Facility Need 2.84 PPS'!AE24</f>
        <v>3.0588235294117645</v>
      </c>
      <c r="AG15" s="129">
        <f>'SMFP Facility Need 2.84 PPS'!AF24</f>
        <v>3.5294117647058822</v>
      </c>
      <c r="AH15" s="129">
        <f>'SMFP Facility Need 2.84 PPS'!AG24</f>
        <v>2.2000000000000002</v>
      </c>
      <c r="AI15" s="129">
        <f>'SMFP Facility Need 2.84 PPS'!AH24</f>
        <v>2.1</v>
      </c>
      <c r="AJ15" s="129">
        <f>'SMFP Facility Need 2.84 PPS'!AI24</f>
        <v>2</v>
      </c>
      <c r="AK15" s="129">
        <f>'SMFP Facility Need 2.84 PPS'!AJ24</f>
        <v>2.15</v>
      </c>
      <c r="AL15" s="129">
        <f>'SMFP Facility Need 2.84 PPS'!AK24</f>
        <v>2.0499999999999998</v>
      </c>
      <c r="AM15" s="129">
        <f>'SMFP Facility Need 2.84 PPS'!AL24</f>
        <v>1.95</v>
      </c>
      <c r="AN15" s="129">
        <f>'SMFP Facility Need 2.84 PPS'!AM24</f>
        <v>2.2000000000000002</v>
      </c>
      <c r="AO15" s="129">
        <f>'SMFP Facility Need 2.84 PPS'!AN24</f>
        <v>2.2000000000000002</v>
      </c>
      <c r="AP15" s="129">
        <f>'SMFP Facility Need 2.84 PPS'!AO24</f>
        <v>2.2999999999999998</v>
      </c>
      <c r="AQ15" s="129">
        <f>'SMFP Facility Need 2.84 PPS'!AP24</f>
        <v>2.4500000000000002</v>
      </c>
      <c r="AR15" s="129">
        <f>'SMFP Facility Need 2.84 PPS'!AQ24</f>
        <v>2.8</v>
      </c>
      <c r="AS15" s="129">
        <f>'SMFP Facility Need 2.84 PPS'!AR24</f>
        <v>2.35</v>
      </c>
      <c r="AT15" s="129">
        <f>'SMFP Facility Need 2.84 PPS'!AS24</f>
        <v>2.5</v>
      </c>
      <c r="AU15" s="129">
        <f>'SMFP Facility Need 2.84 PPS'!AT24</f>
        <v>2.0499999999999998</v>
      </c>
      <c r="AV15" s="129" t="e">
        <f>'SMFP Facility Need 2.84 PPS'!AU24</f>
        <v>#N/A</v>
      </c>
      <c r="AW15" s="88">
        <f t="shared" si="6"/>
        <v>2.1248185637891521</v>
      </c>
      <c r="AX15" s="179">
        <f t="shared" si="7"/>
        <v>1.6907072273319219</v>
      </c>
      <c r="AY15" s="179">
        <f t="shared" si="8"/>
        <v>1.3002719820606463</v>
      </c>
      <c r="AZ15" s="106">
        <f t="shared" si="9"/>
        <v>0.9644278004567719</v>
      </c>
    </row>
    <row r="16" spans="1:52" x14ac:dyDescent="0.55000000000000004">
      <c r="A16" s="28" t="s">
        <v>55</v>
      </c>
      <c r="B16" s="28">
        <v>2.8</v>
      </c>
      <c r="C16" s="128">
        <v>0.7</v>
      </c>
      <c r="D16" s="129">
        <f>'SMFP Facility Need 2.80 PPS'!C24</f>
        <v>0</v>
      </c>
      <c r="E16" s="129">
        <f>'SMFP Facility Need 2.80 PPS'!D24</f>
        <v>0</v>
      </c>
      <c r="F16" s="129">
        <f>'SMFP Facility Need 2.80 PPS'!E24</f>
        <v>0</v>
      </c>
      <c r="G16" s="129">
        <f>'SMFP Facility Need 2.80 PPS'!F24</f>
        <v>0</v>
      </c>
      <c r="H16" s="129">
        <f>'SMFP Facility Need 2.80 PPS'!G24</f>
        <v>0</v>
      </c>
      <c r="I16" s="129">
        <f>'SMFP Facility Need 2.80 PPS'!H24</f>
        <v>0</v>
      </c>
      <c r="J16" s="129">
        <f>'SMFP Facility Need 2.80 PPS'!I24</f>
        <v>0</v>
      </c>
      <c r="K16" s="129">
        <f>'SMFP Facility Need 2.80 PPS'!J24</f>
        <v>0</v>
      </c>
      <c r="L16" s="129">
        <f>'SMFP Facility Need 2.80 PPS'!K24</f>
        <v>0</v>
      </c>
      <c r="M16" s="129">
        <f>'SMFP Facility Need 2.80 PPS'!L24</f>
        <v>0</v>
      </c>
      <c r="N16" s="129">
        <f>'SMFP Facility Need 2.80 PPS'!M24</f>
        <v>1.3</v>
      </c>
      <c r="O16" s="129">
        <f>'SMFP Facility Need 2.80 PPS'!N24</f>
        <v>3.4</v>
      </c>
      <c r="P16" s="129">
        <f>'SMFP Facility Need 2.80 PPS'!O24</f>
        <v>4.2</v>
      </c>
      <c r="Q16" s="129">
        <f>'SMFP Facility Need 2.80 PPS'!P24</f>
        <v>4.2</v>
      </c>
      <c r="R16" s="129">
        <f>'SMFP Facility Need 2.80 PPS'!Q24</f>
        <v>3.7058823529411762</v>
      </c>
      <c r="S16" s="129">
        <f>'SMFP Facility Need 2.80 PPS'!R24</f>
        <v>2.9166666666666661</v>
      </c>
      <c r="T16" s="129">
        <f>'SMFP Facility Need 2.80 PPS'!S24</f>
        <v>2.7</v>
      </c>
      <c r="U16" s="129">
        <f>'SMFP Facility Need 2.80 PPS'!T24</f>
        <v>2.65</v>
      </c>
      <c r="V16" s="129">
        <f>'SMFP Facility Need 2.80 PPS'!U24</f>
        <v>2.75</v>
      </c>
      <c r="W16" s="129">
        <f>'SMFP Facility Need 2.80 PPS'!V24</f>
        <v>3.05</v>
      </c>
      <c r="X16" s="129">
        <f>'SMFP Facility Need 2.80 PPS'!W24</f>
        <v>3.15</v>
      </c>
      <c r="Y16" s="129">
        <f>'SMFP Facility Need 2.80 PPS'!X24</f>
        <v>3.2</v>
      </c>
      <c r="Z16" s="129">
        <f>'SMFP Facility Need 2.80 PPS'!Y24</f>
        <v>3.2</v>
      </c>
      <c r="AA16" s="129">
        <f>'SMFP Facility Need 2.80 PPS'!Z24</f>
        <v>3.25</v>
      </c>
      <c r="AB16" s="129">
        <f>'SMFP Facility Need 2.80 PPS'!AA24</f>
        <v>2.7</v>
      </c>
      <c r="AC16" s="129">
        <f>'SMFP Facility Need 2.80 PPS'!AB24</f>
        <v>2.85</v>
      </c>
      <c r="AD16" s="129">
        <f>'SMFP Facility Need 2.80 PPS'!AC24</f>
        <v>2.85</v>
      </c>
      <c r="AE16" s="129">
        <f>'SMFP Facility Need 2.80 PPS'!AD24</f>
        <v>3.4117647058823528</v>
      </c>
      <c r="AF16" s="129">
        <f>'SMFP Facility Need 2.80 PPS'!AE24</f>
        <v>3.0588235294117645</v>
      </c>
      <c r="AG16" s="129">
        <f>'SMFP Facility Need 2.80 PPS'!AF24</f>
        <v>3.5294117647058822</v>
      </c>
      <c r="AH16" s="129">
        <f>'SMFP Facility Need 2.80 PPS'!AG24</f>
        <v>2.2000000000000002</v>
      </c>
      <c r="AI16" s="129">
        <f>'SMFP Facility Need 2.80 PPS'!AH24</f>
        <v>2.1</v>
      </c>
      <c r="AJ16" s="129">
        <f>'SMFP Facility Need 2.80 PPS'!AI24</f>
        <v>2</v>
      </c>
      <c r="AK16" s="129">
        <f>'SMFP Facility Need 2.80 PPS'!AJ24</f>
        <v>2.15</v>
      </c>
      <c r="AL16" s="129">
        <f>'SMFP Facility Need 2.80 PPS'!AK24</f>
        <v>2.0499999999999998</v>
      </c>
      <c r="AM16" s="129">
        <f>'SMFP Facility Need 2.80 PPS'!AL24</f>
        <v>1.95</v>
      </c>
      <c r="AN16" s="129">
        <f>'SMFP Facility Need 2.80 PPS'!AM24</f>
        <v>2.2000000000000002</v>
      </c>
      <c r="AO16" s="129">
        <f>'SMFP Facility Need 2.80 PPS'!AN24</f>
        <v>2.2000000000000002</v>
      </c>
      <c r="AP16" s="129">
        <f>'SMFP Facility Need 2.80 PPS'!AO24</f>
        <v>2.2999999999999998</v>
      </c>
      <c r="AQ16" s="129">
        <f>'SMFP Facility Need 2.80 PPS'!AP24</f>
        <v>2.4500000000000002</v>
      </c>
      <c r="AR16" s="129">
        <f>'SMFP Facility Need 2.80 PPS'!AQ24</f>
        <v>2.8</v>
      </c>
      <c r="AS16" s="129">
        <f>'SMFP Facility Need 2.80 PPS'!AR24</f>
        <v>2.35</v>
      </c>
      <c r="AT16" s="129">
        <f>'SMFP Facility Need 2.80 PPS'!AS24</f>
        <v>2.5</v>
      </c>
      <c r="AU16" s="129">
        <f>'SMFP Facility Need 2.80 PPS'!AT24</f>
        <v>2.0499999999999998</v>
      </c>
      <c r="AV16" s="129" t="e">
        <f>'SMFP Facility Need 2.80 PPS'!AU24</f>
        <v>#N/A</v>
      </c>
      <c r="AW16" s="88">
        <f t="shared" si="6"/>
        <v>2.1221033868092696</v>
      </c>
      <c r="AX16" s="179">
        <f t="shared" si="7"/>
        <v>1.6841882126975045</v>
      </c>
      <c r="AY16" s="179">
        <f t="shared" si="8"/>
        <v>1.2977627721188123</v>
      </c>
      <c r="AZ16" s="106">
        <f t="shared" si="9"/>
        <v>0.96579843953325284</v>
      </c>
    </row>
  </sheetData>
  <mergeCells count="3">
    <mergeCell ref="C2:C4"/>
    <mergeCell ref="B2:B4"/>
    <mergeCell ref="A2:A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topLeftCell="I1" workbookViewId="0">
      <selection activeCell="A11" sqref="A11:XFD11"/>
    </sheetView>
  </sheetViews>
  <sheetFormatPr defaultRowHeight="22.5" x14ac:dyDescent="0.55000000000000004"/>
  <cols>
    <col min="1" max="1" width="45" bestFit="1" customWidth="1"/>
    <col min="46" max="52" width="0" hidden="1" customWidth="1"/>
  </cols>
  <sheetData>
    <row r="1" spans="1:52" x14ac:dyDescent="0.55000000000000004">
      <c r="A1" s="1"/>
      <c r="B1" s="1"/>
      <c r="C1" s="1"/>
      <c r="D1" s="1"/>
      <c r="E1" s="1"/>
      <c r="F1" s="1"/>
      <c r="G1" s="1"/>
      <c r="H1" s="1"/>
      <c r="I1" s="1"/>
      <c r="J1" s="1"/>
      <c r="K1" s="1"/>
      <c r="L1" s="2"/>
      <c r="M1" s="2"/>
      <c r="N1" s="2"/>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52" x14ac:dyDescent="0.55000000000000004">
      <c r="A2" s="4" t="s">
        <v>0</v>
      </c>
      <c r="B2" s="4"/>
      <c r="C2" s="4"/>
      <c r="D2" s="4"/>
      <c r="E2" s="4"/>
      <c r="F2" s="4"/>
      <c r="G2" s="4"/>
      <c r="H2" s="4"/>
      <c r="I2" s="4"/>
      <c r="J2" s="192" t="s">
        <v>1</v>
      </c>
      <c r="K2" s="154"/>
      <c r="L2" s="2"/>
      <c r="M2" s="2"/>
      <c r="N2" s="2"/>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x14ac:dyDescent="0.55000000000000004">
      <c r="A3" s="3"/>
      <c r="B3" s="3"/>
      <c r="C3" s="3"/>
      <c r="D3" s="3"/>
      <c r="E3" s="3"/>
      <c r="F3" s="3"/>
      <c r="G3" s="3"/>
      <c r="H3" s="3"/>
      <c r="I3" s="3"/>
      <c r="J3" s="192"/>
      <c r="K3" s="154"/>
      <c r="L3" s="2"/>
      <c r="M3" s="2"/>
      <c r="N3" s="2"/>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25" thickBot="1" x14ac:dyDescent="0.6">
      <c r="A4" s="3" t="s">
        <v>2</v>
      </c>
      <c r="B4" s="5">
        <v>0.8</v>
      </c>
      <c r="C4" s="5">
        <v>0.8</v>
      </c>
      <c r="D4" s="5">
        <v>0.8</v>
      </c>
      <c r="E4" s="5">
        <v>0.8</v>
      </c>
      <c r="F4" s="5">
        <v>0.8</v>
      </c>
      <c r="G4" s="5">
        <v>0.8</v>
      </c>
      <c r="H4" s="5">
        <v>0.8</v>
      </c>
      <c r="I4" s="5">
        <v>0.8</v>
      </c>
      <c r="J4" s="5">
        <v>0.8</v>
      </c>
      <c r="K4" s="5"/>
      <c r="L4" s="5">
        <v>0.8</v>
      </c>
      <c r="M4" s="5">
        <v>0.8</v>
      </c>
      <c r="N4" s="5">
        <v>0.8</v>
      </c>
      <c r="O4" s="5">
        <v>0.8</v>
      </c>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x14ac:dyDescent="0.55000000000000004">
      <c r="A5" s="3" t="s">
        <v>3</v>
      </c>
      <c r="B5" s="6" t="s">
        <v>4</v>
      </c>
      <c r="C5" s="6" t="s">
        <v>5</v>
      </c>
      <c r="D5" s="6" t="s">
        <v>4</v>
      </c>
      <c r="E5" s="6" t="s">
        <v>5</v>
      </c>
      <c r="F5" s="6" t="s">
        <v>4</v>
      </c>
      <c r="G5" s="6" t="s">
        <v>6</v>
      </c>
      <c r="H5" s="6" t="s">
        <v>4</v>
      </c>
      <c r="I5" s="6" t="s">
        <v>5</v>
      </c>
      <c r="J5" s="7" t="s">
        <v>7</v>
      </c>
      <c r="K5" s="157" t="s">
        <v>9</v>
      </c>
      <c r="L5" s="8" t="s">
        <v>8</v>
      </c>
      <c r="M5" s="9" t="s">
        <v>9</v>
      </c>
      <c r="N5" s="10" t="s">
        <v>8</v>
      </c>
      <c r="O5" s="9" t="s">
        <v>9</v>
      </c>
      <c r="P5" s="10" t="s">
        <v>8</v>
      </c>
      <c r="Q5" s="9" t="s">
        <v>9</v>
      </c>
      <c r="R5" s="10" t="s">
        <v>8</v>
      </c>
      <c r="S5" s="9" t="s">
        <v>9</v>
      </c>
      <c r="T5" s="10" t="s">
        <v>8</v>
      </c>
      <c r="U5" s="9" t="s">
        <v>9</v>
      </c>
      <c r="V5" s="10" t="s">
        <v>8</v>
      </c>
      <c r="W5" s="9" t="s">
        <v>9</v>
      </c>
      <c r="X5" s="10" t="s">
        <v>8</v>
      </c>
      <c r="Y5" s="9" t="s">
        <v>9</v>
      </c>
      <c r="Z5" s="10" t="s">
        <v>8</v>
      </c>
      <c r="AA5" s="9" t="s">
        <v>9</v>
      </c>
      <c r="AB5" s="10" t="s">
        <v>8</v>
      </c>
      <c r="AC5" s="9" t="s">
        <v>9</v>
      </c>
      <c r="AD5" s="10" t="s">
        <v>8</v>
      </c>
      <c r="AE5" s="9" t="s">
        <v>9</v>
      </c>
      <c r="AF5" s="10" t="s">
        <v>8</v>
      </c>
      <c r="AG5" s="9" t="s">
        <v>9</v>
      </c>
      <c r="AH5" s="10" t="s">
        <v>8</v>
      </c>
      <c r="AI5" s="9" t="s">
        <v>9</v>
      </c>
      <c r="AJ5" s="10" t="s">
        <v>8</v>
      </c>
      <c r="AK5" s="9" t="s">
        <v>9</v>
      </c>
      <c r="AL5" s="10" t="s">
        <v>8</v>
      </c>
      <c r="AM5" s="9" t="s">
        <v>9</v>
      </c>
      <c r="AN5" s="10" t="s">
        <v>8</v>
      </c>
      <c r="AO5" s="9" t="s">
        <v>9</v>
      </c>
      <c r="AP5" s="10" t="s">
        <v>8</v>
      </c>
      <c r="AQ5" s="9" t="s">
        <v>9</v>
      </c>
      <c r="AR5" s="10" t="s">
        <v>8</v>
      </c>
      <c r="AS5" s="9" t="s">
        <v>9</v>
      </c>
      <c r="AT5" s="10" t="s">
        <v>8</v>
      </c>
      <c r="AU5" s="9" t="s">
        <v>9</v>
      </c>
      <c r="AV5" s="10" t="s">
        <v>8</v>
      </c>
      <c r="AW5" s="9" t="s">
        <v>9</v>
      </c>
      <c r="AX5" s="10" t="s">
        <v>8</v>
      </c>
      <c r="AY5" s="9" t="s">
        <v>9</v>
      </c>
      <c r="AZ5" s="10" t="s">
        <v>8</v>
      </c>
    </row>
    <row r="6" spans="1:52" ht="23.25" thickBot="1" x14ac:dyDescent="0.6">
      <c r="A6" s="3" t="s">
        <v>10</v>
      </c>
      <c r="B6" s="3">
        <v>1997</v>
      </c>
      <c r="C6" s="3">
        <v>1997</v>
      </c>
      <c r="D6" s="3">
        <v>1998</v>
      </c>
      <c r="E6" s="3">
        <v>1998</v>
      </c>
      <c r="F6" s="3">
        <v>1999</v>
      </c>
      <c r="G6" s="3">
        <v>1999</v>
      </c>
      <c r="H6" s="3">
        <v>2000</v>
      </c>
      <c r="I6" s="3">
        <v>2000</v>
      </c>
      <c r="J6" s="11">
        <v>2001</v>
      </c>
      <c r="K6" s="156">
        <v>2002</v>
      </c>
      <c r="L6" s="12">
        <v>2002</v>
      </c>
      <c r="M6" s="12">
        <v>2003</v>
      </c>
      <c r="N6" s="12">
        <v>2003</v>
      </c>
      <c r="O6" s="12">
        <f t="shared" ref="O6:AZ6" si="0">M6+1</f>
        <v>2004</v>
      </c>
      <c r="P6" s="13">
        <f t="shared" si="0"/>
        <v>2004</v>
      </c>
      <c r="Q6" s="12">
        <f t="shared" si="0"/>
        <v>2005</v>
      </c>
      <c r="R6" s="13">
        <f t="shared" si="0"/>
        <v>2005</v>
      </c>
      <c r="S6" s="12">
        <f t="shared" si="0"/>
        <v>2006</v>
      </c>
      <c r="T6" s="13">
        <f t="shared" si="0"/>
        <v>2006</v>
      </c>
      <c r="U6" s="12">
        <f t="shared" si="0"/>
        <v>2007</v>
      </c>
      <c r="V6" s="13">
        <f t="shared" si="0"/>
        <v>2007</v>
      </c>
      <c r="W6" s="12">
        <f t="shared" si="0"/>
        <v>2008</v>
      </c>
      <c r="X6" s="13">
        <f t="shared" si="0"/>
        <v>2008</v>
      </c>
      <c r="Y6" s="12">
        <f t="shared" si="0"/>
        <v>2009</v>
      </c>
      <c r="Z6" s="13">
        <f t="shared" si="0"/>
        <v>2009</v>
      </c>
      <c r="AA6" s="12">
        <f t="shared" si="0"/>
        <v>2010</v>
      </c>
      <c r="AB6" s="13">
        <f t="shared" si="0"/>
        <v>2010</v>
      </c>
      <c r="AC6" s="12">
        <f t="shared" si="0"/>
        <v>2011</v>
      </c>
      <c r="AD6" s="13">
        <f t="shared" si="0"/>
        <v>2011</v>
      </c>
      <c r="AE6" s="12">
        <f t="shared" si="0"/>
        <v>2012</v>
      </c>
      <c r="AF6" s="13">
        <f t="shared" si="0"/>
        <v>2012</v>
      </c>
      <c r="AG6" s="12">
        <f t="shared" si="0"/>
        <v>2013</v>
      </c>
      <c r="AH6" s="13">
        <f t="shared" si="0"/>
        <v>2013</v>
      </c>
      <c r="AI6" s="12">
        <f t="shared" si="0"/>
        <v>2014</v>
      </c>
      <c r="AJ6" s="13">
        <f t="shared" si="0"/>
        <v>2014</v>
      </c>
      <c r="AK6" s="13">
        <f t="shared" si="0"/>
        <v>2015</v>
      </c>
      <c r="AL6" s="13">
        <f t="shared" si="0"/>
        <v>2015</v>
      </c>
      <c r="AM6" s="13">
        <f t="shared" si="0"/>
        <v>2016</v>
      </c>
      <c r="AN6" s="13">
        <f t="shared" si="0"/>
        <v>2016</v>
      </c>
      <c r="AO6" s="13">
        <f t="shared" si="0"/>
        <v>2017</v>
      </c>
      <c r="AP6" s="13">
        <f t="shared" si="0"/>
        <v>2017</v>
      </c>
      <c r="AQ6" s="13">
        <f t="shared" si="0"/>
        <v>2018</v>
      </c>
      <c r="AR6" s="13">
        <f t="shared" si="0"/>
        <v>2018</v>
      </c>
      <c r="AS6" s="13">
        <f t="shared" si="0"/>
        <v>2019</v>
      </c>
      <c r="AT6" s="13">
        <f t="shared" si="0"/>
        <v>2019</v>
      </c>
      <c r="AU6" s="13">
        <f t="shared" si="0"/>
        <v>2020</v>
      </c>
      <c r="AV6" s="13">
        <f t="shared" si="0"/>
        <v>2020</v>
      </c>
      <c r="AW6" s="13">
        <f t="shared" si="0"/>
        <v>2021</v>
      </c>
      <c r="AX6" s="13">
        <f t="shared" si="0"/>
        <v>2021</v>
      </c>
      <c r="AY6" s="13">
        <f t="shared" si="0"/>
        <v>2022</v>
      </c>
      <c r="AZ6" s="13">
        <f t="shared" si="0"/>
        <v>2022</v>
      </c>
    </row>
    <row r="7" spans="1:52" x14ac:dyDescent="0.55000000000000004">
      <c r="A7" s="3" t="s">
        <v>11</v>
      </c>
      <c r="B7" s="14">
        <v>35217</v>
      </c>
      <c r="C7" s="14">
        <v>35431</v>
      </c>
      <c r="D7" s="14">
        <f>B7+365.25</f>
        <v>35582.25</v>
      </c>
      <c r="E7" s="14">
        <f t="shared" ref="E7:J8" si="1">C7+365.25</f>
        <v>35796.25</v>
      </c>
      <c r="F7" s="14">
        <f t="shared" si="1"/>
        <v>35947.5</v>
      </c>
      <c r="G7" s="14">
        <f t="shared" si="1"/>
        <v>36161.5</v>
      </c>
      <c r="H7" s="14">
        <f t="shared" si="1"/>
        <v>36312.75</v>
      </c>
      <c r="I7" s="14">
        <f t="shared" si="1"/>
        <v>36526.75</v>
      </c>
      <c r="J7" s="14">
        <f t="shared" si="1"/>
        <v>36678</v>
      </c>
      <c r="K7" s="14">
        <f t="shared" ref="K7" si="2">I7+365.25</f>
        <v>36892</v>
      </c>
      <c r="L7" s="14">
        <f t="shared" ref="L7:L8" si="3">J7+365.25</f>
        <v>37043.25</v>
      </c>
      <c r="M7" s="15">
        <v>37257</v>
      </c>
      <c r="N7" s="15">
        <v>37438</v>
      </c>
      <c r="O7" s="15">
        <f>M7+365.5</f>
        <v>37622.5</v>
      </c>
      <c r="P7" s="16">
        <f>N7+365.5</f>
        <v>37803.5</v>
      </c>
      <c r="Q7" s="16">
        <f>O7+365.75</f>
        <v>37988.25</v>
      </c>
      <c r="R7" s="16">
        <f>P7+365.75</f>
        <v>38169.25</v>
      </c>
      <c r="S7" s="16">
        <f>Q7+366</f>
        <v>38354.25</v>
      </c>
      <c r="T7" s="16">
        <f>R7+366</f>
        <v>38535.25</v>
      </c>
      <c r="U7" s="16">
        <f t="shared" ref="U7:AJ8" si="4">S7+365.25</f>
        <v>38719.5</v>
      </c>
      <c r="V7" s="16">
        <f t="shared" si="4"/>
        <v>38900.5</v>
      </c>
      <c r="W7" s="16">
        <f t="shared" si="4"/>
        <v>39084.75</v>
      </c>
      <c r="X7" s="16">
        <f t="shared" si="4"/>
        <v>39265.75</v>
      </c>
      <c r="Y7" s="16">
        <f t="shared" si="4"/>
        <v>39450</v>
      </c>
      <c r="Z7" s="16">
        <f t="shared" si="4"/>
        <v>39631</v>
      </c>
      <c r="AA7" s="16">
        <f t="shared" si="4"/>
        <v>39815.25</v>
      </c>
      <c r="AB7" s="16">
        <f t="shared" si="4"/>
        <v>39996.25</v>
      </c>
      <c r="AC7" s="16">
        <f t="shared" si="4"/>
        <v>40180.5</v>
      </c>
      <c r="AD7" s="16">
        <f t="shared" si="4"/>
        <v>40361.5</v>
      </c>
      <c r="AE7" s="16">
        <f t="shared" si="4"/>
        <v>40545.75</v>
      </c>
      <c r="AF7" s="16">
        <f t="shared" si="4"/>
        <v>40726.75</v>
      </c>
      <c r="AG7" s="16">
        <f t="shared" si="4"/>
        <v>40911</v>
      </c>
      <c r="AH7" s="16">
        <f t="shared" si="4"/>
        <v>41092</v>
      </c>
      <c r="AI7" s="16">
        <f t="shared" si="4"/>
        <v>41276.25</v>
      </c>
      <c r="AJ7" s="16">
        <f t="shared" si="4"/>
        <v>41457.25</v>
      </c>
      <c r="AK7" s="16">
        <f t="shared" ref="AK7:AZ8" si="5">AI7+365.25</f>
        <v>41641.5</v>
      </c>
      <c r="AL7" s="16">
        <f t="shared" si="5"/>
        <v>41822.5</v>
      </c>
      <c r="AM7" s="16">
        <f t="shared" si="5"/>
        <v>42006.75</v>
      </c>
      <c r="AN7" s="16">
        <f t="shared" si="5"/>
        <v>42187.75</v>
      </c>
      <c r="AO7" s="16">
        <f t="shared" si="5"/>
        <v>42372</v>
      </c>
      <c r="AP7" s="16">
        <f t="shared" si="5"/>
        <v>42553</v>
      </c>
      <c r="AQ7" s="16">
        <f t="shared" si="5"/>
        <v>42737.25</v>
      </c>
      <c r="AR7" s="16">
        <f t="shared" si="5"/>
        <v>42918.25</v>
      </c>
      <c r="AS7" s="16">
        <f t="shared" si="5"/>
        <v>43102.5</v>
      </c>
      <c r="AT7" s="16">
        <f t="shared" si="5"/>
        <v>43283.5</v>
      </c>
      <c r="AU7" s="16">
        <f t="shared" si="5"/>
        <v>43467.75</v>
      </c>
      <c r="AV7" s="16">
        <f t="shared" si="5"/>
        <v>43648.75</v>
      </c>
      <c r="AW7" s="16">
        <f t="shared" si="5"/>
        <v>43833</v>
      </c>
      <c r="AX7" s="16">
        <f t="shared" si="5"/>
        <v>44014</v>
      </c>
      <c r="AY7" s="16">
        <f t="shared" si="5"/>
        <v>44198.25</v>
      </c>
      <c r="AZ7" s="16">
        <f t="shared" si="5"/>
        <v>44379.25</v>
      </c>
    </row>
    <row r="8" spans="1:52" x14ac:dyDescent="0.55000000000000004">
      <c r="A8" s="3" t="s">
        <v>12</v>
      </c>
      <c r="B8" s="14">
        <v>35431</v>
      </c>
      <c r="C8" s="14">
        <v>35582</v>
      </c>
      <c r="D8" s="14">
        <f>B8+365.25</f>
        <v>35796.25</v>
      </c>
      <c r="E8" s="14">
        <f t="shared" si="1"/>
        <v>35947.25</v>
      </c>
      <c r="F8" s="14">
        <f t="shared" si="1"/>
        <v>36161.5</v>
      </c>
      <c r="G8" s="14">
        <f t="shared" si="1"/>
        <v>36312.5</v>
      </c>
      <c r="H8" s="14">
        <f t="shared" si="1"/>
        <v>36526.75</v>
      </c>
      <c r="I8" s="14">
        <v>36678</v>
      </c>
      <c r="J8" s="14">
        <f t="shared" si="1"/>
        <v>36892</v>
      </c>
      <c r="K8" s="14">
        <f>I8+365.25</f>
        <v>37043.25</v>
      </c>
      <c r="L8" s="14">
        <f t="shared" si="3"/>
        <v>37257.25</v>
      </c>
      <c r="M8" s="15">
        <v>37408</v>
      </c>
      <c r="N8" s="15">
        <v>37591</v>
      </c>
      <c r="O8" s="15">
        <f>M8+365.5</f>
        <v>37773.5</v>
      </c>
      <c r="P8" s="16">
        <f>N8+365.5</f>
        <v>37956.5</v>
      </c>
      <c r="Q8" s="16">
        <f>O8+365.75</f>
        <v>38139.25</v>
      </c>
      <c r="R8" s="16">
        <f>P8+365.75</f>
        <v>38322.25</v>
      </c>
      <c r="S8" s="16">
        <f>Q8+366</f>
        <v>38505.25</v>
      </c>
      <c r="T8" s="16">
        <f>R8+366</f>
        <v>38688.25</v>
      </c>
      <c r="U8" s="16">
        <f t="shared" si="4"/>
        <v>38870.5</v>
      </c>
      <c r="V8" s="16">
        <f t="shared" si="4"/>
        <v>39053.5</v>
      </c>
      <c r="W8" s="16">
        <f t="shared" si="4"/>
        <v>39235.75</v>
      </c>
      <c r="X8" s="16">
        <f t="shared" si="4"/>
        <v>39418.75</v>
      </c>
      <c r="Y8" s="16">
        <f t="shared" si="4"/>
        <v>39601</v>
      </c>
      <c r="Z8" s="16">
        <f t="shared" si="4"/>
        <v>39784</v>
      </c>
      <c r="AA8" s="16">
        <f t="shared" si="4"/>
        <v>39966.25</v>
      </c>
      <c r="AB8" s="16">
        <f t="shared" si="4"/>
        <v>40149.25</v>
      </c>
      <c r="AC8" s="16">
        <f t="shared" si="4"/>
        <v>40331.5</v>
      </c>
      <c r="AD8" s="16">
        <f t="shared" si="4"/>
        <v>40514.5</v>
      </c>
      <c r="AE8" s="16">
        <f t="shared" si="4"/>
        <v>40696.75</v>
      </c>
      <c r="AF8" s="16">
        <f t="shared" si="4"/>
        <v>40879.75</v>
      </c>
      <c r="AG8" s="16">
        <f t="shared" si="4"/>
        <v>41062</v>
      </c>
      <c r="AH8" s="16">
        <f t="shared" si="4"/>
        <v>41245</v>
      </c>
      <c r="AI8" s="16">
        <f t="shared" si="4"/>
        <v>41427.25</v>
      </c>
      <c r="AJ8" s="16">
        <f t="shared" si="4"/>
        <v>41610.25</v>
      </c>
      <c r="AK8" s="16">
        <f t="shared" si="5"/>
        <v>41792.5</v>
      </c>
      <c r="AL8" s="16">
        <f t="shared" si="5"/>
        <v>41975.5</v>
      </c>
      <c r="AM8" s="16">
        <f t="shared" si="5"/>
        <v>42157.75</v>
      </c>
      <c r="AN8" s="16">
        <f t="shared" si="5"/>
        <v>42340.75</v>
      </c>
      <c r="AO8" s="16">
        <f t="shared" si="5"/>
        <v>42523</v>
      </c>
      <c r="AP8" s="16">
        <f t="shared" si="5"/>
        <v>42706</v>
      </c>
      <c r="AQ8" s="16">
        <f t="shared" si="5"/>
        <v>42888.25</v>
      </c>
      <c r="AR8" s="16">
        <f t="shared" si="5"/>
        <v>43071.25</v>
      </c>
      <c r="AS8" s="16">
        <f t="shared" si="5"/>
        <v>43253.5</v>
      </c>
      <c r="AT8" s="16">
        <f t="shared" si="5"/>
        <v>43436.5</v>
      </c>
      <c r="AU8" s="16">
        <f t="shared" si="5"/>
        <v>43618.75</v>
      </c>
      <c r="AV8" s="16">
        <f t="shared" si="5"/>
        <v>43801.75</v>
      </c>
      <c r="AW8" s="16">
        <f t="shared" si="5"/>
        <v>43984</v>
      </c>
      <c r="AX8" s="16">
        <f t="shared" si="5"/>
        <v>44167</v>
      </c>
      <c r="AY8" s="16">
        <f t="shared" si="5"/>
        <v>44349.25</v>
      </c>
      <c r="AZ8" s="16">
        <f t="shared" si="5"/>
        <v>44532.25</v>
      </c>
    </row>
    <row r="9" spans="1:52" x14ac:dyDescent="0.55000000000000004">
      <c r="A9" s="3" t="s">
        <v>13</v>
      </c>
      <c r="B9" s="17">
        <f>'SDR Patient and Stations'!B12</f>
        <v>0</v>
      </c>
      <c r="C9" s="17">
        <f>'SDR Patient and Stations'!C12</f>
        <v>0</v>
      </c>
      <c r="D9" s="17">
        <f>'SDR Patient and Stations'!D12</f>
        <v>0</v>
      </c>
      <c r="E9" s="17">
        <f>'SDR Patient and Stations'!E12</f>
        <v>0</v>
      </c>
      <c r="F9" s="17">
        <f>'SDR Patient and Stations'!F12</f>
        <v>0</v>
      </c>
      <c r="G9" s="17">
        <f>'SDR Patient and Stations'!G12</f>
        <v>0</v>
      </c>
      <c r="H9" s="17">
        <f>'SDR Patient and Stations'!H12</f>
        <v>0</v>
      </c>
      <c r="I9" s="17">
        <f>'SDR Patient and Stations'!I12</f>
        <v>0</v>
      </c>
      <c r="J9" s="17">
        <f>'SDR Patient and Stations'!J12</f>
        <v>0</v>
      </c>
      <c r="K9" s="17">
        <f>'SDR Patient and Stations'!K12</f>
        <v>0</v>
      </c>
      <c r="L9" s="17">
        <f>'SDR Patient and Stations'!K12</f>
        <v>0</v>
      </c>
      <c r="M9" s="17">
        <f>'SDR Patient and Stations'!M12</f>
        <v>0.85</v>
      </c>
      <c r="N9" s="17">
        <f>'SDR Patient and Stations'!N12</f>
        <v>1.05</v>
      </c>
      <c r="O9" s="17">
        <f>'SDR Patient and Stations'!O12</f>
        <v>1.05</v>
      </c>
      <c r="P9" s="17">
        <f>'SDR Patient and Stations'!P12</f>
        <v>0.59210526315789469</v>
      </c>
      <c r="Q9" s="17">
        <f>'SDR Patient and Stations'!Q12</f>
        <v>0.65789473684210531</v>
      </c>
      <c r="R9" s="17">
        <f>'SDR Patient and Stations'!R12</f>
        <v>0.71052631578947367</v>
      </c>
      <c r="S9" s="17">
        <f>'SDR Patient and Stations'!S12</f>
        <v>0.69736842105263153</v>
      </c>
      <c r="T9" s="17">
        <f>'SDR Patient and Stations'!T12</f>
        <v>0.72368421052631582</v>
      </c>
      <c r="U9" s="17">
        <f>'SDR Patient and Stations'!U12</f>
        <v>0.80263157894736847</v>
      </c>
      <c r="V9" s="17">
        <f>'SDR Patient and Stations'!V12</f>
        <v>0.82894736842105265</v>
      </c>
      <c r="W9" s="17">
        <f>'SDR Patient and Stations'!W12</f>
        <v>0.88888888888888884</v>
      </c>
      <c r="X9" s="17">
        <f>'SDR Patient and Stations'!X12</f>
        <v>0.88888888888888884</v>
      </c>
      <c r="Y9" s="17">
        <f>'SDR Patient and Stations'!Y12</f>
        <v>0.90277777777777779</v>
      </c>
      <c r="Z9" s="17">
        <f>'SDR Patient and Stations'!Z12</f>
        <v>0.9</v>
      </c>
      <c r="AA9" s="17">
        <f>'SDR Patient and Stations'!AA12</f>
        <v>0.95</v>
      </c>
      <c r="AB9" s="17">
        <f>'SDR Patient and Stations'!AB12</f>
        <v>0.95</v>
      </c>
      <c r="AC9" s="17">
        <f>'SDR Patient and Stations'!AC12</f>
        <v>0.76315789473684215</v>
      </c>
      <c r="AD9" s="17">
        <f>'SDR Patient and Stations'!AD12</f>
        <v>0.68421052631578949</v>
      </c>
      <c r="AE9" s="17">
        <f>'SDR Patient and Stations'!AE12</f>
        <v>0.78947368421052633</v>
      </c>
      <c r="AF9" s="17">
        <f>'SDR Patient and Stations'!AF12</f>
        <v>0.57894736842105265</v>
      </c>
      <c r="AG9" s="17">
        <f>'SDR Patient and Stations'!AG12</f>
        <v>0.55263157894736847</v>
      </c>
      <c r="AH9" s="17">
        <f>'SDR Patient and Stations'!AH12</f>
        <v>0.52631578947368418</v>
      </c>
      <c r="AI9" s="17">
        <f>'SDR Patient and Stations'!AI12</f>
        <v>0.56578947368421051</v>
      </c>
      <c r="AJ9" s="17">
        <f>'SDR Patient and Stations'!AJ12</f>
        <v>0.53947368421052633</v>
      </c>
      <c r="AK9" s="17">
        <f>'SDR Patient and Stations'!AK12</f>
        <v>0.51315789473684215</v>
      </c>
      <c r="AL9" s="17">
        <f>'SDR Patient and Stations'!AL12</f>
        <v>0.57894736842105265</v>
      </c>
      <c r="AM9" s="17">
        <f>'SDR Patient and Stations'!AM12</f>
        <v>0.57894736842105265</v>
      </c>
      <c r="AN9" s="17">
        <f>'SDR Patient and Stations'!AN12</f>
        <v>0.60526315789473684</v>
      </c>
      <c r="AO9" s="17">
        <f>'SDR Patient and Stations'!AO12</f>
        <v>0.64473684210526316</v>
      </c>
      <c r="AP9" s="17">
        <f>'SDR Patient and Stations'!AP12</f>
        <v>0.73684210526315785</v>
      </c>
      <c r="AQ9" s="17">
        <f>'SDR Patient and Stations'!AQ12</f>
        <v>0.61842105263157898</v>
      </c>
      <c r="AR9" s="17">
        <f>'SDR Patient and Stations'!AR12</f>
        <v>0.65789473684210531</v>
      </c>
      <c r="AS9" s="17">
        <f>'SDR Patient and Stations'!AS12</f>
        <v>0.53947368421052633</v>
      </c>
      <c r="AT9" s="17" t="e">
        <f>'SDR Patient and Stations'!AT12</f>
        <v>#DIV/0!</v>
      </c>
      <c r="AU9" s="17">
        <f>'SDR Patient and Stations'!AU12</f>
        <v>0</v>
      </c>
      <c r="AV9" s="17">
        <f>'SDR Patient and Stations'!AV12</f>
        <v>0</v>
      </c>
      <c r="AW9" s="17">
        <f>'SDR Patient and Stations'!AW12</f>
        <v>0</v>
      </c>
      <c r="AX9" s="17">
        <f>'SDR Patient and Stations'!AX12</f>
        <v>0</v>
      </c>
      <c r="AY9" s="17">
        <f>'SDR Patient and Stations'!AY12</f>
        <v>0</v>
      </c>
      <c r="AZ9" s="17">
        <f>'SDR Patient and Stations'!AZ12</f>
        <v>0</v>
      </c>
    </row>
    <row r="10" spans="1:52" x14ac:dyDescent="0.55000000000000004">
      <c r="A10" s="3"/>
      <c r="B10" s="3"/>
      <c r="C10" s="3"/>
      <c r="D10" s="3"/>
      <c r="E10" s="3"/>
      <c r="F10" s="3"/>
      <c r="G10" s="3"/>
      <c r="H10" s="3"/>
      <c r="I10" s="3"/>
      <c r="J10" s="3"/>
      <c r="K10" s="3"/>
      <c r="L10" s="2"/>
      <c r="M10" s="2"/>
      <c r="N10" s="2"/>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x14ac:dyDescent="0.55000000000000004">
      <c r="A11" s="3"/>
      <c r="B11" s="3"/>
      <c r="C11" s="3"/>
      <c r="D11" s="3"/>
      <c r="E11" s="3"/>
      <c r="F11" s="3"/>
      <c r="G11" s="3"/>
      <c r="H11" s="3"/>
      <c r="I11" s="3"/>
      <c r="J11" s="3"/>
      <c r="K11" s="3"/>
      <c r="L11" s="2"/>
      <c r="M11" s="2"/>
      <c r="N11" s="2"/>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x14ac:dyDescent="0.55000000000000004">
      <c r="A12" s="3"/>
      <c r="B12" s="3"/>
      <c r="C12" s="3"/>
      <c r="D12" s="3"/>
      <c r="E12" s="3"/>
      <c r="F12" s="3"/>
      <c r="G12" s="3"/>
      <c r="H12" s="3"/>
      <c r="I12" s="3"/>
      <c r="J12" s="3"/>
      <c r="K12" s="3"/>
      <c r="L12" s="2"/>
      <c r="M12" s="2"/>
      <c r="N12" s="2"/>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x14ac:dyDescent="0.55000000000000004">
      <c r="A13" s="3" t="s">
        <v>14</v>
      </c>
      <c r="B13" s="19">
        <f>'SDR Patient and Stations'!B10</f>
        <v>10</v>
      </c>
      <c r="C13" s="19">
        <f>'SDR Patient and Stations'!C10</f>
        <v>10</v>
      </c>
      <c r="D13" s="19">
        <f>'SDR Patient and Stations'!D10</f>
        <v>10</v>
      </c>
      <c r="E13" s="19">
        <f>'SDR Patient and Stations'!E10</f>
        <v>10</v>
      </c>
      <c r="F13" s="19">
        <f>'SDR Patient and Stations'!F10</f>
        <v>10</v>
      </c>
      <c r="G13" s="19">
        <f>'SDR Patient and Stations'!G10</f>
        <v>10</v>
      </c>
      <c r="H13" s="19">
        <f>'SDR Patient and Stations'!H10</f>
        <v>10</v>
      </c>
      <c r="I13" s="19">
        <f>'SDR Patient and Stations'!I10</f>
        <v>10</v>
      </c>
      <c r="J13" s="19">
        <f>'SDR Patient and Stations'!J10</f>
        <v>10</v>
      </c>
      <c r="K13" s="19">
        <f>'SDR Patient and Stations'!J10</f>
        <v>10</v>
      </c>
      <c r="L13" s="19">
        <f>'SDR Patient and Stations'!K10</f>
        <v>10</v>
      </c>
      <c r="M13" s="19">
        <f>'SDR Patient and Stations'!M10</f>
        <v>10</v>
      </c>
      <c r="N13" s="19">
        <f>'SDR Patient and Stations'!N10</f>
        <v>10</v>
      </c>
      <c r="O13" s="19">
        <f>'SDR Patient and Stations'!O10</f>
        <v>10</v>
      </c>
      <c r="P13" s="19">
        <f>'SDR Patient and Stations'!P10</f>
        <v>19</v>
      </c>
      <c r="Q13" s="19">
        <f>'SDR Patient and Stations'!Q10</f>
        <v>19</v>
      </c>
      <c r="R13" s="19">
        <f>'SDR Patient and Stations'!R10</f>
        <v>19</v>
      </c>
      <c r="S13" s="19">
        <f>'SDR Patient and Stations'!S10</f>
        <v>19</v>
      </c>
      <c r="T13" s="19">
        <f>'SDR Patient and Stations'!T10</f>
        <v>19</v>
      </c>
      <c r="U13" s="19">
        <f>'SDR Patient and Stations'!U10</f>
        <v>19</v>
      </c>
      <c r="V13" s="19">
        <f>'SDR Patient and Stations'!V10</f>
        <v>19</v>
      </c>
      <c r="W13" s="19">
        <f>'SDR Patient and Stations'!W10</f>
        <v>18</v>
      </c>
      <c r="X13" s="19">
        <f>'SDR Patient and Stations'!X10</f>
        <v>18</v>
      </c>
      <c r="Y13" s="19">
        <f>'SDR Patient and Stations'!Y10</f>
        <v>18</v>
      </c>
      <c r="Z13" s="19">
        <f>'SDR Patient and Stations'!Z10</f>
        <v>15</v>
      </c>
      <c r="AA13" s="19">
        <f>'SDR Patient and Stations'!AA10</f>
        <v>15</v>
      </c>
      <c r="AB13" s="19">
        <f>'SDR Patient and Stations'!AB10</f>
        <v>15</v>
      </c>
      <c r="AC13" s="19">
        <f>'SDR Patient and Stations'!AC10</f>
        <v>19</v>
      </c>
      <c r="AD13" s="19">
        <f>'SDR Patient and Stations'!AD10</f>
        <v>19</v>
      </c>
      <c r="AE13" s="19">
        <f>'SDR Patient and Stations'!AE10</f>
        <v>19</v>
      </c>
      <c r="AF13" s="19">
        <f>'SDR Patient and Stations'!AF10</f>
        <v>19</v>
      </c>
      <c r="AG13" s="19">
        <f>'SDR Patient and Stations'!AG10</f>
        <v>19</v>
      </c>
      <c r="AH13" s="19">
        <f>'SDR Patient and Stations'!AH10</f>
        <v>19</v>
      </c>
      <c r="AI13" s="19">
        <f>'SDR Patient and Stations'!AI10</f>
        <v>19</v>
      </c>
      <c r="AJ13" s="19">
        <f>'SDR Patient and Stations'!AJ10</f>
        <v>19</v>
      </c>
      <c r="AK13" s="19">
        <f>'SDR Patient and Stations'!AK10</f>
        <v>19</v>
      </c>
      <c r="AL13" s="19">
        <f>'SDR Patient and Stations'!AL10</f>
        <v>19</v>
      </c>
      <c r="AM13" s="19">
        <f>'SDR Patient and Stations'!AM10</f>
        <v>19</v>
      </c>
      <c r="AN13" s="19">
        <f>'SDR Patient and Stations'!AN10</f>
        <v>19</v>
      </c>
      <c r="AO13" s="19">
        <f>'SDR Patient and Stations'!AO10</f>
        <v>19</v>
      </c>
      <c r="AP13" s="19">
        <f>'SDR Patient and Stations'!AP10</f>
        <v>19</v>
      </c>
      <c r="AQ13" s="19">
        <f>'SDR Patient and Stations'!AQ10</f>
        <v>19</v>
      </c>
      <c r="AR13" s="19">
        <f>'SDR Patient and Stations'!AR10</f>
        <v>19</v>
      </c>
      <c r="AS13" s="19">
        <f>'SDR Patient and Stations'!AS10</f>
        <v>19</v>
      </c>
      <c r="AT13" s="19">
        <f>'SDR Patient and Stations'!AT10</f>
        <v>0</v>
      </c>
      <c r="AU13" s="19">
        <f>'SDR Patient and Stations'!AU10</f>
        <v>37</v>
      </c>
      <c r="AV13" s="19">
        <f>'SDR Patient and Stations'!AV10</f>
        <v>37</v>
      </c>
      <c r="AW13" s="19">
        <f>'SDR Patient and Stations'!AW10</f>
        <v>37</v>
      </c>
      <c r="AX13" s="19">
        <f>'SDR Patient and Stations'!AX10</f>
        <v>37</v>
      </c>
      <c r="AY13" s="19">
        <f>'SDR Patient and Stations'!AY10</f>
        <v>37</v>
      </c>
      <c r="AZ13" s="19">
        <f>'SDR Patient and Stations'!AZ10</f>
        <v>0</v>
      </c>
    </row>
    <row r="14" spans="1:52" x14ac:dyDescent="0.55000000000000004">
      <c r="A14" s="3"/>
      <c r="B14" s="3"/>
      <c r="C14" s="3"/>
      <c r="D14" s="3"/>
      <c r="E14" s="3"/>
      <c r="F14" s="3"/>
      <c r="G14" s="3"/>
      <c r="H14" s="3"/>
      <c r="I14" s="3"/>
      <c r="J14" s="3"/>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x14ac:dyDescent="0.55000000000000004">
      <c r="A15" s="3" t="s">
        <v>15</v>
      </c>
      <c r="B15" s="21">
        <f>'SDR Patient and Stations'!B9</f>
        <v>0</v>
      </c>
      <c r="C15" s="21">
        <f>'SDR Patient and Stations'!C9</f>
        <v>0</v>
      </c>
      <c r="D15" s="21">
        <f>'SDR Patient and Stations'!D9</f>
        <v>0</v>
      </c>
      <c r="E15" s="21">
        <f>'SDR Patient and Stations'!E9</f>
        <v>0</v>
      </c>
      <c r="F15" s="21">
        <f>'SDR Patient and Stations'!F9</f>
        <v>0</v>
      </c>
      <c r="G15" s="21">
        <f>'SDR Patient and Stations'!G9</f>
        <v>0</v>
      </c>
      <c r="H15" s="21">
        <f>'SDR Patient and Stations'!H9</f>
        <v>0</v>
      </c>
      <c r="I15" s="21">
        <f>'SDR Patient and Stations'!I9</f>
        <v>0</v>
      </c>
      <c r="J15" s="21">
        <f>'SDR Patient and Stations'!J9</f>
        <v>0</v>
      </c>
      <c r="K15" s="21">
        <f>'SDR Patient and Stations'!J9</f>
        <v>0</v>
      </c>
      <c r="L15" s="21">
        <f>'SDR Patient and Stations'!K9</f>
        <v>0</v>
      </c>
      <c r="M15" s="21">
        <f>'SDR Patient and Stations'!M9</f>
        <v>34</v>
      </c>
      <c r="N15" s="21">
        <f>'SDR Patient and Stations'!N9</f>
        <v>42</v>
      </c>
      <c r="O15" s="21">
        <f>'SDR Patient and Stations'!O9</f>
        <v>42</v>
      </c>
      <c r="P15" s="21">
        <f>'SDR Patient and Stations'!P9</f>
        <v>45</v>
      </c>
      <c r="Q15" s="21">
        <f>'SDR Patient and Stations'!Q9</f>
        <v>50</v>
      </c>
      <c r="R15" s="21">
        <f>'SDR Patient and Stations'!R9</f>
        <v>54</v>
      </c>
      <c r="S15" s="21">
        <f>'SDR Patient and Stations'!S9</f>
        <v>53</v>
      </c>
      <c r="T15" s="21">
        <f>'SDR Patient and Stations'!T9</f>
        <v>55</v>
      </c>
      <c r="U15" s="21">
        <f>'SDR Patient and Stations'!U9</f>
        <v>61</v>
      </c>
      <c r="V15" s="21">
        <f>'SDR Patient and Stations'!V9</f>
        <v>63</v>
      </c>
      <c r="W15" s="21">
        <f>'SDR Patient and Stations'!W9</f>
        <v>64</v>
      </c>
      <c r="X15" s="21">
        <f>'SDR Patient and Stations'!X9</f>
        <v>64</v>
      </c>
      <c r="Y15" s="21">
        <f>'SDR Patient and Stations'!Y9</f>
        <v>65</v>
      </c>
      <c r="Z15" s="21">
        <f>'SDR Patient and Stations'!Z9</f>
        <v>54</v>
      </c>
      <c r="AA15" s="21">
        <f>'SDR Patient and Stations'!AA9</f>
        <v>57</v>
      </c>
      <c r="AB15" s="21">
        <f>'SDR Patient and Stations'!AB9</f>
        <v>57</v>
      </c>
      <c r="AC15" s="21">
        <f>'SDR Patient and Stations'!AC9</f>
        <v>58</v>
      </c>
      <c r="AD15" s="21">
        <f>'SDR Patient and Stations'!AD9</f>
        <v>52</v>
      </c>
      <c r="AE15" s="21">
        <f>'SDR Patient and Stations'!AE9</f>
        <v>60</v>
      </c>
      <c r="AF15" s="21">
        <f>'SDR Patient and Stations'!AF9</f>
        <v>44</v>
      </c>
      <c r="AG15" s="21">
        <f>'SDR Patient and Stations'!AG9</f>
        <v>42</v>
      </c>
      <c r="AH15" s="21">
        <f>'SDR Patient and Stations'!AH9</f>
        <v>40</v>
      </c>
      <c r="AI15" s="21">
        <f>'SDR Patient and Stations'!AI9</f>
        <v>43</v>
      </c>
      <c r="AJ15" s="21">
        <f>'SDR Patient and Stations'!AJ9</f>
        <v>41</v>
      </c>
      <c r="AK15" s="21">
        <f>'SDR Patient and Stations'!AK9</f>
        <v>39</v>
      </c>
      <c r="AL15" s="21">
        <f>'SDR Patient and Stations'!AL9</f>
        <v>44</v>
      </c>
      <c r="AM15" s="21">
        <f>'SDR Patient and Stations'!AM9</f>
        <v>44</v>
      </c>
      <c r="AN15" s="21">
        <f>'SDR Patient and Stations'!AN9</f>
        <v>46</v>
      </c>
      <c r="AO15" s="21">
        <f>'SDR Patient and Stations'!AO9</f>
        <v>49</v>
      </c>
      <c r="AP15" s="21">
        <f>'SDR Patient and Stations'!AP9</f>
        <v>56</v>
      </c>
      <c r="AQ15" s="21">
        <f>'SDR Patient and Stations'!AQ9</f>
        <v>47</v>
      </c>
      <c r="AR15" s="21">
        <f>'SDR Patient and Stations'!AR9</f>
        <v>50</v>
      </c>
      <c r="AS15" s="21">
        <f>'SDR Patient and Stations'!AS9</f>
        <v>41</v>
      </c>
      <c r="AT15" s="21">
        <f>'SDR Patient and Stations'!AT9</f>
        <v>0</v>
      </c>
      <c r="AU15" s="21">
        <f>'SDR Patient and Stations'!AU9</f>
        <v>103</v>
      </c>
      <c r="AV15" s="21">
        <f>'SDR Patient and Stations'!AV9</f>
        <v>105</v>
      </c>
      <c r="AW15" s="21">
        <f>'SDR Patient and Stations'!AW9</f>
        <v>111</v>
      </c>
      <c r="AX15" s="21">
        <f>'SDR Patient and Stations'!AX9</f>
        <v>109</v>
      </c>
      <c r="AY15" s="21">
        <f>'SDR Patient and Stations'!AY9</f>
        <v>103</v>
      </c>
      <c r="AZ15" s="21">
        <f>'SDR Patient and Stations'!AZ9</f>
        <v>103</v>
      </c>
    </row>
    <row r="16" spans="1:52" x14ac:dyDescent="0.55000000000000004">
      <c r="A16" s="3"/>
      <c r="B16" s="3"/>
      <c r="C16" s="3"/>
      <c r="D16" s="3"/>
      <c r="E16" s="3"/>
      <c r="F16" s="3"/>
      <c r="G16" s="3"/>
      <c r="H16" s="3"/>
      <c r="I16" s="3"/>
      <c r="J16" s="3"/>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x14ac:dyDescent="0.55000000000000004">
      <c r="A17" s="3" t="s">
        <v>16</v>
      </c>
      <c r="C17">
        <f>'SDR Patient and Stations'!B9</f>
        <v>0</v>
      </c>
      <c r="D17">
        <f>'SDR Patient and Stations'!C9</f>
        <v>0</v>
      </c>
      <c r="E17">
        <f>'SDR Patient and Stations'!D9</f>
        <v>0</v>
      </c>
      <c r="F17">
        <f>'SDR Patient and Stations'!E9</f>
        <v>0</v>
      </c>
      <c r="G17">
        <f>'SDR Patient and Stations'!F9</f>
        <v>0</v>
      </c>
      <c r="H17">
        <f>'SDR Patient and Stations'!G9</f>
        <v>0</v>
      </c>
      <c r="I17">
        <f>'SDR Patient and Stations'!H9</f>
        <v>0</v>
      </c>
      <c r="J17">
        <f>'SDR Patient and Stations'!I9</f>
        <v>0</v>
      </c>
      <c r="K17">
        <f>'SDR Patient and Stations'!I9</f>
        <v>0</v>
      </c>
      <c r="L17">
        <f>'SDR Patient and Stations'!J9</f>
        <v>0</v>
      </c>
      <c r="M17">
        <f>'SDR Patient and Stations'!K9</f>
        <v>0</v>
      </c>
      <c r="N17">
        <f>'SDR Patient and Stations'!M9</f>
        <v>34</v>
      </c>
      <c r="O17">
        <f>'SDR Patient and Stations'!N9</f>
        <v>42</v>
      </c>
      <c r="P17">
        <f>'SDR Patient and Stations'!O9</f>
        <v>42</v>
      </c>
      <c r="Q17">
        <f>'SDR Patient and Stations'!P9</f>
        <v>45</v>
      </c>
      <c r="R17">
        <f>'SDR Patient and Stations'!Q9</f>
        <v>50</v>
      </c>
      <c r="S17">
        <f>'SDR Patient and Stations'!R9</f>
        <v>54</v>
      </c>
      <c r="T17">
        <f>'SDR Patient and Stations'!S9</f>
        <v>53</v>
      </c>
      <c r="U17">
        <f>'SDR Patient and Stations'!T9</f>
        <v>55</v>
      </c>
      <c r="V17">
        <f>'SDR Patient and Stations'!U9</f>
        <v>61</v>
      </c>
      <c r="W17">
        <f>'SDR Patient and Stations'!V9</f>
        <v>63</v>
      </c>
      <c r="X17">
        <f>'SDR Patient and Stations'!W9</f>
        <v>64</v>
      </c>
      <c r="Y17">
        <f>'SDR Patient and Stations'!X9</f>
        <v>64</v>
      </c>
      <c r="Z17">
        <f>'SDR Patient and Stations'!Y9</f>
        <v>65</v>
      </c>
      <c r="AA17">
        <f>'SDR Patient and Stations'!Z9</f>
        <v>54</v>
      </c>
      <c r="AB17">
        <f>'SDR Patient and Stations'!AA9</f>
        <v>57</v>
      </c>
      <c r="AC17">
        <f>'SDR Patient and Stations'!AB9</f>
        <v>57</v>
      </c>
      <c r="AD17">
        <f>'SDR Patient and Stations'!AC9</f>
        <v>58</v>
      </c>
      <c r="AE17">
        <f>'SDR Patient and Stations'!AD9</f>
        <v>52</v>
      </c>
      <c r="AF17">
        <f>'SDR Patient and Stations'!AE9</f>
        <v>60</v>
      </c>
      <c r="AG17">
        <f>'SDR Patient and Stations'!AF9</f>
        <v>44</v>
      </c>
      <c r="AH17">
        <f>'SDR Patient and Stations'!AG9</f>
        <v>42</v>
      </c>
      <c r="AI17">
        <f>'SDR Patient and Stations'!AH9</f>
        <v>40</v>
      </c>
      <c r="AJ17">
        <f>'SDR Patient and Stations'!AI9</f>
        <v>43</v>
      </c>
      <c r="AK17">
        <f>'SDR Patient and Stations'!AJ9</f>
        <v>41</v>
      </c>
      <c r="AL17">
        <f>'SDR Patient and Stations'!AK9</f>
        <v>39</v>
      </c>
      <c r="AM17">
        <f>'SDR Patient and Stations'!AL9</f>
        <v>44</v>
      </c>
      <c r="AN17">
        <f>'SDR Patient and Stations'!AM9</f>
        <v>44</v>
      </c>
      <c r="AO17">
        <f>'SDR Patient and Stations'!AN9</f>
        <v>46</v>
      </c>
      <c r="AP17">
        <f>'SDR Patient and Stations'!AO9</f>
        <v>49</v>
      </c>
      <c r="AQ17">
        <f>'SDR Patient and Stations'!AP9</f>
        <v>56</v>
      </c>
      <c r="AR17">
        <f>'SDR Patient and Stations'!AQ9</f>
        <v>47</v>
      </c>
      <c r="AS17">
        <f>'SDR Patient and Stations'!AR9</f>
        <v>50</v>
      </c>
      <c r="AT17">
        <f>'SDR Patient and Stations'!AS9</f>
        <v>41</v>
      </c>
      <c r="AU17">
        <f>'SDR Patient and Stations'!AT9</f>
        <v>0</v>
      </c>
      <c r="AV17">
        <f>'SDR Patient and Stations'!AU9</f>
        <v>103</v>
      </c>
      <c r="AW17">
        <f>'SDR Patient and Stations'!AV9</f>
        <v>105</v>
      </c>
      <c r="AX17">
        <f>'SDR Patient and Stations'!AW9</f>
        <v>111</v>
      </c>
      <c r="AY17">
        <f>'SDR Patient and Stations'!AX9</f>
        <v>109</v>
      </c>
      <c r="AZ17">
        <f>'SDR Patient and Stations'!AY9</f>
        <v>103</v>
      </c>
    </row>
    <row r="18" spans="1:52" x14ac:dyDescent="0.55000000000000004">
      <c r="A18" s="3"/>
      <c r="B18" s="3"/>
      <c r="C18" s="3"/>
      <c r="D18" s="3"/>
      <c r="E18" s="3"/>
      <c r="F18" s="3"/>
      <c r="G18" s="3"/>
      <c r="H18" s="3"/>
      <c r="I18" s="3"/>
      <c r="J18" s="3"/>
      <c r="K18" s="2"/>
      <c r="L18" s="2"/>
      <c r="M18" s="2"/>
      <c r="N18" s="2"/>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x14ac:dyDescent="0.55000000000000004">
      <c r="A19" s="3" t="s">
        <v>17</v>
      </c>
      <c r="B19" s="18"/>
      <c r="C19" s="18">
        <f t="shared" ref="C19:J19" si="6">C15-C17</f>
        <v>0</v>
      </c>
      <c r="D19" s="18">
        <f t="shared" si="6"/>
        <v>0</v>
      </c>
      <c r="E19" s="18">
        <f t="shared" si="6"/>
        <v>0</v>
      </c>
      <c r="F19" s="18">
        <f t="shared" si="6"/>
        <v>0</v>
      </c>
      <c r="G19" s="18">
        <f t="shared" si="6"/>
        <v>0</v>
      </c>
      <c r="H19" s="18">
        <f t="shared" si="6"/>
        <v>0</v>
      </c>
      <c r="I19" s="18">
        <f t="shared" si="6"/>
        <v>0</v>
      </c>
      <c r="J19" s="18">
        <f t="shared" si="6"/>
        <v>0</v>
      </c>
      <c r="K19" s="18">
        <f>K15-K17</f>
        <v>0</v>
      </c>
      <c r="L19" s="18">
        <f>L15-L17</f>
        <v>0</v>
      </c>
      <c r="M19" s="18">
        <f>M15-M17</f>
        <v>34</v>
      </c>
      <c r="N19" s="18">
        <f t="shared" ref="N19:AZ19" si="7">N15-N17</f>
        <v>8</v>
      </c>
      <c r="O19" s="18">
        <f t="shared" si="7"/>
        <v>0</v>
      </c>
      <c r="P19" s="18">
        <f t="shared" si="7"/>
        <v>3</v>
      </c>
      <c r="Q19" s="18">
        <f t="shared" si="7"/>
        <v>5</v>
      </c>
      <c r="R19" s="18">
        <f t="shared" si="7"/>
        <v>4</v>
      </c>
      <c r="S19" s="18">
        <f t="shared" si="7"/>
        <v>-1</v>
      </c>
      <c r="T19" s="18">
        <f t="shared" si="7"/>
        <v>2</v>
      </c>
      <c r="U19" s="18">
        <f t="shared" si="7"/>
        <v>6</v>
      </c>
      <c r="V19" s="18">
        <f t="shared" si="7"/>
        <v>2</v>
      </c>
      <c r="W19" s="18">
        <f t="shared" si="7"/>
        <v>1</v>
      </c>
      <c r="X19" s="18">
        <f t="shared" si="7"/>
        <v>0</v>
      </c>
      <c r="Y19" s="18">
        <f t="shared" si="7"/>
        <v>1</v>
      </c>
      <c r="Z19" s="18">
        <f t="shared" si="7"/>
        <v>-11</v>
      </c>
      <c r="AA19" s="18">
        <f t="shared" si="7"/>
        <v>3</v>
      </c>
      <c r="AB19" s="18">
        <f t="shared" si="7"/>
        <v>0</v>
      </c>
      <c r="AC19" s="18">
        <f t="shared" si="7"/>
        <v>1</v>
      </c>
      <c r="AD19" s="18">
        <f t="shared" si="7"/>
        <v>-6</v>
      </c>
      <c r="AE19" s="18">
        <f t="shared" si="7"/>
        <v>8</v>
      </c>
      <c r="AF19" s="18">
        <f t="shared" si="7"/>
        <v>-16</v>
      </c>
      <c r="AG19" s="18">
        <f t="shared" si="7"/>
        <v>-2</v>
      </c>
      <c r="AH19" s="18">
        <f t="shared" si="7"/>
        <v>-2</v>
      </c>
      <c r="AI19" s="18">
        <f t="shared" si="7"/>
        <v>3</v>
      </c>
      <c r="AJ19" s="18">
        <f t="shared" si="7"/>
        <v>-2</v>
      </c>
      <c r="AK19" s="18">
        <f t="shared" si="7"/>
        <v>-2</v>
      </c>
      <c r="AL19" s="18">
        <f t="shared" si="7"/>
        <v>5</v>
      </c>
      <c r="AM19" s="18">
        <f t="shared" si="7"/>
        <v>0</v>
      </c>
      <c r="AN19" s="18">
        <f t="shared" si="7"/>
        <v>2</v>
      </c>
      <c r="AO19" s="18">
        <f t="shared" si="7"/>
        <v>3</v>
      </c>
      <c r="AP19" s="18">
        <f t="shared" si="7"/>
        <v>7</v>
      </c>
      <c r="AQ19" s="18">
        <f t="shared" si="7"/>
        <v>-9</v>
      </c>
      <c r="AR19" s="18">
        <f t="shared" si="7"/>
        <v>3</v>
      </c>
      <c r="AS19" s="18">
        <f t="shared" si="7"/>
        <v>-9</v>
      </c>
      <c r="AT19" s="18">
        <f t="shared" si="7"/>
        <v>-41</v>
      </c>
      <c r="AU19" s="18">
        <f t="shared" si="7"/>
        <v>103</v>
      </c>
      <c r="AV19" s="18">
        <f t="shared" si="7"/>
        <v>2</v>
      </c>
      <c r="AW19" s="18">
        <f t="shared" si="7"/>
        <v>6</v>
      </c>
      <c r="AX19" s="18">
        <f t="shared" si="7"/>
        <v>-2</v>
      </c>
      <c r="AY19" s="18">
        <f t="shared" si="7"/>
        <v>-6</v>
      </c>
      <c r="AZ19" s="18">
        <f t="shared" si="7"/>
        <v>0</v>
      </c>
    </row>
    <row r="20" spans="1:52" x14ac:dyDescent="0.55000000000000004">
      <c r="A20" s="3"/>
      <c r="B20" s="3"/>
      <c r="C20" s="3"/>
      <c r="D20" s="3"/>
      <c r="E20" s="3"/>
      <c r="F20" s="3"/>
      <c r="G20" s="3"/>
      <c r="H20" s="3"/>
      <c r="I20" s="3"/>
      <c r="J20" s="3"/>
      <c r="K20" s="2"/>
      <c r="L20" s="2"/>
      <c r="M20" s="2"/>
      <c r="N20" s="2"/>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x14ac:dyDescent="0.55000000000000004">
      <c r="A21" s="3" t="s">
        <v>18</v>
      </c>
      <c r="B21" s="3"/>
      <c r="C21" s="3"/>
      <c r="D21" s="3"/>
      <c r="E21" s="3"/>
      <c r="F21" s="3"/>
      <c r="G21" s="3"/>
      <c r="H21" s="3"/>
      <c r="I21" s="3"/>
      <c r="J21" s="3"/>
      <c r="K21" s="2"/>
      <c r="L21" s="2"/>
      <c r="M21" s="2"/>
      <c r="N21" s="2"/>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x14ac:dyDescent="0.55000000000000004">
      <c r="A22" s="3" t="s">
        <v>19</v>
      </c>
      <c r="B22" s="20"/>
      <c r="C22" s="20">
        <f t="shared" ref="C22:J22" si="8">+C19*2</f>
        <v>0</v>
      </c>
      <c r="D22" s="20">
        <f t="shared" si="8"/>
        <v>0</v>
      </c>
      <c r="E22" s="20">
        <f t="shared" si="8"/>
        <v>0</v>
      </c>
      <c r="F22" s="20">
        <f t="shared" si="8"/>
        <v>0</v>
      </c>
      <c r="G22" s="20">
        <f t="shared" si="8"/>
        <v>0</v>
      </c>
      <c r="H22" s="20">
        <f t="shared" si="8"/>
        <v>0</v>
      </c>
      <c r="I22" s="20">
        <f t="shared" si="8"/>
        <v>0</v>
      </c>
      <c r="J22" s="20">
        <f t="shared" si="8"/>
        <v>0</v>
      </c>
      <c r="K22" s="20">
        <f>+K19*2</f>
        <v>0</v>
      </c>
      <c r="L22" s="20">
        <f>+L19*2</f>
        <v>0</v>
      </c>
      <c r="M22" s="20">
        <f>+M19*2</f>
        <v>68</v>
      </c>
      <c r="N22" s="20">
        <f t="shared" ref="N22:AZ22" si="9">+N19*2</f>
        <v>16</v>
      </c>
      <c r="O22" s="20">
        <f t="shared" si="9"/>
        <v>0</v>
      </c>
      <c r="P22" s="20">
        <f t="shared" si="9"/>
        <v>6</v>
      </c>
      <c r="Q22" s="20">
        <f t="shared" si="9"/>
        <v>10</v>
      </c>
      <c r="R22" s="20">
        <f t="shared" si="9"/>
        <v>8</v>
      </c>
      <c r="S22" s="20">
        <f t="shared" si="9"/>
        <v>-2</v>
      </c>
      <c r="T22" s="20">
        <f t="shared" si="9"/>
        <v>4</v>
      </c>
      <c r="U22" s="20">
        <f t="shared" si="9"/>
        <v>12</v>
      </c>
      <c r="V22" s="20">
        <f t="shared" si="9"/>
        <v>4</v>
      </c>
      <c r="W22" s="20">
        <f t="shared" si="9"/>
        <v>2</v>
      </c>
      <c r="X22" s="20">
        <f t="shared" si="9"/>
        <v>0</v>
      </c>
      <c r="Y22" s="20">
        <f t="shared" si="9"/>
        <v>2</v>
      </c>
      <c r="Z22" s="20">
        <f t="shared" si="9"/>
        <v>-22</v>
      </c>
      <c r="AA22" s="20">
        <f t="shared" si="9"/>
        <v>6</v>
      </c>
      <c r="AB22" s="20">
        <f t="shared" si="9"/>
        <v>0</v>
      </c>
      <c r="AC22" s="20">
        <f t="shared" si="9"/>
        <v>2</v>
      </c>
      <c r="AD22" s="20">
        <f t="shared" si="9"/>
        <v>-12</v>
      </c>
      <c r="AE22" s="20">
        <f t="shared" si="9"/>
        <v>16</v>
      </c>
      <c r="AF22" s="20">
        <f t="shared" si="9"/>
        <v>-32</v>
      </c>
      <c r="AG22" s="20">
        <f t="shared" si="9"/>
        <v>-4</v>
      </c>
      <c r="AH22" s="20">
        <f t="shared" si="9"/>
        <v>-4</v>
      </c>
      <c r="AI22" s="20">
        <f t="shared" si="9"/>
        <v>6</v>
      </c>
      <c r="AJ22" s="20">
        <f t="shared" si="9"/>
        <v>-4</v>
      </c>
      <c r="AK22" s="20">
        <f t="shared" si="9"/>
        <v>-4</v>
      </c>
      <c r="AL22" s="20">
        <f t="shared" si="9"/>
        <v>10</v>
      </c>
      <c r="AM22" s="20">
        <f t="shared" si="9"/>
        <v>0</v>
      </c>
      <c r="AN22" s="20">
        <f t="shared" si="9"/>
        <v>4</v>
      </c>
      <c r="AO22" s="20">
        <f t="shared" si="9"/>
        <v>6</v>
      </c>
      <c r="AP22" s="20">
        <f t="shared" si="9"/>
        <v>14</v>
      </c>
      <c r="AQ22" s="20">
        <f t="shared" si="9"/>
        <v>-18</v>
      </c>
      <c r="AR22" s="20">
        <f t="shared" si="9"/>
        <v>6</v>
      </c>
      <c r="AS22" s="20">
        <f t="shared" si="9"/>
        <v>-18</v>
      </c>
      <c r="AT22" s="20">
        <f t="shared" si="9"/>
        <v>-82</v>
      </c>
      <c r="AU22" s="20">
        <f t="shared" si="9"/>
        <v>206</v>
      </c>
      <c r="AV22" s="20">
        <f t="shared" si="9"/>
        <v>4</v>
      </c>
      <c r="AW22" s="20">
        <f t="shared" si="9"/>
        <v>12</v>
      </c>
      <c r="AX22" s="20">
        <f t="shared" si="9"/>
        <v>-4</v>
      </c>
      <c r="AY22" s="20">
        <f t="shared" si="9"/>
        <v>-12</v>
      </c>
      <c r="AZ22" s="20">
        <f t="shared" si="9"/>
        <v>0</v>
      </c>
    </row>
    <row r="23" spans="1:52" x14ac:dyDescent="0.55000000000000004">
      <c r="A23" s="3"/>
      <c r="B23" s="3"/>
      <c r="C23" s="3"/>
      <c r="D23" s="3"/>
      <c r="E23" s="3"/>
      <c r="F23" s="3"/>
      <c r="G23" s="3"/>
      <c r="H23" s="3"/>
      <c r="I23" s="3"/>
      <c r="J23" s="3"/>
      <c r="K23" s="2"/>
      <c r="L23" s="2"/>
      <c r="M23" s="2"/>
      <c r="N23" s="2"/>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ht="45" x14ac:dyDescent="0.55000000000000004">
      <c r="A24" s="22" t="s">
        <v>20</v>
      </c>
      <c r="B24" s="20"/>
      <c r="C24" s="20" t="e">
        <f t="shared" ref="C24:J24" si="10">+C22/C17</f>
        <v>#DIV/0!</v>
      </c>
      <c r="D24" s="20" t="e">
        <f t="shared" si="10"/>
        <v>#DIV/0!</v>
      </c>
      <c r="E24" s="20" t="e">
        <f t="shared" si="10"/>
        <v>#DIV/0!</v>
      </c>
      <c r="F24" s="20" t="e">
        <f t="shared" si="10"/>
        <v>#DIV/0!</v>
      </c>
      <c r="G24" s="20" t="e">
        <f t="shared" si="10"/>
        <v>#DIV/0!</v>
      </c>
      <c r="H24" s="20" t="e">
        <f t="shared" si="10"/>
        <v>#DIV/0!</v>
      </c>
      <c r="I24" s="20" t="e">
        <f t="shared" si="10"/>
        <v>#DIV/0!</v>
      </c>
      <c r="J24" s="20" t="e">
        <f t="shared" si="10"/>
        <v>#DIV/0!</v>
      </c>
      <c r="K24" s="20" t="e">
        <f>+K22/K17</f>
        <v>#DIV/0!</v>
      </c>
      <c r="L24" s="20" t="e">
        <f>+L22/L17</f>
        <v>#DIV/0!</v>
      </c>
      <c r="M24" s="20" t="e">
        <f>+M22/M17</f>
        <v>#DIV/0!</v>
      </c>
      <c r="N24" s="20">
        <f t="shared" ref="N24:AZ24" si="11">+N22/N17</f>
        <v>0.47058823529411764</v>
      </c>
      <c r="O24" s="20">
        <f t="shared" si="11"/>
        <v>0</v>
      </c>
      <c r="P24" s="20">
        <f t="shared" si="11"/>
        <v>0.14285714285714285</v>
      </c>
      <c r="Q24" s="20">
        <f t="shared" si="11"/>
        <v>0.22222222222222221</v>
      </c>
      <c r="R24" s="20">
        <f t="shared" si="11"/>
        <v>0.16</v>
      </c>
      <c r="S24" s="20">
        <f t="shared" si="11"/>
        <v>-3.7037037037037035E-2</v>
      </c>
      <c r="T24" s="20">
        <f t="shared" si="11"/>
        <v>7.5471698113207544E-2</v>
      </c>
      <c r="U24" s="20">
        <f t="shared" si="11"/>
        <v>0.21818181818181817</v>
      </c>
      <c r="V24" s="20">
        <f t="shared" si="11"/>
        <v>6.5573770491803282E-2</v>
      </c>
      <c r="W24" s="20">
        <f t="shared" si="11"/>
        <v>3.1746031746031744E-2</v>
      </c>
      <c r="X24" s="20">
        <f t="shared" si="11"/>
        <v>0</v>
      </c>
      <c r="Y24" s="20">
        <f t="shared" si="11"/>
        <v>3.125E-2</v>
      </c>
      <c r="Z24" s="20">
        <f t="shared" si="11"/>
        <v>-0.33846153846153848</v>
      </c>
      <c r="AA24" s="20">
        <f t="shared" si="11"/>
        <v>0.1111111111111111</v>
      </c>
      <c r="AB24" s="20">
        <f t="shared" si="11"/>
        <v>0</v>
      </c>
      <c r="AC24" s="20">
        <f t="shared" si="11"/>
        <v>3.5087719298245612E-2</v>
      </c>
      <c r="AD24" s="20">
        <f t="shared" si="11"/>
        <v>-0.20689655172413793</v>
      </c>
      <c r="AE24" s="20">
        <f t="shared" si="11"/>
        <v>0.30769230769230771</v>
      </c>
      <c r="AF24" s="20">
        <f t="shared" si="11"/>
        <v>-0.53333333333333333</v>
      </c>
      <c r="AG24" s="20">
        <f t="shared" si="11"/>
        <v>-9.0909090909090912E-2</v>
      </c>
      <c r="AH24" s="20">
        <f t="shared" si="11"/>
        <v>-9.5238095238095233E-2</v>
      </c>
      <c r="AI24" s="20">
        <f t="shared" si="11"/>
        <v>0.15</v>
      </c>
      <c r="AJ24" s="20">
        <f t="shared" si="11"/>
        <v>-9.3023255813953487E-2</v>
      </c>
      <c r="AK24" s="20">
        <f t="shared" si="11"/>
        <v>-9.7560975609756101E-2</v>
      </c>
      <c r="AL24" s="20">
        <f t="shared" si="11"/>
        <v>0.25641025641025639</v>
      </c>
      <c r="AM24" s="20">
        <f t="shared" si="11"/>
        <v>0</v>
      </c>
      <c r="AN24" s="20">
        <f t="shared" si="11"/>
        <v>9.0909090909090912E-2</v>
      </c>
      <c r="AO24" s="20">
        <f t="shared" si="11"/>
        <v>0.13043478260869565</v>
      </c>
      <c r="AP24" s="20">
        <f t="shared" si="11"/>
        <v>0.2857142857142857</v>
      </c>
      <c r="AQ24" s="20">
        <f t="shared" si="11"/>
        <v>-0.32142857142857145</v>
      </c>
      <c r="AR24" s="20">
        <f t="shared" si="11"/>
        <v>0.1276595744680851</v>
      </c>
      <c r="AS24" s="20">
        <f t="shared" si="11"/>
        <v>-0.36</v>
      </c>
      <c r="AT24" s="20">
        <f t="shared" si="11"/>
        <v>-2</v>
      </c>
      <c r="AU24" s="20" t="e">
        <f t="shared" si="11"/>
        <v>#DIV/0!</v>
      </c>
      <c r="AV24" s="20">
        <f t="shared" si="11"/>
        <v>3.8834951456310676E-2</v>
      </c>
      <c r="AW24" s="20">
        <f t="shared" si="11"/>
        <v>0.11428571428571428</v>
      </c>
      <c r="AX24" s="20">
        <f t="shared" si="11"/>
        <v>-3.6036036036036036E-2</v>
      </c>
      <c r="AY24" s="20">
        <f t="shared" si="11"/>
        <v>-0.11009174311926606</v>
      </c>
      <c r="AZ24" s="20">
        <f t="shared" si="11"/>
        <v>0</v>
      </c>
    </row>
    <row r="25" spans="1:52" x14ac:dyDescent="0.55000000000000004">
      <c r="A25" s="3"/>
      <c r="B25" s="3"/>
      <c r="C25" s="3"/>
      <c r="D25" s="3"/>
      <c r="E25" s="3"/>
      <c r="F25" s="3"/>
      <c r="G25" s="3"/>
      <c r="H25" s="3"/>
      <c r="I25" s="3"/>
      <c r="J25" s="3"/>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row>
    <row r="26" spans="1:52" x14ac:dyDescent="0.55000000000000004">
      <c r="A26" s="23" t="s">
        <v>21</v>
      </c>
      <c r="B26" s="20"/>
      <c r="C26" s="20" t="e">
        <f t="shared" ref="C26:J26" si="12">+C24/12</f>
        <v>#DIV/0!</v>
      </c>
      <c r="D26" s="20" t="e">
        <f t="shared" si="12"/>
        <v>#DIV/0!</v>
      </c>
      <c r="E26" s="20" t="e">
        <f t="shared" si="12"/>
        <v>#DIV/0!</v>
      </c>
      <c r="F26" s="20" t="e">
        <f t="shared" si="12"/>
        <v>#DIV/0!</v>
      </c>
      <c r="G26" s="20" t="e">
        <f t="shared" si="12"/>
        <v>#DIV/0!</v>
      </c>
      <c r="H26" s="20" t="e">
        <f t="shared" si="12"/>
        <v>#DIV/0!</v>
      </c>
      <c r="I26" s="20" t="e">
        <f t="shared" si="12"/>
        <v>#DIV/0!</v>
      </c>
      <c r="J26" s="20" t="e">
        <f t="shared" si="12"/>
        <v>#DIV/0!</v>
      </c>
      <c r="K26" s="20" t="e">
        <f>+K24/12</f>
        <v>#DIV/0!</v>
      </c>
      <c r="L26" s="20" t="e">
        <f>+L24/12</f>
        <v>#DIV/0!</v>
      </c>
      <c r="M26" s="20" t="e">
        <f>+M24/12</f>
        <v>#DIV/0!</v>
      </c>
      <c r="N26" s="20">
        <f t="shared" ref="N26:AZ26" si="13">+N24/12</f>
        <v>3.9215686274509803E-2</v>
      </c>
      <c r="O26" s="20">
        <f t="shared" si="13"/>
        <v>0</v>
      </c>
      <c r="P26" s="20">
        <f t="shared" si="13"/>
        <v>1.1904761904761904E-2</v>
      </c>
      <c r="Q26" s="20">
        <f t="shared" si="13"/>
        <v>1.8518518518518517E-2</v>
      </c>
      <c r="R26" s="20">
        <f t="shared" si="13"/>
        <v>1.3333333333333334E-2</v>
      </c>
      <c r="S26" s="20">
        <f t="shared" si="13"/>
        <v>-3.0864197530864196E-3</v>
      </c>
      <c r="T26" s="20">
        <f t="shared" si="13"/>
        <v>6.2893081761006284E-3</v>
      </c>
      <c r="U26" s="20">
        <f t="shared" si="13"/>
        <v>1.8181818181818181E-2</v>
      </c>
      <c r="V26" s="20">
        <f t="shared" si="13"/>
        <v>5.4644808743169399E-3</v>
      </c>
      <c r="W26" s="20">
        <f t="shared" si="13"/>
        <v>2.6455026455026454E-3</v>
      </c>
      <c r="X26" s="20">
        <f t="shared" si="13"/>
        <v>0</v>
      </c>
      <c r="Y26" s="20">
        <f t="shared" si="13"/>
        <v>2.6041666666666665E-3</v>
      </c>
      <c r="Z26" s="20">
        <f t="shared" si="13"/>
        <v>-2.8205128205128206E-2</v>
      </c>
      <c r="AA26" s="20">
        <f t="shared" si="13"/>
        <v>9.2592592592592587E-3</v>
      </c>
      <c r="AB26" s="20">
        <f t="shared" si="13"/>
        <v>0</v>
      </c>
      <c r="AC26" s="20">
        <f t="shared" si="13"/>
        <v>2.9239766081871343E-3</v>
      </c>
      <c r="AD26" s="20">
        <f t="shared" si="13"/>
        <v>-1.7241379310344827E-2</v>
      </c>
      <c r="AE26" s="20">
        <f t="shared" si="13"/>
        <v>2.5641025641025644E-2</v>
      </c>
      <c r="AF26" s="20">
        <f t="shared" si="13"/>
        <v>-4.4444444444444446E-2</v>
      </c>
      <c r="AG26" s="20">
        <f t="shared" si="13"/>
        <v>-7.575757575757576E-3</v>
      </c>
      <c r="AH26" s="20">
        <f t="shared" si="13"/>
        <v>-7.9365079365079361E-3</v>
      </c>
      <c r="AI26" s="20">
        <f t="shared" si="13"/>
        <v>1.2499999999999999E-2</v>
      </c>
      <c r="AJ26" s="20">
        <f t="shared" si="13"/>
        <v>-7.7519379844961239E-3</v>
      </c>
      <c r="AK26" s="20">
        <f t="shared" si="13"/>
        <v>-8.130081300813009E-3</v>
      </c>
      <c r="AL26" s="20">
        <f t="shared" si="13"/>
        <v>2.1367521367521364E-2</v>
      </c>
      <c r="AM26" s="20">
        <f t="shared" si="13"/>
        <v>0</v>
      </c>
      <c r="AN26" s="20">
        <f t="shared" si="13"/>
        <v>7.575757575757576E-3</v>
      </c>
      <c r="AO26" s="20">
        <f t="shared" si="13"/>
        <v>1.0869565217391304E-2</v>
      </c>
      <c r="AP26" s="20">
        <f t="shared" si="13"/>
        <v>2.3809523809523808E-2</v>
      </c>
      <c r="AQ26" s="20">
        <f t="shared" si="13"/>
        <v>-2.6785714285714288E-2</v>
      </c>
      <c r="AR26" s="20">
        <f t="shared" si="13"/>
        <v>1.0638297872340425E-2</v>
      </c>
      <c r="AS26" s="20">
        <f t="shared" si="13"/>
        <v>-0.03</v>
      </c>
      <c r="AT26" s="20">
        <f t="shared" si="13"/>
        <v>-0.16666666666666666</v>
      </c>
      <c r="AU26" s="20" t="e">
        <f t="shared" si="13"/>
        <v>#DIV/0!</v>
      </c>
      <c r="AV26" s="20">
        <f t="shared" si="13"/>
        <v>3.2362459546925564E-3</v>
      </c>
      <c r="AW26" s="20">
        <f t="shared" si="13"/>
        <v>9.5238095238095229E-3</v>
      </c>
      <c r="AX26" s="20">
        <f t="shared" si="13"/>
        <v>-3.003003003003003E-3</v>
      </c>
      <c r="AY26" s="20">
        <f t="shared" si="13"/>
        <v>-9.1743119266055051E-3</v>
      </c>
      <c r="AZ26" s="20">
        <f t="shared" si="13"/>
        <v>0</v>
      </c>
    </row>
    <row r="27" spans="1:52" x14ac:dyDescent="0.55000000000000004">
      <c r="A27" s="3"/>
      <c r="B27" s="3"/>
      <c r="C27" s="3"/>
      <c r="D27" s="3"/>
      <c r="E27" s="3"/>
      <c r="F27" s="3"/>
      <c r="G27" s="3"/>
      <c r="H27" s="3"/>
      <c r="I27" s="3"/>
      <c r="J27" s="3"/>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row>
    <row r="28" spans="1:52" ht="45" x14ac:dyDescent="0.55000000000000004">
      <c r="A28" s="22" t="s">
        <v>22</v>
      </c>
      <c r="B28" s="20"/>
      <c r="C28" s="20" t="e">
        <f t="shared" ref="C28:J28" si="14">IF(C5=C29,(C26*6),C26*12)</f>
        <v>#DIV/0!</v>
      </c>
      <c r="D28" s="20" t="e">
        <f t="shared" si="14"/>
        <v>#DIV/0!</v>
      </c>
      <c r="E28" s="20" t="e">
        <f t="shared" si="14"/>
        <v>#DIV/0!</v>
      </c>
      <c r="F28" s="20" t="e">
        <f t="shared" si="14"/>
        <v>#DIV/0!</v>
      </c>
      <c r="G28" s="20" t="e">
        <f t="shared" si="14"/>
        <v>#DIV/0!</v>
      </c>
      <c r="H28" s="20" t="e">
        <f t="shared" si="14"/>
        <v>#DIV/0!</v>
      </c>
      <c r="I28" s="20" t="e">
        <f t="shared" si="14"/>
        <v>#DIV/0!</v>
      </c>
      <c r="J28" s="20" t="e">
        <f t="shared" si="14"/>
        <v>#DIV/0!</v>
      </c>
      <c r="K28" s="20" t="e">
        <f t="shared" ref="K28:AS28" si="15">IF(K5=K29,(K26*6),K26*12)</f>
        <v>#DIV/0!</v>
      </c>
      <c r="L28" s="20" t="e">
        <f t="shared" si="15"/>
        <v>#DIV/0!</v>
      </c>
      <c r="M28" s="20" t="e">
        <f t="shared" si="15"/>
        <v>#DIV/0!</v>
      </c>
      <c r="N28" s="20">
        <f t="shared" si="15"/>
        <v>0.47058823529411764</v>
      </c>
      <c r="O28" s="20">
        <f t="shared" si="15"/>
        <v>0</v>
      </c>
      <c r="P28" s="20">
        <f t="shared" si="15"/>
        <v>0.14285714285714285</v>
      </c>
      <c r="Q28" s="20">
        <f t="shared" si="15"/>
        <v>0.1111111111111111</v>
      </c>
      <c r="R28" s="20">
        <f t="shared" si="15"/>
        <v>0.16</v>
      </c>
      <c r="S28" s="20">
        <f t="shared" si="15"/>
        <v>-1.8518518518518517E-2</v>
      </c>
      <c r="T28" s="20">
        <f t="shared" si="15"/>
        <v>7.5471698113207544E-2</v>
      </c>
      <c r="U28" s="20">
        <f t="shared" si="15"/>
        <v>0.10909090909090909</v>
      </c>
      <c r="V28" s="20">
        <f t="shared" si="15"/>
        <v>6.5573770491803282E-2</v>
      </c>
      <c r="W28" s="20">
        <f t="shared" si="15"/>
        <v>1.5873015873015872E-2</v>
      </c>
      <c r="X28" s="20">
        <f t="shared" si="15"/>
        <v>0</v>
      </c>
      <c r="Y28" s="20">
        <f t="shared" si="15"/>
        <v>1.5625E-2</v>
      </c>
      <c r="Z28" s="20">
        <f t="shared" si="15"/>
        <v>-0.33846153846153848</v>
      </c>
      <c r="AA28" s="20">
        <f t="shared" si="15"/>
        <v>5.5555555555555552E-2</v>
      </c>
      <c r="AB28" s="20">
        <f t="shared" si="15"/>
        <v>0</v>
      </c>
      <c r="AC28" s="20">
        <f t="shared" si="15"/>
        <v>1.7543859649122806E-2</v>
      </c>
      <c r="AD28" s="20">
        <f t="shared" si="15"/>
        <v>-0.20689655172413793</v>
      </c>
      <c r="AE28" s="20">
        <f t="shared" si="15"/>
        <v>0.15384615384615385</v>
      </c>
      <c r="AF28" s="20">
        <f t="shared" si="15"/>
        <v>-0.53333333333333333</v>
      </c>
      <c r="AG28" s="20">
        <f t="shared" si="15"/>
        <v>-4.5454545454545456E-2</v>
      </c>
      <c r="AH28" s="20">
        <f t="shared" si="15"/>
        <v>-9.5238095238095233E-2</v>
      </c>
      <c r="AI28" s="20">
        <f t="shared" si="15"/>
        <v>7.4999999999999997E-2</v>
      </c>
      <c r="AJ28" s="20">
        <f t="shared" si="15"/>
        <v>-9.3023255813953487E-2</v>
      </c>
      <c r="AK28" s="20">
        <f t="shared" si="15"/>
        <v>-4.878048780487805E-2</v>
      </c>
      <c r="AL28" s="20">
        <f t="shared" si="15"/>
        <v>0.25641025641025639</v>
      </c>
      <c r="AM28" s="20">
        <f t="shared" si="15"/>
        <v>0</v>
      </c>
      <c r="AN28" s="20">
        <f t="shared" si="15"/>
        <v>9.0909090909090912E-2</v>
      </c>
      <c r="AO28" s="20">
        <f t="shared" si="15"/>
        <v>6.5217391304347824E-2</v>
      </c>
      <c r="AP28" s="20">
        <f t="shared" si="15"/>
        <v>0.2857142857142857</v>
      </c>
      <c r="AQ28" s="20">
        <f t="shared" si="15"/>
        <v>-0.16071428571428573</v>
      </c>
      <c r="AR28" s="20">
        <f t="shared" si="15"/>
        <v>0.1276595744680851</v>
      </c>
      <c r="AS28" s="20">
        <f t="shared" si="15"/>
        <v>-0.18</v>
      </c>
      <c r="AT28" s="20">
        <f t="shared" ref="AT28:AZ28" si="16">IF(AT5=AT29,(AT26*6),AT26*12)</f>
        <v>-2</v>
      </c>
      <c r="AU28" s="20" t="e">
        <f t="shared" si="16"/>
        <v>#DIV/0!</v>
      </c>
      <c r="AV28" s="20">
        <f t="shared" si="16"/>
        <v>3.8834951456310676E-2</v>
      </c>
      <c r="AW28" s="20">
        <f t="shared" si="16"/>
        <v>5.7142857142857134E-2</v>
      </c>
      <c r="AX28" s="20">
        <f t="shared" si="16"/>
        <v>-3.6036036036036036E-2</v>
      </c>
      <c r="AY28" s="20">
        <f t="shared" si="16"/>
        <v>-5.5045871559633031E-2</v>
      </c>
      <c r="AZ28" s="20">
        <f t="shared" si="16"/>
        <v>0</v>
      </c>
    </row>
    <row r="29" spans="1:52" ht="24" customHeight="1" x14ac:dyDescent="0.55000000000000004">
      <c r="A29" s="24" t="s">
        <v>23</v>
      </c>
      <c r="B29" s="24"/>
      <c r="C29" s="24" t="s">
        <v>5</v>
      </c>
      <c r="D29" s="24" t="s">
        <v>5</v>
      </c>
      <c r="E29" s="24" t="s">
        <v>5</v>
      </c>
      <c r="F29" s="24" t="s">
        <v>5</v>
      </c>
      <c r="G29" s="24" t="s">
        <v>5</v>
      </c>
      <c r="H29" s="24" t="s">
        <v>5</v>
      </c>
      <c r="I29" s="24" t="s">
        <v>5</v>
      </c>
      <c r="J29" s="24" t="s">
        <v>5</v>
      </c>
      <c r="K29" s="2" t="s">
        <v>9</v>
      </c>
      <c r="L29" s="2" t="s">
        <v>9</v>
      </c>
      <c r="M29" s="2" t="s">
        <v>9</v>
      </c>
      <c r="N29" s="2" t="s">
        <v>9</v>
      </c>
      <c r="O29" s="2" t="s">
        <v>9</v>
      </c>
      <c r="P29" s="2" t="s">
        <v>9</v>
      </c>
      <c r="Q29" s="2" t="s">
        <v>9</v>
      </c>
      <c r="R29" s="2" t="s">
        <v>9</v>
      </c>
      <c r="S29" s="2" t="s">
        <v>9</v>
      </c>
      <c r="T29" s="2" t="s">
        <v>9</v>
      </c>
      <c r="U29" s="2" t="s">
        <v>9</v>
      </c>
      <c r="V29" s="2" t="s">
        <v>9</v>
      </c>
      <c r="W29" s="2" t="s">
        <v>9</v>
      </c>
      <c r="X29" s="2" t="s">
        <v>9</v>
      </c>
      <c r="Y29" s="2" t="s">
        <v>9</v>
      </c>
      <c r="Z29" s="2" t="s">
        <v>9</v>
      </c>
      <c r="AA29" s="2" t="s">
        <v>9</v>
      </c>
      <c r="AB29" s="2" t="s">
        <v>9</v>
      </c>
      <c r="AC29" s="2" t="s">
        <v>9</v>
      </c>
      <c r="AD29" s="2" t="s">
        <v>9</v>
      </c>
      <c r="AE29" s="2" t="s">
        <v>9</v>
      </c>
      <c r="AF29" s="2" t="s">
        <v>9</v>
      </c>
      <c r="AG29" s="2" t="s">
        <v>9</v>
      </c>
      <c r="AH29" s="2" t="s">
        <v>9</v>
      </c>
      <c r="AI29" s="2" t="s">
        <v>9</v>
      </c>
      <c r="AJ29" s="2" t="s">
        <v>9</v>
      </c>
      <c r="AK29" s="2" t="s">
        <v>9</v>
      </c>
      <c r="AL29" s="2" t="s">
        <v>9</v>
      </c>
      <c r="AM29" s="2" t="s">
        <v>9</v>
      </c>
      <c r="AN29" s="2" t="s">
        <v>9</v>
      </c>
      <c r="AO29" s="2" t="s">
        <v>9</v>
      </c>
      <c r="AP29" s="2" t="s">
        <v>9</v>
      </c>
      <c r="AQ29" s="2" t="s">
        <v>9</v>
      </c>
      <c r="AR29" s="2" t="s">
        <v>9</v>
      </c>
      <c r="AS29" s="2" t="s">
        <v>9</v>
      </c>
      <c r="AT29" s="2" t="s">
        <v>9</v>
      </c>
      <c r="AU29" s="2" t="s">
        <v>9</v>
      </c>
      <c r="AV29" s="2" t="s">
        <v>9</v>
      </c>
      <c r="AW29" s="2" t="s">
        <v>9</v>
      </c>
      <c r="AX29" s="2" t="s">
        <v>9</v>
      </c>
      <c r="AY29" s="2" t="s">
        <v>9</v>
      </c>
      <c r="AZ29" s="2" t="s">
        <v>9</v>
      </c>
    </row>
    <row r="30" spans="1:52" x14ac:dyDescent="0.55000000000000004">
      <c r="A30" s="3"/>
      <c r="B30" s="3"/>
      <c r="C30" s="3"/>
      <c r="D30" s="3"/>
      <c r="E30" s="3"/>
      <c r="F30" s="3"/>
      <c r="G30" s="3"/>
      <c r="H30" s="3"/>
      <c r="I30" s="3"/>
      <c r="J30" s="3"/>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row>
    <row r="31" spans="1:52" ht="90" x14ac:dyDescent="0.55000000000000004">
      <c r="A31" s="22" t="s">
        <v>24</v>
      </c>
      <c r="B31" s="20"/>
      <c r="C31" s="20" t="e">
        <f t="shared" ref="C31:J31" si="17">+(C28*C15)+C15</f>
        <v>#DIV/0!</v>
      </c>
      <c r="D31" s="20" t="e">
        <f t="shared" si="17"/>
        <v>#DIV/0!</v>
      </c>
      <c r="E31" s="20" t="e">
        <f t="shared" si="17"/>
        <v>#DIV/0!</v>
      </c>
      <c r="F31" s="20" t="e">
        <f t="shared" si="17"/>
        <v>#DIV/0!</v>
      </c>
      <c r="G31" s="20" t="e">
        <f t="shared" si="17"/>
        <v>#DIV/0!</v>
      </c>
      <c r="H31" s="20" t="e">
        <f t="shared" si="17"/>
        <v>#DIV/0!</v>
      </c>
      <c r="I31" s="20" t="e">
        <f t="shared" si="17"/>
        <v>#DIV/0!</v>
      </c>
      <c r="J31" s="20" t="e">
        <f t="shared" si="17"/>
        <v>#DIV/0!</v>
      </c>
      <c r="K31" s="20" t="e">
        <f>+(K28*K15)+K15</f>
        <v>#DIV/0!</v>
      </c>
      <c r="L31" s="20" t="e">
        <f>+(L28*L15)+L15</f>
        <v>#DIV/0!</v>
      </c>
      <c r="M31" s="20" t="e">
        <f>+(M28*M15)+M15</f>
        <v>#DIV/0!</v>
      </c>
      <c r="N31" s="20">
        <f t="shared" ref="N31:AZ31" si="18">+(N28*N15)+N15</f>
        <v>61.764705882352942</v>
      </c>
      <c r="O31" s="20">
        <f t="shared" si="18"/>
        <v>42</v>
      </c>
      <c r="P31" s="20">
        <f t="shared" si="18"/>
        <v>51.428571428571431</v>
      </c>
      <c r="Q31" s="20">
        <f t="shared" si="18"/>
        <v>55.555555555555557</v>
      </c>
      <c r="R31" s="20">
        <f t="shared" si="18"/>
        <v>62.64</v>
      </c>
      <c r="S31" s="20">
        <f t="shared" si="18"/>
        <v>52.018518518518519</v>
      </c>
      <c r="T31" s="20">
        <f t="shared" si="18"/>
        <v>59.150943396226417</v>
      </c>
      <c r="U31" s="20">
        <f t="shared" si="18"/>
        <v>67.654545454545456</v>
      </c>
      <c r="V31" s="20">
        <f t="shared" si="18"/>
        <v>67.131147540983605</v>
      </c>
      <c r="W31" s="20">
        <f t="shared" si="18"/>
        <v>65.015873015873012</v>
      </c>
      <c r="X31" s="20">
        <f t="shared" si="18"/>
        <v>64</v>
      </c>
      <c r="Y31" s="20">
        <f t="shared" si="18"/>
        <v>66.015625</v>
      </c>
      <c r="Z31" s="20">
        <f t="shared" si="18"/>
        <v>35.723076923076917</v>
      </c>
      <c r="AA31" s="20">
        <f t="shared" si="18"/>
        <v>60.166666666666664</v>
      </c>
      <c r="AB31" s="20">
        <f t="shared" si="18"/>
        <v>57</v>
      </c>
      <c r="AC31" s="20">
        <f t="shared" si="18"/>
        <v>59.017543859649123</v>
      </c>
      <c r="AD31" s="20">
        <f t="shared" si="18"/>
        <v>41.241379310344826</v>
      </c>
      <c r="AE31" s="20">
        <f t="shared" si="18"/>
        <v>69.230769230769226</v>
      </c>
      <c r="AF31" s="20">
        <f t="shared" si="18"/>
        <v>20.533333333333335</v>
      </c>
      <c r="AG31" s="20">
        <f t="shared" si="18"/>
        <v>40.090909090909093</v>
      </c>
      <c r="AH31" s="20">
        <f t="shared" si="18"/>
        <v>36.19047619047619</v>
      </c>
      <c r="AI31" s="20">
        <f t="shared" si="18"/>
        <v>46.225000000000001</v>
      </c>
      <c r="AJ31" s="20">
        <f t="shared" si="18"/>
        <v>37.186046511627907</v>
      </c>
      <c r="AK31" s="20">
        <f t="shared" si="18"/>
        <v>37.097560975609753</v>
      </c>
      <c r="AL31" s="20">
        <f t="shared" si="18"/>
        <v>55.282051282051285</v>
      </c>
      <c r="AM31" s="20">
        <f t="shared" si="18"/>
        <v>44</v>
      </c>
      <c r="AN31" s="20">
        <f t="shared" si="18"/>
        <v>50.18181818181818</v>
      </c>
      <c r="AO31" s="20">
        <f t="shared" si="18"/>
        <v>52.195652173913047</v>
      </c>
      <c r="AP31" s="20">
        <f t="shared" si="18"/>
        <v>72</v>
      </c>
      <c r="AQ31" s="20">
        <f t="shared" si="18"/>
        <v>39.446428571428569</v>
      </c>
      <c r="AR31" s="20">
        <f t="shared" si="18"/>
        <v>56.382978723404257</v>
      </c>
      <c r="AS31" s="20">
        <f t="shared" si="18"/>
        <v>33.619999999999997</v>
      </c>
      <c r="AT31" s="20">
        <f t="shared" si="18"/>
        <v>0</v>
      </c>
      <c r="AU31" s="20" t="e">
        <f t="shared" si="18"/>
        <v>#DIV/0!</v>
      </c>
      <c r="AV31" s="20">
        <f t="shared" si="18"/>
        <v>109.07766990291262</v>
      </c>
      <c r="AW31" s="20">
        <f t="shared" si="18"/>
        <v>117.34285714285714</v>
      </c>
      <c r="AX31" s="20">
        <f t="shared" si="18"/>
        <v>105.07207207207207</v>
      </c>
      <c r="AY31" s="20">
        <f t="shared" si="18"/>
        <v>97.330275229357795</v>
      </c>
      <c r="AZ31" s="20">
        <f t="shared" si="18"/>
        <v>103</v>
      </c>
    </row>
    <row r="32" spans="1:52" x14ac:dyDescent="0.55000000000000004">
      <c r="A32" s="3"/>
      <c r="B32" s="3"/>
      <c r="C32" s="3"/>
      <c r="D32" s="3"/>
      <c r="E32" s="3"/>
      <c r="F32" s="3"/>
      <c r="G32" s="3"/>
      <c r="H32" s="3"/>
      <c r="I32" s="3"/>
      <c r="J32" s="3"/>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ht="67.5" x14ac:dyDescent="0.55000000000000004">
      <c r="A33" s="22" t="s">
        <v>25</v>
      </c>
      <c r="B33" s="20"/>
      <c r="C33" s="20" t="e">
        <f>(+C31/3.2)-C13</f>
        <v>#DIV/0!</v>
      </c>
      <c r="D33" s="20" t="e">
        <f t="shared" ref="D33:AZ33" si="19">(+D31/3.2)-D13</f>
        <v>#DIV/0!</v>
      </c>
      <c r="E33" s="20" t="e">
        <f t="shared" si="19"/>
        <v>#DIV/0!</v>
      </c>
      <c r="F33" s="20" t="e">
        <f t="shared" si="19"/>
        <v>#DIV/0!</v>
      </c>
      <c r="G33" s="20" t="e">
        <f t="shared" si="19"/>
        <v>#DIV/0!</v>
      </c>
      <c r="H33" s="20" t="e">
        <f t="shared" si="19"/>
        <v>#DIV/0!</v>
      </c>
      <c r="I33" s="20" t="e">
        <f t="shared" si="19"/>
        <v>#DIV/0!</v>
      </c>
      <c r="J33" s="20" t="e">
        <f t="shared" si="19"/>
        <v>#DIV/0!</v>
      </c>
      <c r="K33" s="20" t="e">
        <f t="shared" ref="K33" si="20">(+K31/3.2)-K13</f>
        <v>#DIV/0!</v>
      </c>
      <c r="L33" s="20" t="e">
        <f t="shared" si="19"/>
        <v>#DIV/0!</v>
      </c>
      <c r="M33" s="20" t="e">
        <f t="shared" si="19"/>
        <v>#DIV/0!</v>
      </c>
      <c r="N33" s="20">
        <f t="shared" si="19"/>
        <v>9.3014705882352935</v>
      </c>
      <c r="O33" s="20">
        <f t="shared" si="19"/>
        <v>3.125</v>
      </c>
      <c r="P33" s="20">
        <f t="shared" si="19"/>
        <v>-2.9285714285714306</v>
      </c>
      <c r="Q33" s="20">
        <f t="shared" si="19"/>
        <v>-1.6388888888888893</v>
      </c>
      <c r="R33" s="20">
        <f t="shared" si="19"/>
        <v>0.57499999999999929</v>
      </c>
      <c r="S33" s="20">
        <f t="shared" si="19"/>
        <v>-2.7442129629629655</v>
      </c>
      <c r="T33" s="20">
        <f t="shared" si="19"/>
        <v>-0.51533018867924696</v>
      </c>
      <c r="U33" s="20">
        <f t="shared" si="19"/>
        <v>2.1420454545454533</v>
      </c>
      <c r="V33" s="20">
        <f t="shared" si="19"/>
        <v>1.9784836065573757</v>
      </c>
      <c r="W33" s="20">
        <f t="shared" si="19"/>
        <v>2.3174603174603163</v>
      </c>
      <c r="X33" s="20">
        <f t="shared" si="19"/>
        <v>2</v>
      </c>
      <c r="Y33" s="20">
        <f t="shared" si="19"/>
        <v>2.6298828125</v>
      </c>
      <c r="Z33" s="20">
        <f t="shared" si="19"/>
        <v>-3.8365384615384635</v>
      </c>
      <c r="AA33" s="20">
        <f t="shared" si="19"/>
        <v>3.8020833333333321</v>
      </c>
      <c r="AB33" s="20">
        <f t="shared" si="19"/>
        <v>2.8125</v>
      </c>
      <c r="AC33" s="20">
        <f t="shared" si="19"/>
        <v>-0.55701754385965074</v>
      </c>
      <c r="AD33" s="20">
        <f t="shared" si="19"/>
        <v>-6.112068965517242</v>
      </c>
      <c r="AE33" s="20">
        <f t="shared" si="19"/>
        <v>2.6346153846153832</v>
      </c>
      <c r="AF33" s="20">
        <f t="shared" si="19"/>
        <v>-12.583333333333332</v>
      </c>
      <c r="AG33" s="20">
        <f t="shared" si="19"/>
        <v>-6.4715909090909083</v>
      </c>
      <c r="AH33" s="20">
        <f t="shared" si="19"/>
        <v>-7.6904761904761916</v>
      </c>
      <c r="AI33" s="20">
        <f t="shared" si="19"/>
        <v>-4.5546875</v>
      </c>
      <c r="AJ33" s="20">
        <f t="shared" si="19"/>
        <v>-7.3793604651162799</v>
      </c>
      <c r="AK33" s="20">
        <f t="shared" si="19"/>
        <v>-7.4070121951219523</v>
      </c>
      <c r="AL33" s="20">
        <f t="shared" si="19"/>
        <v>-1.7243589743589745</v>
      </c>
      <c r="AM33" s="20">
        <f t="shared" si="19"/>
        <v>-5.25</v>
      </c>
      <c r="AN33" s="20">
        <f t="shared" si="19"/>
        <v>-3.3181818181818201</v>
      </c>
      <c r="AO33" s="20">
        <f t="shared" si="19"/>
        <v>-2.6888586956521756</v>
      </c>
      <c r="AP33" s="20">
        <f t="shared" si="19"/>
        <v>3.5</v>
      </c>
      <c r="AQ33" s="20">
        <f t="shared" si="19"/>
        <v>-6.672991071428573</v>
      </c>
      <c r="AR33" s="20">
        <f t="shared" si="19"/>
        <v>-1.3803191489361701</v>
      </c>
      <c r="AS33" s="20">
        <f t="shared" si="19"/>
        <v>-8.4937500000000021</v>
      </c>
      <c r="AT33" s="20">
        <f t="shared" si="19"/>
        <v>0</v>
      </c>
      <c r="AU33" s="20" t="e">
        <f t="shared" si="19"/>
        <v>#DIV/0!</v>
      </c>
      <c r="AV33" s="20">
        <f t="shared" si="19"/>
        <v>-2.9132281553398087</v>
      </c>
      <c r="AW33" s="20">
        <f t="shared" si="19"/>
        <v>-0.3303571428571459</v>
      </c>
      <c r="AX33" s="20">
        <f t="shared" si="19"/>
        <v>-4.1649774774774784</v>
      </c>
      <c r="AY33" s="20">
        <f t="shared" si="19"/>
        <v>-6.5842889908256907</v>
      </c>
      <c r="AZ33" s="20">
        <f t="shared" si="19"/>
        <v>32.1875</v>
      </c>
    </row>
    <row r="34" spans="1:52" x14ac:dyDescent="0.550000000000000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s="19" customFormat="1" x14ac:dyDescent="0.55000000000000004">
      <c r="A35" s="25" t="s">
        <v>26</v>
      </c>
      <c r="B35" s="12"/>
      <c r="C35" s="12" t="e">
        <f>C33</f>
        <v>#DIV/0!</v>
      </c>
      <c r="D35" s="12" t="e">
        <f t="shared" ref="D35:AZ35" si="21">D33</f>
        <v>#DIV/0!</v>
      </c>
      <c r="E35" s="12">
        <f>IF(AND(E9&gt;79.99999%),E33,0)</f>
        <v>0</v>
      </c>
      <c r="F35" s="12">
        <f t="shared" ref="F35:AS35" si="22">IF(AND(F9&gt;79.99999%),F33,0)</f>
        <v>0</v>
      </c>
      <c r="G35" s="12">
        <f t="shared" si="22"/>
        <v>0</v>
      </c>
      <c r="H35" s="12">
        <f t="shared" si="22"/>
        <v>0</v>
      </c>
      <c r="I35" s="12">
        <f t="shared" si="22"/>
        <v>0</v>
      </c>
      <c r="J35" s="12">
        <f t="shared" si="22"/>
        <v>0</v>
      </c>
      <c r="K35" s="12">
        <f t="shared" ref="K35" si="23">IF(AND(K9&gt;79.99999%),K33,0)</f>
        <v>0</v>
      </c>
      <c r="L35" s="12">
        <f t="shared" si="22"/>
        <v>0</v>
      </c>
      <c r="M35" s="12" t="e">
        <f t="shared" si="22"/>
        <v>#DIV/0!</v>
      </c>
      <c r="N35" s="12">
        <f t="shared" si="22"/>
        <v>9.3014705882352935</v>
      </c>
      <c r="O35" s="12">
        <f t="shared" si="22"/>
        <v>3.125</v>
      </c>
      <c r="P35" s="12">
        <f t="shared" si="22"/>
        <v>0</v>
      </c>
      <c r="Q35" s="12">
        <f t="shared" si="22"/>
        <v>0</v>
      </c>
      <c r="R35" s="12">
        <f t="shared" si="22"/>
        <v>0</v>
      </c>
      <c r="S35" s="12">
        <f t="shared" si="22"/>
        <v>0</v>
      </c>
      <c r="T35" s="12">
        <f t="shared" si="22"/>
        <v>0</v>
      </c>
      <c r="U35" s="12">
        <f t="shared" si="22"/>
        <v>2.1420454545454533</v>
      </c>
      <c r="V35" s="12">
        <f t="shared" si="22"/>
        <v>1.9784836065573757</v>
      </c>
      <c r="W35" s="12">
        <f t="shared" si="22"/>
        <v>2.3174603174603163</v>
      </c>
      <c r="X35" s="12">
        <f t="shared" si="22"/>
        <v>2</v>
      </c>
      <c r="Y35" s="12">
        <f t="shared" si="22"/>
        <v>2.6298828125</v>
      </c>
      <c r="Z35" s="12">
        <f t="shared" si="22"/>
        <v>-3.8365384615384635</v>
      </c>
      <c r="AA35" s="12">
        <f t="shared" si="22"/>
        <v>3.8020833333333321</v>
      </c>
      <c r="AB35" s="12">
        <f t="shared" si="22"/>
        <v>2.8125</v>
      </c>
      <c r="AC35" s="12">
        <f t="shared" si="22"/>
        <v>0</v>
      </c>
      <c r="AD35" s="12">
        <f t="shared" si="22"/>
        <v>0</v>
      </c>
      <c r="AE35" s="12">
        <f t="shared" si="22"/>
        <v>0</v>
      </c>
      <c r="AF35" s="12">
        <f t="shared" si="22"/>
        <v>0</v>
      </c>
      <c r="AG35" s="12">
        <f t="shared" si="22"/>
        <v>0</v>
      </c>
      <c r="AH35" s="12">
        <f t="shared" si="22"/>
        <v>0</v>
      </c>
      <c r="AI35" s="12">
        <f t="shared" si="22"/>
        <v>0</v>
      </c>
      <c r="AJ35" s="12">
        <f t="shared" si="22"/>
        <v>0</v>
      </c>
      <c r="AK35" s="12">
        <f t="shared" si="22"/>
        <v>0</v>
      </c>
      <c r="AL35" s="12">
        <f t="shared" si="22"/>
        <v>0</v>
      </c>
      <c r="AM35" s="12">
        <f t="shared" si="22"/>
        <v>0</v>
      </c>
      <c r="AN35" s="12">
        <f t="shared" si="22"/>
        <v>0</v>
      </c>
      <c r="AO35" s="12">
        <f t="shared" si="22"/>
        <v>0</v>
      </c>
      <c r="AP35" s="12">
        <f t="shared" si="22"/>
        <v>0</v>
      </c>
      <c r="AQ35" s="12">
        <f t="shared" si="22"/>
        <v>0</v>
      </c>
      <c r="AR35" s="12">
        <f t="shared" si="22"/>
        <v>0</v>
      </c>
      <c r="AS35" s="12">
        <f t="shared" si="22"/>
        <v>0</v>
      </c>
      <c r="AT35" s="12">
        <f t="shared" si="21"/>
        <v>0</v>
      </c>
      <c r="AU35" s="12" t="e">
        <f t="shared" si="21"/>
        <v>#DIV/0!</v>
      </c>
      <c r="AV35" s="12">
        <f t="shared" si="21"/>
        <v>-2.9132281553398087</v>
      </c>
      <c r="AW35" s="12">
        <f t="shared" si="21"/>
        <v>-0.3303571428571459</v>
      </c>
      <c r="AX35" s="12">
        <f t="shared" si="21"/>
        <v>-4.1649774774774784</v>
      </c>
      <c r="AY35" s="12">
        <f t="shared" si="21"/>
        <v>-6.5842889908256907</v>
      </c>
      <c r="AZ35" s="12">
        <f t="shared" si="21"/>
        <v>32.1875</v>
      </c>
    </row>
  </sheetData>
  <mergeCells count="1">
    <mergeCell ref="J2:J3"/>
  </mergeCells>
  <conditionalFormatting sqref="M24:AP28 M30:AP32">
    <cfRule type="expression" dxfId="69" priority="14" stopIfTrue="1">
      <formula>ISERROR</formula>
    </cfRule>
  </conditionalFormatting>
  <conditionalFormatting sqref="M29:AP29">
    <cfRule type="cellIs" dxfId="68" priority="15" stopIfTrue="1" operator="equal">
      <formula>"January"</formula>
    </cfRule>
  </conditionalFormatting>
  <conditionalFormatting sqref="L30:L32 B24:J24 B26:J26 B28:J28 B31:J31 B33:J33 AT35:AZ35 L33:AZ33 K24:L28 K30:K33">
    <cfRule type="expression" dxfId="67" priority="12" stopIfTrue="1">
      <formula>ISERROR</formula>
    </cfRule>
  </conditionalFormatting>
  <conditionalFormatting sqref="K29:L29">
    <cfRule type="cellIs" dxfId="66" priority="13" stopIfTrue="1" operator="equal">
      <formula>"January"</formula>
    </cfRule>
  </conditionalFormatting>
  <conditionalFormatting sqref="AQ24:AR28 AQ30:AR32">
    <cfRule type="expression" dxfId="65" priority="10" stopIfTrue="1">
      <formula>ISERROR</formula>
    </cfRule>
  </conditionalFormatting>
  <conditionalFormatting sqref="AQ29:AR29">
    <cfRule type="cellIs" dxfId="64" priority="11" stopIfTrue="1" operator="equal">
      <formula>"January"</formula>
    </cfRule>
  </conditionalFormatting>
  <conditionalFormatting sqref="AS24:AT28 AS30:AT32">
    <cfRule type="expression" dxfId="63" priority="8" stopIfTrue="1">
      <formula>ISERROR</formula>
    </cfRule>
  </conditionalFormatting>
  <conditionalFormatting sqref="AS29:AT29">
    <cfRule type="cellIs" dxfId="62" priority="9" stopIfTrue="1" operator="equal">
      <formula>"January"</formula>
    </cfRule>
  </conditionalFormatting>
  <conditionalFormatting sqref="AU24:AV28 AU30:AV32">
    <cfRule type="expression" dxfId="61" priority="6" stopIfTrue="1">
      <formula>ISERROR</formula>
    </cfRule>
  </conditionalFormatting>
  <conditionalFormatting sqref="AU29:AV29">
    <cfRule type="cellIs" dxfId="60" priority="7" stopIfTrue="1" operator="equal">
      <formula>"January"</formula>
    </cfRule>
  </conditionalFormatting>
  <conditionalFormatting sqref="AW24:AX28 AW30:AX32">
    <cfRule type="expression" dxfId="59" priority="4" stopIfTrue="1">
      <formula>ISERROR</formula>
    </cfRule>
  </conditionalFormatting>
  <conditionalFormatting sqref="AW29:AX29">
    <cfRule type="cellIs" dxfId="58" priority="5" stopIfTrue="1" operator="equal">
      <formula>"January"</formula>
    </cfRule>
  </conditionalFormatting>
  <conditionalFormatting sqref="AY24:AZ28 AY30:AZ32">
    <cfRule type="expression" dxfId="57" priority="2" stopIfTrue="1">
      <formula>ISERROR</formula>
    </cfRule>
  </conditionalFormatting>
  <conditionalFormatting sqref="AY29:AZ29">
    <cfRule type="cellIs" dxfId="56" priority="3" stopIfTrue="1" operator="equal">
      <formula>"January"</formula>
    </cfRule>
  </conditionalFormatting>
  <conditionalFormatting sqref="AT35:AZ35">
    <cfRule type="cellIs" dxfId="55" priority="1" operator="greaterThan">
      <formula>0.499999</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3" zoomScale="90" zoomScaleNormal="90" workbookViewId="0">
      <selection activeCell="K26" sqref="K26"/>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0.8</v>
      </c>
      <c r="D1" s="1"/>
      <c r="E1" s="1" t="s">
        <v>31</v>
      </c>
      <c r="F1" s="29">
        <v>3.2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0.32500000000000001</v>
      </c>
      <c r="N13" s="54">
        <f>'SDR Patient and Stations'!M12</f>
        <v>0.85</v>
      </c>
      <c r="O13" s="55">
        <f>'SDR Patient and Stations'!N12</f>
        <v>1.05</v>
      </c>
      <c r="P13" s="54">
        <f>'SDR Patient and Stations'!O12</f>
        <v>1.05</v>
      </c>
      <c r="Q13" s="55">
        <f>'SDR Patient and Stations'!P12</f>
        <v>0.59210526315789469</v>
      </c>
      <c r="R13" s="54">
        <f>'SDR Patient and Stations'!Q12</f>
        <v>0.65789473684210531</v>
      </c>
      <c r="S13" s="55">
        <f>'SDR Patient and Stations'!R12</f>
        <v>0.71052631578947367</v>
      </c>
      <c r="T13" s="54">
        <f>'SDR Patient and Stations'!S12</f>
        <v>0.69736842105263153</v>
      </c>
      <c r="U13" s="55">
        <f>'SDR Patient and Stations'!T12</f>
        <v>0.72368421052631582</v>
      </c>
      <c r="V13" s="54">
        <f>'SDR Patient and Stations'!U12</f>
        <v>0.80263157894736847</v>
      </c>
      <c r="W13" s="55">
        <f>'SDR Patient and Stations'!V12</f>
        <v>0.82894736842105265</v>
      </c>
      <c r="X13" s="54">
        <f>'SDR Patient and Stations'!W12</f>
        <v>0.88888888888888884</v>
      </c>
      <c r="Y13" s="55">
        <f>'SDR Patient and Stations'!X12</f>
        <v>0.88888888888888884</v>
      </c>
      <c r="Z13" s="54">
        <f>'SDR Patient and Stations'!Y12</f>
        <v>0.90277777777777779</v>
      </c>
      <c r="AA13" s="55">
        <f>'SDR Patient and Stations'!Z12</f>
        <v>0.9</v>
      </c>
      <c r="AB13" s="54">
        <f>'SDR Patient and Stations'!AA12</f>
        <v>0.95</v>
      </c>
      <c r="AC13" s="55">
        <f>'SDR Patient and Stations'!AB12</f>
        <v>0.95</v>
      </c>
      <c r="AD13" s="54">
        <f>'SDR Patient and Stations'!AC12</f>
        <v>0.76315789473684215</v>
      </c>
      <c r="AE13" s="55">
        <f>'SDR Patient and Stations'!AD12</f>
        <v>0.68421052631578949</v>
      </c>
      <c r="AF13" s="54">
        <f>'SDR Patient and Stations'!AE12</f>
        <v>0.78947368421052633</v>
      </c>
      <c r="AG13" s="55">
        <f>'SDR Patient and Stations'!AF12</f>
        <v>0.57894736842105265</v>
      </c>
      <c r="AH13" s="54">
        <f>'SDR Patient and Stations'!AG12</f>
        <v>0.55263157894736847</v>
      </c>
      <c r="AI13" s="55">
        <f>'SDR Patient and Stations'!AH12</f>
        <v>0.52631578947368418</v>
      </c>
      <c r="AJ13" s="54">
        <f>'SDR Patient and Stations'!AI12</f>
        <v>0.56578947368421051</v>
      </c>
      <c r="AK13" s="55">
        <f>'SDR Patient and Stations'!AJ12</f>
        <v>0.53947368421052633</v>
      </c>
      <c r="AL13" s="54">
        <f>'SDR Patient and Stations'!AK12</f>
        <v>0.51315789473684215</v>
      </c>
      <c r="AM13" s="55">
        <f>'SDR Patient and Stations'!AL12</f>
        <v>0.57894736842105265</v>
      </c>
      <c r="AN13" s="54">
        <f>'SDR Patient and Stations'!AM12</f>
        <v>0.57894736842105265</v>
      </c>
      <c r="AO13" s="55">
        <f>'SDR Patient and Stations'!AN12</f>
        <v>0.60526315789473684</v>
      </c>
      <c r="AP13" s="54">
        <f>'SDR Patient and Stations'!AO12</f>
        <v>0.64473684210526316</v>
      </c>
      <c r="AQ13" s="55">
        <f>'SDR Patient and Stations'!AP12</f>
        <v>0.73684210526315785</v>
      </c>
      <c r="AR13" s="54">
        <f>'SDR Patient and Stations'!AQ12</f>
        <v>0.61842105263157898</v>
      </c>
      <c r="AS13" s="55">
        <f>'SDR Patient and Stations'!AR12</f>
        <v>0.65789473684210531</v>
      </c>
      <c r="AT13" s="54">
        <f>'SDR Patient and Stations'!AS12</f>
        <v>0.53947368421052633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9</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-1</v>
      </c>
      <c r="W14" s="167">
        <f>'SDR Patient and Stations'!V14</f>
        <v>0</v>
      </c>
      <c r="X14" s="166">
        <f>'SDR Patient and Stations'!W14</f>
        <v>0</v>
      </c>
      <c r="Y14" s="167">
        <f>'SDR Patient and Stations'!X14</f>
        <v>-3</v>
      </c>
      <c r="Z14" s="166">
        <f>'SDR Patient and Stations'!Y14</f>
        <v>0</v>
      </c>
      <c r="AA14" s="167">
        <f>'SDR Patient and Stations'!Z14</f>
        <v>0</v>
      </c>
      <c r="AB14" s="166">
        <f>'SDR Patient and Stations'!AA14</f>
        <v>4</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9</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-1</v>
      </c>
      <c r="Z15" s="167">
        <f>'SDR Patient and Stations'!Y15</f>
        <v>0</v>
      </c>
      <c r="AA15" s="166">
        <f>'SDR Patient and Stations'!Z15</f>
        <v>0</v>
      </c>
      <c r="AB15" s="167">
        <f>'SDR Patient and Stations'!AA15</f>
        <v>-3</v>
      </c>
      <c r="AC15" s="166">
        <f>'SDR Patient and Stations'!AB15</f>
        <v>0</v>
      </c>
      <c r="AD15" s="167">
        <f>'SDR Patient and Stations'!AC15</f>
        <v>0</v>
      </c>
      <c r="AE15" s="166">
        <f>'SDR Patient and Stations'!AD15</f>
        <v>4</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9</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-1</v>
      </c>
      <c r="AA16" s="52">
        <f>'SDR Patient and Stations'!Z16</f>
        <v>0</v>
      </c>
      <c r="AB16" s="49">
        <f>'SDR Patient and Stations'!AA16</f>
        <v>0</v>
      </c>
      <c r="AC16" s="52">
        <f>'SDR Patient and Stations'!AB16</f>
        <v>-3</v>
      </c>
      <c r="AD16" s="49">
        <f>'SDR Patient and Stations'!AC16</f>
        <v>0</v>
      </c>
      <c r="AE16" s="52">
        <f>'SDR Patient and Stations'!AD16</f>
        <v>0</v>
      </c>
      <c r="AF16" s="49">
        <f>'SDR Patient and Stations'!AE16</f>
        <v>4</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x14ac:dyDescent="0.55000000000000004">
      <c r="B20" s="3" t="s">
        <v>37</v>
      </c>
      <c r="F20" s="32">
        <v>35430</v>
      </c>
      <c r="G20" s="65">
        <v>35611</v>
      </c>
      <c r="H20" s="57">
        <f>F20+365.25</f>
        <v>35795.25</v>
      </c>
      <c r="I20" s="65">
        <f>G20+365.25</f>
        <v>35976.25</v>
      </c>
      <c r="J20" s="57">
        <f>H20+365.25</f>
        <v>36160.5</v>
      </c>
      <c r="K20" s="65">
        <f>I20+365.5</f>
        <v>36341.75</v>
      </c>
      <c r="L20" s="57">
        <f t="shared" ref="L20:AZ20" si="7">J20+365.25</f>
        <v>36525.75</v>
      </c>
      <c r="M20" s="65">
        <f t="shared" si="7"/>
        <v>36707</v>
      </c>
      <c r="N20" s="57">
        <f t="shared" si="7"/>
        <v>36891</v>
      </c>
      <c r="O20" s="65">
        <f t="shared" si="7"/>
        <v>37072.25</v>
      </c>
      <c r="P20" s="57">
        <f t="shared" si="7"/>
        <v>37256.25</v>
      </c>
      <c r="Q20" s="65">
        <f t="shared" si="7"/>
        <v>37437.5</v>
      </c>
      <c r="R20" s="57">
        <f t="shared" si="7"/>
        <v>37621.5</v>
      </c>
      <c r="S20" s="65">
        <f t="shared" si="7"/>
        <v>37802.75</v>
      </c>
      <c r="T20" s="57">
        <f t="shared" si="7"/>
        <v>37986.75</v>
      </c>
      <c r="U20" s="65">
        <f t="shared" si="7"/>
        <v>38168</v>
      </c>
      <c r="V20" s="57">
        <f t="shared" si="7"/>
        <v>38352</v>
      </c>
      <c r="W20" s="65">
        <f t="shared" si="7"/>
        <v>38533.25</v>
      </c>
      <c r="X20" s="57">
        <f t="shared" si="7"/>
        <v>38717.25</v>
      </c>
      <c r="Y20" s="65">
        <f t="shared" si="7"/>
        <v>38898.5</v>
      </c>
      <c r="Z20" s="57">
        <f t="shared" si="7"/>
        <v>39082.5</v>
      </c>
      <c r="AA20" s="65">
        <f t="shared" si="7"/>
        <v>39263.75</v>
      </c>
      <c r="AB20" s="57">
        <f t="shared" si="7"/>
        <v>39447.75</v>
      </c>
      <c r="AC20" s="65">
        <f t="shared" si="7"/>
        <v>39629</v>
      </c>
      <c r="AD20" s="57">
        <f t="shared" si="7"/>
        <v>39813</v>
      </c>
      <c r="AE20" s="65">
        <f t="shared" si="7"/>
        <v>39994.25</v>
      </c>
      <c r="AF20" s="57">
        <f t="shared" si="7"/>
        <v>40178.25</v>
      </c>
      <c r="AG20" s="65">
        <f t="shared" si="7"/>
        <v>40359.5</v>
      </c>
      <c r="AH20" s="57">
        <f t="shared" si="7"/>
        <v>40543.5</v>
      </c>
      <c r="AI20" s="65">
        <f t="shared" si="7"/>
        <v>40724.75</v>
      </c>
      <c r="AJ20" s="57">
        <f t="shared" si="7"/>
        <v>40908.75</v>
      </c>
      <c r="AK20" s="65">
        <f t="shared" si="7"/>
        <v>41090</v>
      </c>
      <c r="AL20" s="57">
        <f t="shared" si="7"/>
        <v>41274</v>
      </c>
      <c r="AM20" s="65">
        <f t="shared" si="7"/>
        <v>41455.25</v>
      </c>
      <c r="AN20" s="57">
        <f t="shared" si="7"/>
        <v>41639.25</v>
      </c>
      <c r="AO20" s="65">
        <f t="shared" si="7"/>
        <v>41820.5</v>
      </c>
      <c r="AP20" s="57">
        <f t="shared" si="7"/>
        <v>42004.5</v>
      </c>
      <c r="AQ20" s="65">
        <f t="shared" si="7"/>
        <v>42185.75</v>
      </c>
      <c r="AR20" s="57">
        <f t="shared" si="7"/>
        <v>42369.75</v>
      </c>
      <c r="AS20" s="65">
        <f t="shared" si="7"/>
        <v>42551</v>
      </c>
      <c r="AT20" s="57">
        <f t="shared" si="7"/>
        <v>42735</v>
      </c>
      <c r="AU20" s="65">
        <f t="shared" si="7"/>
        <v>42916.25</v>
      </c>
      <c r="AV20" s="57">
        <f t="shared" si="7"/>
        <v>43100.25</v>
      </c>
      <c r="AW20" s="65">
        <f t="shared" si="7"/>
        <v>43281.5</v>
      </c>
      <c r="AX20" s="57">
        <f t="shared" si="7"/>
        <v>43465.5</v>
      </c>
      <c r="AY20" s="65">
        <f t="shared" si="7"/>
        <v>43646.75</v>
      </c>
      <c r="AZ20" s="57">
        <f t="shared" si="7"/>
        <v>43830.75</v>
      </c>
      <c r="BB20" s="65">
        <f>AY20+365.25</f>
        <v>44012</v>
      </c>
      <c r="BC20" s="57">
        <f>AZ20+365.25</f>
        <v>44196</v>
      </c>
      <c r="BD20" s="65">
        <f t="shared" ref="BD20" si="8">BB20+365.25</f>
        <v>44377.25</v>
      </c>
    </row>
    <row r="21" spans="1:58" x14ac:dyDescent="0.55000000000000004">
      <c r="B21" s="3" t="s">
        <v>2</v>
      </c>
      <c r="F21" s="5">
        <f>$C$1</f>
        <v>0.8</v>
      </c>
      <c r="G21" s="66">
        <f t="shared" ref="G21:BD21" si="9">$C$1</f>
        <v>0.8</v>
      </c>
      <c r="H21" s="58">
        <f t="shared" si="9"/>
        <v>0.8</v>
      </c>
      <c r="I21" s="66">
        <f t="shared" si="9"/>
        <v>0.8</v>
      </c>
      <c r="J21" s="58">
        <f t="shared" si="9"/>
        <v>0.8</v>
      </c>
      <c r="K21" s="66">
        <f t="shared" si="9"/>
        <v>0.8</v>
      </c>
      <c r="L21" s="58">
        <f t="shared" si="9"/>
        <v>0.8</v>
      </c>
      <c r="M21" s="66">
        <f t="shared" si="9"/>
        <v>0.8</v>
      </c>
      <c r="N21" s="58">
        <f t="shared" si="9"/>
        <v>0.8</v>
      </c>
      <c r="O21" s="66">
        <f t="shared" si="9"/>
        <v>0.8</v>
      </c>
      <c r="P21" s="58">
        <f t="shared" si="9"/>
        <v>0.8</v>
      </c>
      <c r="Q21" s="66">
        <f t="shared" si="9"/>
        <v>0.8</v>
      </c>
      <c r="R21" s="58">
        <f t="shared" si="9"/>
        <v>0.8</v>
      </c>
      <c r="S21" s="66">
        <f t="shared" si="9"/>
        <v>0.8</v>
      </c>
      <c r="T21" s="58">
        <f t="shared" si="9"/>
        <v>0.8</v>
      </c>
      <c r="U21" s="66">
        <f t="shared" si="9"/>
        <v>0.8</v>
      </c>
      <c r="V21" s="58">
        <f t="shared" si="9"/>
        <v>0.8</v>
      </c>
      <c r="W21" s="66">
        <f t="shared" si="9"/>
        <v>0.8</v>
      </c>
      <c r="X21" s="58">
        <f t="shared" si="9"/>
        <v>0.8</v>
      </c>
      <c r="Y21" s="66">
        <f t="shared" si="9"/>
        <v>0.8</v>
      </c>
      <c r="Z21" s="58">
        <f t="shared" si="9"/>
        <v>0.8</v>
      </c>
      <c r="AA21" s="66">
        <f t="shared" si="9"/>
        <v>0.8</v>
      </c>
      <c r="AB21" s="58">
        <f t="shared" si="9"/>
        <v>0.8</v>
      </c>
      <c r="AC21" s="66">
        <f t="shared" si="9"/>
        <v>0.8</v>
      </c>
      <c r="AD21" s="58">
        <f t="shared" si="9"/>
        <v>0.8</v>
      </c>
      <c r="AE21" s="66">
        <f t="shared" si="9"/>
        <v>0.8</v>
      </c>
      <c r="AF21" s="58">
        <f t="shared" si="9"/>
        <v>0.8</v>
      </c>
      <c r="AG21" s="66">
        <f t="shared" si="9"/>
        <v>0.8</v>
      </c>
      <c r="AH21" s="58">
        <f t="shared" si="9"/>
        <v>0.8</v>
      </c>
      <c r="AI21" s="66">
        <f t="shared" si="9"/>
        <v>0.8</v>
      </c>
      <c r="AJ21" s="58">
        <f t="shared" si="9"/>
        <v>0.8</v>
      </c>
      <c r="AK21" s="66">
        <f t="shared" si="9"/>
        <v>0.8</v>
      </c>
      <c r="AL21" s="58">
        <f t="shared" si="9"/>
        <v>0.8</v>
      </c>
      <c r="AM21" s="66">
        <f t="shared" si="9"/>
        <v>0.8</v>
      </c>
      <c r="AN21" s="58">
        <f t="shared" si="9"/>
        <v>0.8</v>
      </c>
      <c r="AO21" s="66">
        <f t="shared" si="9"/>
        <v>0.8</v>
      </c>
      <c r="AP21" s="58">
        <f t="shared" si="9"/>
        <v>0.8</v>
      </c>
      <c r="AQ21" s="66">
        <f t="shared" si="9"/>
        <v>0.8</v>
      </c>
      <c r="AR21" s="58">
        <f t="shared" si="9"/>
        <v>0.8</v>
      </c>
      <c r="AS21" s="66">
        <f t="shared" si="9"/>
        <v>0.8</v>
      </c>
      <c r="AT21" s="58">
        <f t="shared" si="9"/>
        <v>0.8</v>
      </c>
      <c r="AU21" s="66">
        <f t="shared" si="9"/>
        <v>0.8</v>
      </c>
      <c r="AV21" s="58">
        <f t="shared" si="9"/>
        <v>0.8</v>
      </c>
      <c r="AW21" s="66">
        <f t="shared" si="9"/>
        <v>0.8</v>
      </c>
      <c r="AX21" s="58">
        <f t="shared" si="9"/>
        <v>0.8</v>
      </c>
      <c r="AY21" s="66">
        <f t="shared" si="9"/>
        <v>0.8</v>
      </c>
      <c r="AZ21" s="58">
        <f t="shared" si="9"/>
        <v>0.8</v>
      </c>
      <c r="BB21" s="66">
        <f t="shared" si="9"/>
        <v>0.8</v>
      </c>
      <c r="BC21" s="58">
        <f t="shared" si="9"/>
        <v>0.8</v>
      </c>
      <c r="BD21" s="66">
        <f t="shared" si="9"/>
        <v>0.8</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0.85</v>
      </c>
      <c r="N22" s="58">
        <f>'SDR Patient and Stations'!N12</f>
        <v>1.05</v>
      </c>
      <c r="O22" s="66">
        <f>'SDR Patient and Stations'!O12</f>
        <v>1.05</v>
      </c>
      <c r="P22" s="58">
        <f>'SDR Patient and Stations'!P12</f>
        <v>0.59210526315789469</v>
      </c>
      <c r="Q22" s="66">
        <f>'SDR Patient and Stations'!Q12</f>
        <v>0.65789473684210531</v>
      </c>
      <c r="R22" s="58">
        <f>'SDR Patient and Stations'!R12</f>
        <v>0.71052631578947367</v>
      </c>
      <c r="S22" s="66">
        <f>'SDR Patient and Stations'!S12</f>
        <v>0.69736842105263153</v>
      </c>
      <c r="T22" s="58">
        <f>'SDR Patient and Stations'!T12</f>
        <v>0.72368421052631582</v>
      </c>
      <c r="U22" s="66">
        <f>'SDR Patient and Stations'!U12</f>
        <v>0.80263157894736847</v>
      </c>
      <c r="V22" s="58">
        <f>'SDR Patient and Stations'!V12</f>
        <v>0.82894736842105265</v>
      </c>
      <c r="W22" s="66">
        <f>'SDR Patient and Stations'!W12</f>
        <v>0.88888888888888884</v>
      </c>
      <c r="X22" s="58">
        <f>'SDR Patient and Stations'!X12</f>
        <v>0.88888888888888884</v>
      </c>
      <c r="Y22" s="66">
        <f>'SDR Patient and Stations'!Y12</f>
        <v>0.90277777777777779</v>
      </c>
      <c r="Z22" s="58">
        <f>'SDR Patient and Stations'!Z12</f>
        <v>0.9</v>
      </c>
      <c r="AA22" s="66">
        <f>'SDR Patient and Stations'!AA12</f>
        <v>0.95</v>
      </c>
      <c r="AB22" s="58">
        <f>'SDR Patient and Stations'!AB12</f>
        <v>0.95</v>
      </c>
      <c r="AC22" s="66">
        <f>'SDR Patient and Stations'!AC12</f>
        <v>0.76315789473684215</v>
      </c>
      <c r="AD22" s="58">
        <f>'SDR Patient and Stations'!AD12</f>
        <v>0.68421052631578949</v>
      </c>
      <c r="AE22" s="66">
        <f>'SDR Patient and Stations'!AE12</f>
        <v>0.78947368421052633</v>
      </c>
      <c r="AF22" s="58">
        <f>'SDR Patient and Stations'!AF12</f>
        <v>0.57894736842105265</v>
      </c>
      <c r="AG22" s="66">
        <f>'SDR Patient and Stations'!AG12</f>
        <v>0.55263157894736847</v>
      </c>
      <c r="AH22" s="58">
        <f>'SDR Patient and Stations'!AH12</f>
        <v>0.52631578947368418</v>
      </c>
      <c r="AI22" s="66">
        <f>'SDR Patient and Stations'!AI12</f>
        <v>0.56578947368421051</v>
      </c>
      <c r="AJ22" s="58">
        <f>'SDR Patient and Stations'!AJ12</f>
        <v>0.53947368421052633</v>
      </c>
      <c r="AK22" s="66">
        <f>'SDR Patient and Stations'!AK12</f>
        <v>0.51315789473684215</v>
      </c>
      <c r="AL22" s="58">
        <f>'SDR Patient and Stations'!AL12</f>
        <v>0.57894736842105265</v>
      </c>
      <c r="AM22" s="66">
        <f>'SDR Patient and Stations'!AM12</f>
        <v>0.57894736842105265</v>
      </c>
      <c r="AN22" s="58">
        <f>'SDR Patient and Stations'!AN12</f>
        <v>0.60526315789473684</v>
      </c>
      <c r="AO22" s="66">
        <f>'SDR Patient and Stations'!AO12</f>
        <v>0.64473684210526316</v>
      </c>
      <c r="AP22" s="58">
        <f>'SDR Patient and Stations'!AP12</f>
        <v>0.73684210526315785</v>
      </c>
      <c r="AQ22" s="66">
        <f>'SDR Patient and Stations'!AQ12</f>
        <v>0.61842105263157898</v>
      </c>
      <c r="AR22" s="58">
        <f>'SDR Patient and Stations'!AR12</f>
        <v>0.65789473684210531</v>
      </c>
      <c r="AS22" s="66">
        <f>'SDR Patient and Stations'!AS12</f>
        <v>0.53947368421052633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3.2</v>
      </c>
      <c r="D23" s="31">
        <f t="shared" si="10"/>
        <v>3.2</v>
      </c>
      <c r="E23" s="31">
        <f t="shared" si="10"/>
        <v>3.2</v>
      </c>
      <c r="F23" s="31">
        <f>$F$1</f>
        <v>3.2</v>
      </c>
      <c r="G23" s="67">
        <f t="shared" ref="G23:BD23" si="11">$F$1</f>
        <v>3.2</v>
      </c>
      <c r="H23" s="59">
        <f t="shared" si="11"/>
        <v>3.2</v>
      </c>
      <c r="I23" s="67">
        <f t="shared" si="11"/>
        <v>3.2</v>
      </c>
      <c r="J23" s="59">
        <f t="shared" si="11"/>
        <v>3.2</v>
      </c>
      <c r="K23" s="67">
        <f t="shared" si="11"/>
        <v>3.2</v>
      </c>
      <c r="L23" s="59">
        <f t="shared" si="11"/>
        <v>3.2</v>
      </c>
      <c r="M23" s="67">
        <f t="shared" si="11"/>
        <v>3.2</v>
      </c>
      <c r="N23" s="59">
        <f t="shared" si="11"/>
        <v>3.2</v>
      </c>
      <c r="O23" s="67">
        <f t="shared" si="11"/>
        <v>3.2</v>
      </c>
      <c r="P23" s="59">
        <f t="shared" si="11"/>
        <v>3.2</v>
      </c>
      <c r="Q23" s="67">
        <f t="shared" si="11"/>
        <v>3.2</v>
      </c>
      <c r="R23" s="59">
        <f t="shared" si="11"/>
        <v>3.2</v>
      </c>
      <c r="S23" s="67">
        <f t="shared" si="11"/>
        <v>3.2</v>
      </c>
      <c r="T23" s="59">
        <f t="shared" si="11"/>
        <v>3.2</v>
      </c>
      <c r="U23" s="67">
        <f t="shared" si="11"/>
        <v>3.2</v>
      </c>
      <c r="V23" s="59">
        <f t="shared" si="11"/>
        <v>3.2</v>
      </c>
      <c r="W23" s="67">
        <f t="shared" si="11"/>
        <v>3.2</v>
      </c>
      <c r="X23" s="59">
        <f t="shared" si="11"/>
        <v>3.2</v>
      </c>
      <c r="Y23" s="67">
        <f t="shared" si="11"/>
        <v>3.2</v>
      </c>
      <c r="Z23" s="59">
        <f t="shared" si="11"/>
        <v>3.2</v>
      </c>
      <c r="AA23" s="67">
        <f t="shared" si="11"/>
        <v>3.2</v>
      </c>
      <c r="AB23" s="59">
        <f t="shared" si="11"/>
        <v>3.2</v>
      </c>
      <c r="AC23" s="67">
        <f t="shared" si="11"/>
        <v>3.2</v>
      </c>
      <c r="AD23" s="59">
        <f t="shared" si="11"/>
        <v>3.2</v>
      </c>
      <c r="AE23" s="67">
        <f t="shared" si="11"/>
        <v>3.2</v>
      </c>
      <c r="AF23" s="59">
        <f t="shared" si="11"/>
        <v>3.2</v>
      </c>
      <c r="AG23" s="67">
        <f t="shared" si="11"/>
        <v>3.2</v>
      </c>
      <c r="AH23" s="59">
        <f t="shared" si="11"/>
        <v>3.2</v>
      </c>
      <c r="AI23" s="67">
        <f t="shared" si="11"/>
        <v>3.2</v>
      </c>
      <c r="AJ23" s="59">
        <f t="shared" si="11"/>
        <v>3.2</v>
      </c>
      <c r="AK23" s="67">
        <f t="shared" si="11"/>
        <v>3.2</v>
      </c>
      <c r="AL23" s="59">
        <f t="shared" si="11"/>
        <v>3.2</v>
      </c>
      <c r="AM23" s="67">
        <f t="shared" si="11"/>
        <v>3.2</v>
      </c>
      <c r="AN23" s="59">
        <f t="shared" si="11"/>
        <v>3.2</v>
      </c>
      <c r="AO23" s="67">
        <f t="shared" si="11"/>
        <v>3.2</v>
      </c>
      <c r="AP23" s="59">
        <f t="shared" si="11"/>
        <v>3.2</v>
      </c>
      <c r="AQ23" s="67">
        <f t="shared" si="11"/>
        <v>3.2</v>
      </c>
      <c r="AR23" s="59">
        <f t="shared" si="11"/>
        <v>3.2</v>
      </c>
      <c r="AS23" s="67">
        <f t="shared" si="11"/>
        <v>3.2</v>
      </c>
      <c r="AT23" s="59">
        <f t="shared" si="11"/>
        <v>3.2</v>
      </c>
      <c r="AU23" s="67">
        <f t="shared" si="11"/>
        <v>3.2</v>
      </c>
      <c r="AV23" s="59">
        <f t="shared" si="11"/>
        <v>3.2</v>
      </c>
      <c r="AW23" s="67">
        <f t="shared" si="11"/>
        <v>3.2</v>
      </c>
      <c r="AX23" s="59">
        <f t="shared" si="11"/>
        <v>3.2</v>
      </c>
      <c r="AY23" s="67">
        <f t="shared" si="11"/>
        <v>3.2</v>
      </c>
      <c r="AZ23" s="59">
        <f t="shared" si="11"/>
        <v>3.2</v>
      </c>
      <c r="BB23" s="67">
        <f t="shared" si="11"/>
        <v>3.2</v>
      </c>
      <c r="BC23" s="59">
        <f t="shared" si="11"/>
        <v>3.2</v>
      </c>
      <c r="BD23" s="67">
        <f t="shared" si="11"/>
        <v>3.2</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1.3</v>
      </c>
      <c r="N24" s="113">
        <f t="shared" si="12"/>
        <v>3.4</v>
      </c>
      <c r="O24" s="114">
        <f t="shared" si="12"/>
        <v>4.2</v>
      </c>
      <c r="P24" s="113">
        <f t="shared" si="12"/>
        <v>4.2</v>
      </c>
      <c r="Q24" s="114">
        <f t="shared" si="12"/>
        <v>4.2352941176470589</v>
      </c>
      <c r="R24" s="113">
        <f t="shared" si="12"/>
        <v>3.6363636363636362</v>
      </c>
      <c r="S24" s="114">
        <f t="shared" si="12"/>
        <v>2.7</v>
      </c>
      <c r="T24" s="113">
        <f t="shared" si="12"/>
        <v>2.65</v>
      </c>
      <c r="U24" s="114">
        <f t="shared" si="12"/>
        <v>2.75</v>
      </c>
      <c r="V24" s="113">
        <f t="shared" si="12"/>
        <v>3.05</v>
      </c>
      <c r="W24" s="114">
        <f t="shared" si="12"/>
        <v>3.15</v>
      </c>
      <c r="X24" s="113">
        <f t="shared" si="12"/>
        <v>3.2</v>
      </c>
      <c r="Y24" s="114">
        <f t="shared" si="12"/>
        <v>3.2</v>
      </c>
      <c r="Z24" s="113">
        <f t="shared" si="12"/>
        <v>3.25</v>
      </c>
      <c r="AA24" s="114">
        <f t="shared" si="12"/>
        <v>2.7</v>
      </c>
      <c r="AB24" s="113">
        <f t="shared" si="12"/>
        <v>2.85</v>
      </c>
      <c r="AC24" s="114">
        <f t="shared" si="12"/>
        <v>2.85</v>
      </c>
      <c r="AD24" s="113">
        <f t="shared" si="12"/>
        <v>3.4117647058823528</v>
      </c>
      <c r="AE24" s="114">
        <f t="shared" si="12"/>
        <v>3.0588235294117645</v>
      </c>
      <c r="AF24" s="113">
        <f t="shared" si="12"/>
        <v>3.5294117647058822</v>
      </c>
      <c r="AG24" s="114">
        <f t="shared" si="12"/>
        <v>2.260166468489893</v>
      </c>
      <c r="AH24" s="113">
        <f t="shared" si="12"/>
        <v>2.1574316290130797</v>
      </c>
      <c r="AI24" s="114">
        <f t="shared" si="12"/>
        <v>2</v>
      </c>
      <c r="AJ24" s="113">
        <f t="shared" si="12"/>
        <v>2.15</v>
      </c>
      <c r="AK24" s="114">
        <f t="shared" si="12"/>
        <v>2.0499999999999998</v>
      </c>
      <c r="AL24" s="113">
        <f t="shared" si="12"/>
        <v>1.95</v>
      </c>
      <c r="AM24" s="114">
        <f t="shared" si="12"/>
        <v>2.2000000000000002</v>
      </c>
      <c r="AN24" s="113">
        <f t="shared" si="12"/>
        <v>2.2000000000000002</v>
      </c>
      <c r="AO24" s="114">
        <f t="shared" si="12"/>
        <v>2.2999999999999998</v>
      </c>
      <c r="AP24" s="113">
        <f t="shared" si="12"/>
        <v>2.4500000000000002</v>
      </c>
      <c r="AQ24" s="114">
        <f t="shared" si="12"/>
        <v>2.8</v>
      </c>
      <c r="AR24" s="113">
        <f t="shared" si="12"/>
        <v>2.35</v>
      </c>
      <c r="AS24" s="114">
        <f t="shared" si="12"/>
        <v>2.5</v>
      </c>
      <c r="AT24" s="113">
        <f t="shared" si="12"/>
        <v>2.0499999999999998</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0.65</v>
      </c>
      <c r="N25" s="122">
        <f t="shared" si="14"/>
        <v>2.35</v>
      </c>
      <c r="O25" s="123">
        <f t="shared" si="14"/>
        <v>3.8</v>
      </c>
      <c r="P25" s="122">
        <f t="shared" si="14"/>
        <v>4.2</v>
      </c>
      <c r="Q25" s="123">
        <f t="shared" si="14"/>
        <v>4.2176470588235295</v>
      </c>
      <c r="R25" s="122">
        <f t="shared" si="14"/>
        <v>3.9358288770053473</v>
      </c>
      <c r="S25" s="123">
        <f t="shared" si="14"/>
        <v>3.168181818181818</v>
      </c>
      <c r="T25" s="122">
        <f t="shared" si="14"/>
        <v>2.6749999999999998</v>
      </c>
      <c r="U25" s="123">
        <f t="shared" si="14"/>
        <v>2.7</v>
      </c>
      <c r="V25" s="122">
        <f t="shared" si="14"/>
        <v>2.9</v>
      </c>
      <c r="W25" s="123">
        <f t="shared" si="14"/>
        <v>3.0999999999999996</v>
      </c>
      <c r="X25" s="122">
        <f t="shared" si="14"/>
        <v>3.1749999999999998</v>
      </c>
      <c r="Y25" s="123">
        <f t="shared" si="14"/>
        <v>3.2</v>
      </c>
      <c r="Z25" s="122">
        <f t="shared" si="14"/>
        <v>3.2250000000000001</v>
      </c>
      <c r="AA25" s="123">
        <f t="shared" si="14"/>
        <v>2.9750000000000001</v>
      </c>
      <c r="AB25" s="122">
        <f t="shared" si="14"/>
        <v>2.7750000000000004</v>
      </c>
      <c r="AC25" s="123">
        <f t="shared" si="14"/>
        <v>2.85</v>
      </c>
      <c r="AD25" s="122">
        <f t="shared" si="14"/>
        <v>3.1308823529411764</v>
      </c>
      <c r="AE25" s="123">
        <f t="shared" si="14"/>
        <v>3.2352941176470589</v>
      </c>
      <c r="AF25" s="122">
        <f t="shared" si="14"/>
        <v>3.2941176470588234</v>
      </c>
      <c r="AG25" s="123">
        <f t="shared" si="14"/>
        <v>2.8947891165978876</v>
      </c>
      <c r="AH25" s="122">
        <f t="shared" si="14"/>
        <v>2.2087990487514864</v>
      </c>
      <c r="AI25" s="123">
        <f t="shared" si="14"/>
        <v>2.0787158145065399</v>
      </c>
      <c r="AJ25" s="122">
        <f t="shared" si="14"/>
        <v>2.0750000000000002</v>
      </c>
      <c r="AK25" s="123">
        <f t="shared" si="14"/>
        <v>2.0999999999999996</v>
      </c>
      <c r="AL25" s="122">
        <f t="shared" si="14"/>
        <v>2</v>
      </c>
      <c r="AM25" s="123">
        <f t="shared" si="14"/>
        <v>2.0750000000000002</v>
      </c>
      <c r="AN25" s="122">
        <f t="shared" si="14"/>
        <v>2.2000000000000002</v>
      </c>
      <c r="AO25" s="123">
        <f t="shared" si="14"/>
        <v>2.25</v>
      </c>
      <c r="AP25" s="122">
        <f t="shared" si="14"/>
        <v>2.375</v>
      </c>
      <c r="AQ25" s="123">
        <f t="shared" si="14"/>
        <v>2.625</v>
      </c>
      <c r="AR25" s="122">
        <f t="shared" si="14"/>
        <v>2.5750000000000002</v>
      </c>
      <c r="AS25" s="123">
        <f t="shared" si="14"/>
        <v>2.4249999999999998</v>
      </c>
      <c r="AT25" s="122">
        <f t="shared" si="14"/>
        <v>2.2749999999999999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10.625</v>
      </c>
      <c r="R26" s="117">
        <f>IF((Q26+P28+(IF(Q16&gt;0,0,Q16))&gt;'SDR Patient and Stations'!R8),'SDR Patient and Stations'!R8,(Q26+P28+(IF(Q16&gt;0,0,Q16))))</f>
        <v>13.75</v>
      </c>
      <c r="S26" s="116">
        <f>IF((R26+Q28+(IF(R16&gt;0,0,R16))&gt;'SDR Patient and Stations'!S8),'SDR Patient and Stations'!S8,(R26+Q28+(IF(R16&gt;0,0,R16))))</f>
        <v>20</v>
      </c>
      <c r="T26" s="117">
        <f>IF((S26+R28+(IF(S16&gt;0,0,S16))&gt;'SDR Patient and Stations'!T8),'SDR Patient and Stations'!T8,(S26+R28+(IF(S16&gt;0,0,S16))))</f>
        <v>20</v>
      </c>
      <c r="U26" s="116">
        <f>IF((T26+S28+(IF(T16&gt;0,0,T16))&gt;'SDR Patient and Stations'!U8),'SDR Patient and Stations'!U8,(T26+S28+(IF(T16&gt;0,0,T16))))</f>
        <v>20</v>
      </c>
      <c r="V26" s="117">
        <f>IF((U26+T28+(IF(U16&gt;0,0,U16))&gt;'SDR Patient and Stations'!V8),'SDR Patient and Stations'!V8,(U26+T28+(IF(U16&gt;0,0,U16))))</f>
        <v>20</v>
      </c>
      <c r="W26" s="116">
        <f>IF((V26+U28+(IF(V16&gt;0,0,V16))&gt;'SDR Patient and Stations'!W8),'SDR Patient and Stations'!W8,(V26+U28+(IF(V16&gt;0,0,V16))))</f>
        <v>20</v>
      </c>
      <c r="X26" s="117">
        <f>IF((W26+V28+(IF(W16&gt;0,0,W16))&gt;'SDR Patient and Stations'!X8),'SDR Patient and Stations'!X8,(W26+V28+(IF(W16&gt;0,0,W16))))</f>
        <v>20</v>
      </c>
      <c r="Y26" s="116">
        <f>IF((X26+W28+(IF(X16&gt;0,0,X16))&gt;'SDR Patient and Stations'!Y8),'SDR Patient and Stations'!Y8,(X26+W28+(IF(X16&gt;0,0,X16))))</f>
        <v>20</v>
      </c>
      <c r="Z26" s="117">
        <f>IF((Y26+X28+(IF(Y16&gt;0,0,Y16))&gt;'SDR Patient and Stations'!Z8),'SDR Patient and Stations'!Z8,(Y26+X28+(IF(Y16&gt;0,0,Y16))))</f>
        <v>20</v>
      </c>
      <c r="AA26" s="116">
        <f>IF((Z26+Y28+(IF(Z16&gt;0,0,Z16))&gt;'SDR Patient and Stations'!AA8),'SDR Patient and Stations'!AA8,(Z26+Y28+(IF(Z16&gt;0,0,Z16))))</f>
        <v>20</v>
      </c>
      <c r="AB26" s="117">
        <f>IF((AA26+Z28+(IF(AA16&gt;0,0,AA16))&gt;'SDR Patient and Stations'!AB8),'SDR Patient and Stations'!AB8,(AA26+Z28+(IF(AA16&gt;0,0,AA16))))</f>
        <v>20</v>
      </c>
      <c r="AC26" s="116">
        <f>IF((AB26+AA28+(IF(AB16&gt;0,0,AB16))&gt;'SDR Patient and Stations'!AC8),'SDR Patient and Stations'!AC8,(AB26+AA28+(IF(AB16&gt;0,0,AB16))))</f>
        <v>20</v>
      </c>
      <c r="AD26" s="117">
        <f>IF((AC26+AB28+(IF(AC16&gt;0,0,AC16))&gt;'SDR Patient and Stations'!AD8),'SDR Patient and Stations'!AD8,(AC26+AB28+(IF(AC16&gt;0,0,AC16))))</f>
        <v>17</v>
      </c>
      <c r="AE26" s="116">
        <f>IF((AD26+AC28+(IF(AD16&gt;0,0,AD16))&gt;'SDR Patient and Stations'!AE8),'SDR Patient and Stations'!AE8,(AD26+AC28+(IF(AD16&gt;0,0,AD16))))</f>
        <v>17</v>
      </c>
      <c r="AF26" s="117">
        <f>IF((AE26+AD28+(IF(AE16&gt;0,0,AE16))&gt;'SDR Patient and Stations'!AF8),'SDR Patient and Stations'!AF8,(AE26+AD28+(IF(AE16&gt;0,0,AE16))))</f>
        <v>17</v>
      </c>
      <c r="AG26" s="116">
        <f>IF((AF26+AE28+(IF(AF16&gt;0,0,AF16))&gt;'SDR Patient and Stations'!AG8),'SDR Patient and Stations'!AG8,(AF26+AE28+(IF(AF16&gt;0,0,AF16))))</f>
        <v>19.467592592592592</v>
      </c>
      <c r="AH26" s="117">
        <f>IF((AG26+AF28+(IF(AG16&gt;0,0,AG16))&gt;'SDR Patient and Stations'!AH8),'SDR Patient and Stations'!AH8,(AG26+AF28+(IF(AG16&gt;0,0,AG16))))</f>
        <v>19.467592592592592</v>
      </c>
      <c r="AI26" s="116">
        <f>IF((AH26+AG28+(IF(AH16&gt;0,0,AH16))&gt;'SDR Patient and Stations'!AI8),'SDR Patient and Stations'!AI8,(AH26+AG28+(IF(AH16&gt;0,0,AH16))))</f>
        <v>20</v>
      </c>
      <c r="AJ26" s="117">
        <f>IF((AI26+AH28+(IF(AI16&gt;0,0,AI16))&gt;'SDR Patient and Stations'!AJ8),'SDR Patient and Stations'!AJ8,(AI26+AH28+(IF(AI16&gt;0,0,AI16))))</f>
        <v>20</v>
      </c>
      <c r="AK26" s="116">
        <f>IF((AJ26+AI28+(IF(AJ16&gt;0,0,AJ16))&gt;'SDR Patient and Stations'!AK8),'SDR Patient and Stations'!AK8,(AJ26+AI28+(IF(AJ16&gt;0,0,AJ16))))</f>
        <v>20</v>
      </c>
      <c r="AL26" s="117">
        <f>IF((AK26+AJ28+(IF(AK16&gt;0,0,AK16))&gt;'SDR Patient and Stations'!AL8),'SDR Patient and Stations'!AL8,(AK26+AJ28+(IF(AK16&gt;0,0,AK16))))</f>
        <v>20</v>
      </c>
      <c r="AM26" s="116">
        <f>IF((AL26+AK28+(IF(AL16&gt;0,0,AL16))&gt;'SDR Patient and Stations'!AM8),'SDR Patient and Stations'!AM8,(AL26+AK28+(IF(AL16&gt;0,0,AL16))))</f>
        <v>20</v>
      </c>
      <c r="AN26" s="117">
        <f>IF((AM26+AL28+(IF(AM16&gt;0,0,AM16))&gt;'SDR Patient and Stations'!AN8),'SDR Patient and Stations'!AN8,(AM26+AL28+(IF(AM16&gt;0,0,AM16))))</f>
        <v>20</v>
      </c>
      <c r="AO26" s="116">
        <f>IF((AN26+AM28+(IF(AN16&gt;0,0,AN16))&gt;'SDR Patient and Stations'!AO8),'SDR Patient and Stations'!AO8,(AN26+AM28+(IF(AN16&gt;0,0,AN16))))</f>
        <v>20</v>
      </c>
      <c r="AP26" s="117">
        <f>IF((AO26+AN28+(IF(AO16&gt;0,0,AO16))&gt;'SDR Patient and Stations'!AP8),'SDR Patient and Stations'!AP8,(AO26+AN28+(IF(AO16&gt;0,0,AO16))))</f>
        <v>20</v>
      </c>
      <c r="AQ26" s="116">
        <f>IF((AP26+AO28+(IF(AP16&gt;0,0,AP16))&gt;'SDR Patient and Stations'!AQ8),'SDR Patient and Stations'!AQ8,(AP26+AO28+(IF(AP16&gt;0,0,AP16))))</f>
        <v>20</v>
      </c>
      <c r="AR26" s="117">
        <f>IF((AQ26+AP28+(IF(AQ16&gt;0,0,AQ16))&gt;'SDR Patient and Stations'!AR8),'SDR Patient and Stations'!AR8,(AQ26+AP28+(IF(AQ16&gt;0,0,AQ16))))</f>
        <v>20</v>
      </c>
      <c r="AS26" s="116">
        <f>IF((AR26+AQ28+(IF(AR16&gt;0,0,AR16))&gt;'SDR Patient and Stations'!AS8),'SDR Patient and Stations'!AS8,(AR26+AQ28+(IF(AR16&gt;0,0,AR16))))</f>
        <v>20</v>
      </c>
      <c r="AT26" s="117">
        <f>IF((AS26+AR28+(IF(AS16&gt;0,0,AS16))&gt;'SDR Patient and Stations'!AT8),'SDR Patient and Stations'!AT8,(AS26+AR28+(IF(AS16&gt;0,0,AS16))))</f>
        <v>20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0.625</v>
      </c>
      <c r="P28" s="117">
        <f t="shared" si="15"/>
        <v>3.125</v>
      </c>
      <c r="Q28" s="116">
        <f t="shared" si="15"/>
        <v>10</v>
      </c>
      <c r="R28" s="117">
        <f t="shared" si="15"/>
        <v>7.9871323529411775</v>
      </c>
      <c r="S28" s="116">
        <f t="shared" si="15"/>
        <v>4.8511904761904745</v>
      </c>
      <c r="T28" s="117">
        <f t="shared" si="15"/>
        <v>0</v>
      </c>
      <c r="U28" s="116">
        <f t="shared" si="15"/>
        <v>0</v>
      </c>
      <c r="V28" s="117">
        <f t="shared" si="15"/>
        <v>0</v>
      </c>
      <c r="W28" s="116">
        <f t="shared" si="15"/>
        <v>0</v>
      </c>
      <c r="X28" s="117">
        <f t="shared" si="15"/>
        <v>0</v>
      </c>
      <c r="Y28" s="116">
        <f t="shared" si="15"/>
        <v>3.2727272727272698</v>
      </c>
      <c r="Z28" s="117">
        <f t="shared" si="15"/>
        <v>0.98360655737704761</v>
      </c>
      <c r="AA28" s="116">
        <f t="shared" si="15"/>
        <v>0.95734126984126888</v>
      </c>
      <c r="AB28" s="117">
        <f t="shared" si="15"/>
        <v>0</v>
      </c>
      <c r="AC28" s="116">
        <f t="shared" si="15"/>
        <v>0</v>
      </c>
      <c r="AD28" s="117">
        <f t="shared" si="15"/>
        <v>0</v>
      </c>
      <c r="AE28" s="116">
        <f t="shared" si="15"/>
        <v>2.4675925925925917</v>
      </c>
      <c r="AF28" s="117">
        <f t="shared" si="15"/>
        <v>0</v>
      </c>
      <c r="AG28" s="116">
        <f t="shared" si="15"/>
        <v>2.7368421052631575</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13</v>
      </c>
      <c r="N30" s="60">
        <f>HLOOKUP(N19,'SDR Patient and Stations'!$B$6:$AT$14,4,FALSE)</f>
        <v>34</v>
      </c>
      <c r="O30" s="68">
        <f>HLOOKUP(O19,'SDR Patient and Stations'!$B$6:$AT$14,4,FALSE)</f>
        <v>42</v>
      </c>
      <c r="P30" s="60">
        <f>HLOOKUP(P19,'SDR Patient and Stations'!$B$6:$AT$14,4,FALSE)</f>
        <v>42</v>
      </c>
      <c r="Q30" s="68">
        <f>HLOOKUP(Q19,'SDR Patient and Stations'!$B$6:$AT$14,4,FALSE)</f>
        <v>45</v>
      </c>
      <c r="R30" s="60">
        <f>HLOOKUP(R19,'SDR Patient and Stations'!$B$6:$AT$14,4,FALSE)</f>
        <v>50</v>
      </c>
      <c r="S30" s="68">
        <f>HLOOKUP(S19,'SDR Patient and Stations'!$B$6:$AT$14,4,FALSE)</f>
        <v>54</v>
      </c>
      <c r="T30" s="60">
        <f>HLOOKUP(T19,'SDR Patient and Stations'!$B$6:$AT$14,4,FALSE)</f>
        <v>53</v>
      </c>
      <c r="U30" s="68">
        <f>HLOOKUP(U19,'SDR Patient and Stations'!$B$6:$AT$14,4,FALSE)</f>
        <v>55</v>
      </c>
      <c r="V30" s="60">
        <f>HLOOKUP(V19,'SDR Patient and Stations'!$B$6:$AT$14,4,FALSE)</f>
        <v>61</v>
      </c>
      <c r="W30" s="68">
        <f>HLOOKUP(W19,'SDR Patient and Stations'!$B$6:$AT$14,4,FALSE)</f>
        <v>63</v>
      </c>
      <c r="X30" s="60">
        <f>HLOOKUP(X19,'SDR Patient and Stations'!$B$6:$AT$14,4,FALSE)</f>
        <v>64</v>
      </c>
      <c r="Y30" s="68">
        <f>HLOOKUP(Y19,'SDR Patient and Stations'!$B$6:$AT$14,4,FALSE)</f>
        <v>64</v>
      </c>
      <c r="Z30" s="60">
        <f>HLOOKUP(Z19,'SDR Patient and Stations'!$B$6:$AT$14,4,FALSE)</f>
        <v>65</v>
      </c>
      <c r="AA30" s="68">
        <f>HLOOKUP(AA19,'SDR Patient and Stations'!$B$6:$AT$14,4,FALSE)</f>
        <v>54</v>
      </c>
      <c r="AB30" s="60">
        <f>HLOOKUP(AB19,'SDR Patient and Stations'!$B$6:$AT$14,4,FALSE)</f>
        <v>57</v>
      </c>
      <c r="AC30" s="68">
        <f>HLOOKUP(AC19,'SDR Patient and Stations'!$B$6:$AT$14,4,FALSE)</f>
        <v>57</v>
      </c>
      <c r="AD30" s="60">
        <f>HLOOKUP(AD19,'SDR Patient and Stations'!$B$6:$AT$14,4,FALSE)</f>
        <v>58</v>
      </c>
      <c r="AE30" s="68">
        <f>HLOOKUP(AE19,'SDR Patient and Stations'!$B$6:$AT$14,4,FALSE)</f>
        <v>52</v>
      </c>
      <c r="AF30" s="60">
        <f>HLOOKUP(AF19,'SDR Patient and Stations'!$B$6:$AT$14,4,FALSE)</f>
        <v>60</v>
      </c>
      <c r="AG30" s="68">
        <f>HLOOKUP(AG19,'SDR Patient and Stations'!$B$6:$AT$14,4,FALSE)</f>
        <v>44</v>
      </c>
      <c r="AH30" s="60">
        <f>HLOOKUP(AH19,'SDR Patient and Stations'!$B$6:$AT$14,4,FALSE)</f>
        <v>42</v>
      </c>
      <c r="AI30" s="68">
        <f>HLOOKUP(AI19,'SDR Patient and Stations'!$B$6:$AT$14,4,FALSE)</f>
        <v>40</v>
      </c>
      <c r="AJ30" s="60">
        <f>HLOOKUP(AJ19,'SDR Patient and Stations'!$B$6:$AT$14,4,FALSE)</f>
        <v>43</v>
      </c>
      <c r="AK30" s="68">
        <f>HLOOKUP(AK19,'SDR Patient and Stations'!$B$6:$AT$14,4,FALSE)</f>
        <v>41</v>
      </c>
      <c r="AL30" s="60">
        <f>HLOOKUP(AL19,'SDR Patient and Stations'!$B$6:$AT$14,4,FALSE)</f>
        <v>39</v>
      </c>
      <c r="AM30" s="68">
        <f>HLOOKUP(AM19,'SDR Patient and Stations'!$B$6:$AT$14,4,FALSE)</f>
        <v>44</v>
      </c>
      <c r="AN30" s="60">
        <f>HLOOKUP(AN19,'SDR Patient and Stations'!$B$6:$AT$14,4,FALSE)</f>
        <v>44</v>
      </c>
      <c r="AO30" s="68">
        <f>HLOOKUP(AO19,'SDR Patient and Stations'!$B$6:$AT$14,4,FALSE)</f>
        <v>46</v>
      </c>
      <c r="AP30" s="60">
        <f>HLOOKUP(AP19,'SDR Patient and Stations'!$B$6:$AT$14,4,FALSE)</f>
        <v>49</v>
      </c>
      <c r="AQ30" s="68">
        <f>HLOOKUP(AQ19,'SDR Patient and Stations'!$B$6:$AT$14,4,FALSE)</f>
        <v>56</v>
      </c>
      <c r="AR30" s="60">
        <f>HLOOKUP(AR19,'SDR Patient and Stations'!$B$6:$AT$14,4,FALSE)</f>
        <v>47</v>
      </c>
      <c r="AS30" s="68">
        <f>HLOOKUP(AS19,'SDR Patient and Stations'!$B$6:$AT$14,4,FALSE)</f>
        <v>50</v>
      </c>
      <c r="AT30" s="60">
        <f>HLOOKUP(AT19,'SDR Patient and Stations'!$B$6:$AT$14,4,FALSE)</f>
        <v>41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13</v>
      </c>
      <c r="Q32" s="68">
        <f>HLOOKUP(Q20,'SDR Patient and Stations'!$B$6:$AT$14,4,FALSE)</f>
        <v>34</v>
      </c>
      <c r="R32" s="60">
        <f>HLOOKUP(R20,'SDR Patient and Stations'!$B$6:$AT$14,4,FALSE)</f>
        <v>42</v>
      </c>
      <c r="S32" s="68">
        <f>HLOOKUP(S20,'SDR Patient and Stations'!$B$6:$AT$14,4,FALSE)</f>
        <v>42</v>
      </c>
      <c r="T32" s="60">
        <f>HLOOKUP(T20,'SDR Patient and Stations'!$B$6:$AT$14,4,FALSE)</f>
        <v>45</v>
      </c>
      <c r="U32" s="68">
        <f>HLOOKUP(U20,'SDR Patient and Stations'!$B$6:$AT$14,4,FALSE)</f>
        <v>50</v>
      </c>
      <c r="V32" s="60">
        <f>HLOOKUP(V20,'SDR Patient and Stations'!$B$6:$AT$14,4,FALSE)</f>
        <v>54</v>
      </c>
      <c r="W32" s="68">
        <f>HLOOKUP(W20,'SDR Patient and Stations'!$B$6:$AT$14,4,FALSE)</f>
        <v>53</v>
      </c>
      <c r="X32" s="60">
        <f>HLOOKUP(X20,'SDR Patient and Stations'!$B$6:$AT$14,4,FALSE)</f>
        <v>55</v>
      </c>
      <c r="Y32" s="68">
        <f>HLOOKUP(Y20,'SDR Patient and Stations'!$B$6:$AT$14,4,FALSE)</f>
        <v>61</v>
      </c>
      <c r="Z32" s="60">
        <f>HLOOKUP(Z20,'SDR Patient and Stations'!$B$6:$AT$14,4,FALSE)</f>
        <v>63</v>
      </c>
      <c r="AA32" s="68">
        <f>HLOOKUP(AA20,'SDR Patient and Stations'!$B$6:$AT$14,4,FALSE)</f>
        <v>64</v>
      </c>
      <c r="AB32" s="60">
        <f>HLOOKUP(AB20,'SDR Patient and Stations'!$B$6:$AT$14,4,FALSE)</f>
        <v>64</v>
      </c>
      <c r="AC32" s="68">
        <f>HLOOKUP(AC20,'SDR Patient and Stations'!$B$6:$AT$14,4,FALSE)</f>
        <v>65</v>
      </c>
      <c r="AD32" s="60">
        <f>HLOOKUP(AD20,'SDR Patient and Stations'!$B$6:$AT$14,4,FALSE)</f>
        <v>54</v>
      </c>
      <c r="AE32" s="68">
        <f>HLOOKUP(AE20,'SDR Patient and Stations'!$B$6:$AT$14,4,FALSE)</f>
        <v>57</v>
      </c>
      <c r="AF32" s="60">
        <f>HLOOKUP(AF20,'SDR Patient and Stations'!$B$6:$AT$14,4,FALSE)</f>
        <v>57</v>
      </c>
      <c r="AG32" s="68">
        <f>HLOOKUP(AG20,'SDR Patient and Stations'!$B$6:$AT$14,4,FALSE)</f>
        <v>58</v>
      </c>
      <c r="AH32" s="60">
        <f>HLOOKUP(AH20,'SDR Patient and Stations'!$B$6:$AT$14,4,FALSE)</f>
        <v>52</v>
      </c>
      <c r="AI32" s="68">
        <f>HLOOKUP(AI20,'SDR Patient and Stations'!$B$6:$AT$14,4,FALSE)</f>
        <v>60</v>
      </c>
      <c r="AJ32" s="60">
        <f>HLOOKUP(AJ20,'SDR Patient and Stations'!$B$6:$AT$14,4,FALSE)</f>
        <v>44</v>
      </c>
      <c r="AK32" s="68">
        <f>HLOOKUP(AK20,'SDR Patient and Stations'!$B$6:$AT$14,4,FALSE)</f>
        <v>42</v>
      </c>
      <c r="AL32" s="60">
        <f>HLOOKUP(AL20,'SDR Patient and Stations'!$B$6:$AT$14,4,FALSE)</f>
        <v>40</v>
      </c>
      <c r="AM32" s="68">
        <f>HLOOKUP(AM20,'SDR Patient and Stations'!$B$6:$AT$14,4,FALSE)</f>
        <v>43</v>
      </c>
      <c r="AN32" s="60">
        <f>HLOOKUP(AN20,'SDR Patient and Stations'!$B$6:$AT$14,4,FALSE)</f>
        <v>41</v>
      </c>
      <c r="AO32" s="68">
        <f>HLOOKUP(AO20,'SDR Patient and Stations'!$B$6:$AT$14,4,FALSE)</f>
        <v>39</v>
      </c>
      <c r="AP32" s="60">
        <f>HLOOKUP(AP20,'SDR Patient and Stations'!$B$6:$AT$14,4,FALSE)</f>
        <v>44</v>
      </c>
      <c r="AQ32" s="68">
        <f>HLOOKUP(AQ20,'SDR Patient and Stations'!$B$6:$AT$14,4,FALSE)</f>
        <v>44</v>
      </c>
      <c r="AR32" s="60">
        <f>HLOOKUP(AR20,'SDR Patient and Stations'!$B$6:$AT$14,4,FALSE)</f>
        <v>46</v>
      </c>
      <c r="AS32" s="68">
        <f>HLOOKUP(AS20,'SDR Patient and Stations'!$B$6:$AT$14,4,FALSE)</f>
        <v>49</v>
      </c>
      <c r="AT32" s="60">
        <f>HLOOKUP(AT20,'SDR Patient and Stations'!$B$6:$AT$14,4,FALSE)</f>
        <v>56</v>
      </c>
      <c r="AU32" s="68">
        <f>HLOOKUP(AU20,'SDR Patient and Stations'!$B$6:$AT$14,4,FALSE)</f>
        <v>47</v>
      </c>
      <c r="AV32" s="60">
        <f>HLOOKUP(AV20,'SDR Patient and Stations'!$B$6:$AT$14,4,FALSE)</f>
        <v>50</v>
      </c>
      <c r="AW32" s="68">
        <f>HLOOKUP(AW20,'SDR Patient and Stations'!$B$6:$AT$14,4,FALSE)</f>
        <v>41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13</v>
      </c>
      <c r="N34" s="61">
        <f t="shared" si="16"/>
        <v>34</v>
      </c>
      <c r="O34" s="69">
        <f t="shared" si="16"/>
        <v>42</v>
      </c>
      <c r="P34" s="61">
        <f t="shared" si="16"/>
        <v>29</v>
      </c>
      <c r="Q34" s="69">
        <f t="shared" si="16"/>
        <v>11</v>
      </c>
      <c r="R34" s="61">
        <f t="shared" si="16"/>
        <v>8</v>
      </c>
      <c r="S34" s="69">
        <f t="shared" si="16"/>
        <v>12</v>
      </c>
      <c r="T34" s="61">
        <f t="shared" si="16"/>
        <v>8</v>
      </c>
      <c r="U34" s="69">
        <f t="shared" si="16"/>
        <v>5</v>
      </c>
      <c r="V34" s="61">
        <f t="shared" si="16"/>
        <v>7</v>
      </c>
      <c r="W34" s="69">
        <f t="shared" si="16"/>
        <v>10</v>
      </c>
      <c r="X34" s="61">
        <f t="shared" si="16"/>
        <v>9</v>
      </c>
      <c r="Y34" s="69">
        <f t="shared" si="16"/>
        <v>3</v>
      </c>
      <c r="Z34" s="61">
        <f t="shared" si="16"/>
        <v>2</v>
      </c>
      <c r="AA34" s="69">
        <f t="shared" si="16"/>
        <v>-10</v>
      </c>
      <c r="AB34" s="61">
        <f t="shared" si="16"/>
        <v>-7</v>
      </c>
      <c r="AC34" s="69">
        <f t="shared" si="16"/>
        <v>-8</v>
      </c>
      <c r="AD34" s="61">
        <f t="shared" si="16"/>
        <v>4</v>
      </c>
      <c r="AE34" s="69">
        <f t="shared" si="16"/>
        <v>-5</v>
      </c>
      <c r="AF34" s="61">
        <f t="shared" si="16"/>
        <v>3</v>
      </c>
      <c r="AG34" s="69">
        <f t="shared" si="16"/>
        <v>-14</v>
      </c>
      <c r="AH34" s="61">
        <f t="shared" si="16"/>
        <v>-10</v>
      </c>
      <c r="AI34" s="69">
        <f t="shared" si="16"/>
        <v>-20</v>
      </c>
      <c r="AJ34" s="61">
        <f t="shared" si="16"/>
        <v>-1</v>
      </c>
      <c r="AK34" s="69">
        <f t="shared" si="16"/>
        <v>-1</v>
      </c>
      <c r="AL34" s="61">
        <f t="shared" si="16"/>
        <v>-1</v>
      </c>
      <c r="AM34" s="69">
        <f t="shared" si="16"/>
        <v>1</v>
      </c>
      <c r="AN34" s="61">
        <f t="shared" si="16"/>
        <v>3</v>
      </c>
      <c r="AO34" s="69">
        <f t="shared" si="16"/>
        <v>7</v>
      </c>
      <c r="AP34" s="61">
        <f t="shared" si="16"/>
        <v>5</v>
      </c>
      <c r="AQ34" s="69">
        <f t="shared" si="16"/>
        <v>12</v>
      </c>
      <c r="AR34" s="61">
        <f t="shared" si="16"/>
        <v>1</v>
      </c>
      <c r="AS34" s="69">
        <f t="shared" si="16"/>
        <v>1</v>
      </c>
      <c r="AT34" s="61">
        <f t="shared" si="16"/>
        <v>-15</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2.2307692307692308</v>
      </c>
      <c r="Q36" s="107">
        <f t="shared" si="18"/>
        <v>0.3235294117647059</v>
      </c>
      <c r="R36" s="108">
        <f t="shared" si="18"/>
        <v>0.19047619047619047</v>
      </c>
      <c r="S36" s="107">
        <f t="shared" si="18"/>
        <v>0.2857142857142857</v>
      </c>
      <c r="T36" s="108">
        <f t="shared" si="18"/>
        <v>0.17777777777777778</v>
      </c>
      <c r="U36" s="107">
        <f t="shared" si="18"/>
        <v>0.1</v>
      </c>
      <c r="V36" s="108">
        <f t="shared" si="18"/>
        <v>0.12962962962962962</v>
      </c>
      <c r="W36" s="107">
        <f t="shared" si="18"/>
        <v>0.18867924528301888</v>
      </c>
      <c r="X36" s="108">
        <f t="shared" si="18"/>
        <v>0.16363636363636364</v>
      </c>
      <c r="Y36" s="107">
        <f t="shared" si="18"/>
        <v>4.9180327868852458E-2</v>
      </c>
      <c r="Z36" s="108">
        <f t="shared" si="18"/>
        <v>3.1746031746031744E-2</v>
      </c>
      <c r="AA36" s="107">
        <f t="shared" si="18"/>
        <v>-0.15625</v>
      </c>
      <c r="AB36" s="108">
        <f t="shared" si="18"/>
        <v>-0.109375</v>
      </c>
      <c r="AC36" s="107">
        <f t="shared" si="18"/>
        <v>-0.12307692307692308</v>
      </c>
      <c r="AD36" s="108">
        <f t="shared" si="18"/>
        <v>7.407407407407407E-2</v>
      </c>
      <c r="AE36" s="107">
        <f t="shared" si="18"/>
        <v>-8.771929824561403E-2</v>
      </c>
      <c r="AF36" s="108">
        <f t="shared" si="18"/>
        <v>5.2631578947368418E-2</v>
      </c>
      <c r="AG36" s="107">
        <f t="shared" si="18"/>
        <v>-0.2413793103448276</v>
      </c>
      <c r="AH36" s="108">
        <f t="shared" si="18"/>
        <v>-0.19230769230769232</v>
      </c>
      <c r="AI36" s="107">
        <f t="shared" si="18"/>
        <v>-0.33333333333333331</v>
      </c>
      <c r="AJ36" s="108">
        <f t="shared" si="18"/>
        <v>-2.2727272727272728E-2</v>
      </c>
      <c r="AK36" s="107">
        <f t="shared" si="18"/>
        <v>-2.3809523809523808E-2</v>
      </c>
      <c r="AL36" s="108">
        <f t="shared" si="18"/>
        <v>-2.5000000000000001E-2</v>
      </c>
      <c r="AM36" s="107">
        <f t="shared" si="18"/>
        <v>2.3255813953488372E-2</v>
      </c>
      <c r="AN36" s="108">
        <f t="shared" si="18"/>
        <v>7.3170731707317069E-2</v>
      </c>
      <c r="AO36" s="107">
        <f t="shared" si="18"/>
        <v>0.17948717948717949</v>
      </c>
      <c r="AP36" s="108">
        <f t="shared" si="18"/>
        <v>0.11363636363636363</v>
      </c>
      <c r="AQ36" s="107">
        <f t="shared" si="18"/>
        <v>0.27272727272727271</v>
      </c>
      <c r="AR36" s="108">
        <f t="shared" si="18"/>
        <v>2.1739130434782608E-2</v>
      </c>
      <c r="AS36" s="107">
        <f t="shared" si="18"/>
        <v>2.0408163265306121E-2</v>
      </c>
      <c r="AT36" s="108">
        <f t="shared" si="18"/>
        <v>-0.26785714285714285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0.12393162393162394</v>
      </c>
      <c r="Q38" s="107">
        <f t="shared" si="20"/>
        <v>1.7973856209150329E-2</v>
      </c>
      <c r="R38" s="108">
        <f t="shared" si="20"/>
        <v>1.0582010582010581E-2</v>
      </c>
      <c r="S38" s="107">
        <f t="shared" si="20"/>
        <v>1.5873015873015872E-2</v>
      </c>
      <c r="T38" s="108">
        <f t="shared" si="20"/>
        <v>9.876543209876543E-3</v>
      </c>
      <c r="U38" s="107">
        <f t="shared" si="20"/>
        <v>5.5555555555555558E-3</v>
      </c>
      <c r="V38" s="108">
        <f t="shared" si="20"/>
        <v>7.2016460905349787E-3</v>
      </c>
      <c r="W38" s="107">
        <f t="shared" si="20"/>
        <v>1.0482180293501049E-2</v>
      </c>
      <c r="X38" s="108">
        <f t="shared" si="20"/>
        <v>9.0909090909090905E-3</v>
      </c>
      <c r="Y38" s="107">
        <f t="shared" si="20"/>
        <v>2.7322404371584699E-3</v>
      </c>
      <c r="Z38" s="108">
        <f t="shared" si="20"/>
        <v>1.7636684303350969E-3</v>
      </c>
      <c r="AA38" s="107">
        <f t="shared" si="20"/>
        <v>-8.6805555555555559E-3</v>
      </c>
      <c r="AB38" s="108">
        <f t="shared" si="20"/>
        <v>-6.076388888888889E-3</v>
      </c>
      <c r="AC38" s="107">
        <f t="shared" si="20"/>
        <v>-6.8376068376068376E-3</v>
      </c>
      <c r="AD38" s="108">
        <f t="shared" si="20"/>
        <v>4.1152263374485592E-3</v>
      </c>
      <c r="AE38" s="107">
        <f t="shared" si="20"/>
        <v>-4.8732943469785572E-3</v>
      </c>
      <c r="AF38" s="108">
        <f t="shared" si="20"/>
        <v>2.9239766081871343E-3</v>
      </c>
      <c r="AG38" s="107">
        <f t="shared" si="20"/>
        <v>-1.3409961685823755E-2</v>
      </c>
      <c r="AH38" s="108">
        <f t="shared" si="20"/>
        <v>-1.0683760683760684E-2</v>
      </c>
      <c r="AI38" s="107">
        <f t="shared" si="20"/>
        <v>-1.8518518518518517E-2</v>
      </c>
      <c r="AJ38" s="108">
        <f t="shared" si="20"/>
        <v>-1.2626262626262627E-3</v>
      </c>
      <c r="AK38" s="107">
        <f t="shared" si="20"/>
        <v>-1.3227513227513227E-3</v>
      </c>
      <c r="AL38" s="108">
        <f t="shared" si="20"/>
        <v>-1.3888888888888889E-3</v>
      </c>
      <c r="AM38" s="107">
        <f t="shared" si="20"/>
        <v>1.2919896640826874E-3</v>
      </c>
      <c r="AN38" s="108">
        <f t="shared" si="20"/>
        <v>4.0650406504065036E-3</v>
      </c>
      <c r="AO38" s="107">
        <f t="shared" si="20"/>
        <v>9.9715099715099714E-3</v>
      </c>
      <c r="AP38" s="108">
        <f t="shared" si="20"/>
        <v>6.313131313131313E-3</v>
      </c>
      <c r="AQ38" s="107">
        <f t="shared" si="20"/>
        <v>1.515151515151515E-2</v>
      </c>
      <c r="AR38" s="108">
        <f t="shared" si="20"/>
        <v>1.2077294685990338E-3</v>
      </c>
      <c r="AS38" s="107">
        <f t="shared" si="20"/>
        <v>1.1337868480725622E-3</v>
      </c>
      <c r="AT38" s="108">
        <f t="shared" si="20"/>
        <v>-1.488095238095238E-2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2.2307692307692308</v>
      </c>
      <c r="Q40" s="107">
        <f t="shared" si="21"/>
        <v>0.3235294117647059</v>
      </c>
      <c r="R40" s="108">
        <f t="shared" si="21"/>
        <v>0.19047619047619047</v>
      </c>
      <c r="S40" s="107">
        <f t="shared" si="21"/>
        <v>0.2857142857142857</v>
      </c>
      <c r="T40" s="108">
        <f t="shared" si="21"/>
        <v>0.17777777777777778</v>
      </c>
      <c r="U40" s="107">
        <f t="shared" si="21"/>
        <v>0.1</v>
      </c>
      <c r="V40" s="108">
        <f t="shared" si="21"/>
        <v>0.12962962962962962</v>
      </c>
      <c r="W40" s="107">
        <f t="shared" si="21"/>
        <v>0.18867924528301888</v>
      </c>
      <c r="X40" s="108">
        <f t="shared" si="21"/>
        <v>0.16363636363636364</v>
      </c>
      <c r="Y40" s="107">
        <f t="shared" si="21"/>
        <v>4.9180327868852458E-2</v>
      </c>
      <c r="Z40" s="108">
        <f t="shared" si="21"/>
        <v>3.1746031746031744E-2</v>
      </c>
      <c r="AA40" s="107">
        <f t="shared" si="21"/>
        <v>-0.15625</v>
      </c>
      <c r="AB40" s="108">
        <f t="shared" si="21"/>
        <v>-0.109375</v>
      </c>
      <c r="AC40" s="107">
        <f t="shared" si="21"/>
        <v>-0.12307692307692308</v>
      </c>
      <c r="AD40" s="108">
        <f t="shared" si="21"/>
        <v>7.407407407407407E-2</v>
      </c>
      <c r="AE40" s="107">
        <f t="shared" si="21"/>
        <v>-8.771929824561403E-2</v>
      </c>
      <c r="AF40" s="108">
        <f t="shared" si="21"/>
        <v>5.2631578947368418E-2</v>
      </c>
      <c r="AG40" s="107">
        <f t="shared" si="21"/>
        <v>-0.2413793103448276</v>
      </c>
      <c r="AH40" s="108">
        <f t="shared" si="21"/>
        <v>-0.19230769230769232</v>
      </c>
      <c r="AI40" s="107">
        <f t="shared" si="21"/>
        <v>-0.33333333333333331</v>
      </c>
      <c r="AJ40" s="108">
        <f t="shared" si="21"/>
        <v>-2.2727272727272728E-2</v>
      </c>
      <c r="AK40" s="107">
        <f t="shared" si="21"/>
        <v>-2.3809523809523808E-2</v>
      </c>
      <c r="AL40" s="108">
        <f t="shared" si="21"/>
        <v>-2.5000000000000001E-2</v>
      </c>
      <c r="AM40" s="107">
        <f t="shared" si="21"/>
        <v>2.3255813953488372E-2</v>
      </c>
      <c r="AN40" s="108">
        <f t="shared" si="21"/>
        <v>7.3170731707317069E-2</v>
      </c>
      <c r="AO40" s="107">
        <f t="shared" si="21"/>
        <v>0.17948717948717949</v>
      </c>
      <c r="AP40" s="108">
        <f t="shared" si="21"/>
        <v>0.11363636363636363</v>
      </c>
      <c r="AQ40" s="107">
        <f t="shared" si="21"/>
        <v>0.27272727272727271</v>
      </c>
      <c r="AR40" s="108">
        <f t="shared" si="21"/>
        <v>2.1739130434782608E-2</v>
      </c>
      <c r="AS40" s="107">
        <f t="shared" si="21"/>
        <v>2.0408163265306117E-2</v>
      </c>
      <c r="AT40" s="108">
        <f t="shared" si="21"/>
        <v>-0.26785714285714285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13</v>
      </c>
      <c r="N43" s="110">
        <f t="shared" si="22"/>
        <v>34</v>
      </c>
      <c r="O43" s="109">
        <f t="shared" si="22"/>
        <v>42</v>
      </c>
      <c r="P43" s="110">
        <f t="shared" si="22"/>
        <v>135.69230769230768</v>
      </c>
      <c r="Q43" s="109">
        <f t="shared" si="22"/>
        <v>59.558823529411768</v>
      </c>
      <c r="R43" s="110">
        <f t="shared" si="22"/>
        <v>59.523809523809526</v>
      </c>
      <c r="S43" s="109">
        <f t="shared" si="22"/>
        <v>69.428571428571431</v>
      </c>
      <c r="T43" s="110">
        <f t="shared" si="22"/>
        <v>62.422222222222224</v>
      </c>
      <c r="U43" s="109">
        <f t="shared" si="22"/>
        <v>60.5</v>
      </c>
      <c r="V43" s="110">
        <f t="shared" si="22"/>
        <v>68.907407407407405</v>
      </c>
      <c r="W43" s="109">
        <f t="shared" si="22"/>
        <v>74.886792452830193</v>
      </c>
      <c r="X43" s="110">
        <f t="shared" si="22"/>
        <v>74.472727272727269</v>
      </c>
      <c r="Y43" s="109">
        <f t="shared" si="22"/>
        <v>67.147540983606561</v>
      </c>
      <c r="Z43" s="110">
        <f t="shared" si="22"/>
        <v>67.063492063492063</v>
      </c>
      <c r="AA43" s="109">
        <f t="shared" si="22"/>
        <v>45.5625</v>
      </c>
      <c r="AB43" s="110">
        <f t="shared" si="22"/>
        <v>50.765625</v>
      </c>
      <c r="AC43" s="109">
        <f t="shared" si="22"/>
        <v>49.984615384615381</v>
      </c>
      <c r="AD43" s="110">
        <f t="shared" si="22"/>
        <v>62.296296296296298</v>
      </c>
      <c r="AE43" s="109">
        <f t="shared" si="22"/>
        <v>47.438596491228068</v>
      </c>
      <c r="AF43" s="110">
        <f t="shared" si="22"/>
        <v>63.157894736842103</v>
      </c>
      <c r="AG43" s="109">
        <f t="shared" si="22"/>
        <v>33.379310344827587</v>
      </c>
      <c r="AH43" s="110">
        <f t="shared" si="22"/>
        <v>33.92307692307692</v>
      </c>
      <c r="AI43" s="109">
        <f t="shared" si="22"/>
        <v>26.666666666666668</v>
      </c>
      <c r="AJ43" s="110">
        <f t="shared" si="22"/>
        <v>42.022727272727273</v>
      </c>
      <c r="AK43" s="109">
        <f t="shared" si="22"/>
        <v>40.023809523809526</v>
      </c>
      <c r="AL43" s="110">
        <f t="shared" si="22"/>
        <v>38.024999999999999</v>
      </c>
      <c r="AM43" s="109">
        <f t="shared" si="22"/>
        <v>45.02325581395349</v>
      </c>
      <c r="AN43" s="110">
        <f t="shared" si="22"/>
        <v>47.219512195121951</v>
      </c>
      <c r="AO43" s="109">
        <f t="shared" si="22"/>
        <v>54.256410256410255</v>
      </c>
      <c r="AP43" s="110">
        <f t="shared" si="22"/>
        <v>54.56818181818182</v>
      </c>
      <c r="AQ43" s="109">
        <f t="shared" si="22"/>
        <v>71.272727272727266</v>
      </c>
      <c r="AR43" s="110">
        <f t="shared" si="22"/>
        <v>48.021739130434781</v>
      </c>
      <c r="AS43" s="109">
        <f t="shared" si="22"/>
        <v>51.020408163265309</v>
      </c>
      <c r="AT43" s="110">
        <f t="shared" si="22"/>
        <v>30.017857142857142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4.0625</v>
      </c>
      <c r="N45" s="61">
        <f t="shared" si="23"/>
        <v>10.625</v>
      </c>
      <c r="O45" s="69">
        <f t="shared" si="23"/>
        <v>13.125</v>
      </c>
      <c r="P45" s="61">
        <f t="shared" si="23"/>
        <v>42.403846153846146</v>
      </c>
      <c r="Q45" s="69">
        <f t="shared" si="23"/>
        <v>18.612132352941178</v>
      </c>
      <c r="R45" s="61">
        <f t="shared" si="23"/>
        <v>18.601190476190474</v>
      </c>
      <c r="S45" s="69">
        <f t="shared" si="23"/>
        <v>21.696428571428569</v>
      </c>
      <c r="T45" s="61">
        <f t="shared" si="23"/>
        <v>19.506944444444443</v>
      </c>
      <c r="U45" s="69">
        <f t="shared" si="23"/>
        <v>18.90625</v>
      </c>
      <c r="V45" s="61">
        <f t="shared" si="23"/>
        <v>21.533564814814813</v>
      </c>
      <c r="W45" s="69">
        <f t="shared" si="23"/>
        <v>23.402122641509433</v>
      </c>
      <c r="X45" s="61">
        <f t="shared" si="23"/>
        <v>23.27272727272727</v>
      </c>
      <c r="Y45" s="69">
        <f t="shared" si="23"/>
        <v>20.983606557377048</v>
      </c>
      <c r="Z45" s="61">
        <f t="shared" si="23"/>
        <v>20.957341269841269</v>
      </c>
      <c r="AA45" s="69">
        <f t="shared" si="23"/>
        <v>14.23828125</v>
      </c>
      <c r="AB45" s="61">
        <f t="shared" si="23"/>
        <v>15.8642578125</v>
      </c>
      <c r="AC45" s="69">
        <f t="shared" si="23"/>
        <v>15.620192307692307</v>
      </c>
      <c r="AD45" s="61">
        <f t="shared" si="23"/>
        <v>19.467592592592592</v>
      </c>
      <c r="AE45" s="69">
        <f t="shared" si="23"/>
        <v>14.82456140350877</v>
      </c>
      <c r="AF45" s="61">
        <f t="shared" si="23"/>
        <v>19.736842105263158</v>
      </c>
      <c r="AG45" s="69">
        <f t="shared" si="23"/>
        <v>10.431034482758621</v>
      </c>
      <c r="AH45" s="61">
        <f t="shared" si="23"/>
        <v>10.600961538461537</v>
      </c>
      <c r="AI45" s="69">
        <f t="shared" si="23"/>
        <v>8.3333333333333339</v>
      </c>
      <c r="AJ45" s="61">
        <f t="shared" si="23"/>
        <v>13.132102272727272</v>
      </c>
      <c r="AK45" s="69">
        <f t="shared" si="23"/>
        <v>12.507440476190476</v>
      </c>
      <c r="AL45" s="61">
        <f t="shared" si="23"/>
        <v>11.882812499999998</v>
      </c>
      <c r="AM45" s="69">
        <f t="shared" si="23"/>
        <v>14.069767441860465</v>
      </c>
      <c r="AN45" s="61">
        <f t="shared" si="23"/>
        <v>14.75609756097561</v>
      </c>
      <c r="AO45" s="69">
        <f t="shared" si="23"/>
        <v>16.955128205128204</v>
      </c>
      <c r="AP45" s="61">
        <f t="shared" si="23"/>
        <v>17.052556818181817</v>
      </c>
      <c r="AQ45" s="69">
        <f t="shared" si="23"/>
        <v>22.27272727272727</v>
      </c>
      <c r="AR45" s="61">
        <f t="shared" si="23"/>
        <v>15.006793478260869</v>
      </c>
      <c r="AS45" s="69">
        <f t="shared" si="23"/>
        <v>15.943877551020408</v>
      </c>
      <c r="AT45" s="61">
        <f t="shared" si="23"/>
        <v>9.3805803571428559</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-5.9375</v>
      </c>
      <c r="N47" s="118">
        <f t="shared" si="24"/>
        <v>0.625</v>
      </c>
      <c r="O47" s="119">
        <f t="shared" si="24"/>
        <v>3.125</v>
      </c>
      <c r="P47" s="118">
        <f t="shared" si="24"/>
        <v>32.403846153846146</v>
      </c>
      <c r="Q47" s="119">
        <f t="shared" si="24"/>
        <v>7.9871323529411775</v>
      </c>
      <c r="R47" s="118">
        <f t="shared" si="24"/>
        <v>4.8511904761904745</v>
      </c>
      <c r="S47" s="119">
        <f t="shared" si="24"/>
        <v>1.6964285714285694</v>
      </c>
      <c r="T47" s="118">
        <f t="shared" si="24"/>
        <v>-0.49305555555555713</v>
      </c>
      <c r="U47" s="119">
        <f t="shared" si="24"/>
        <v>-1.09375</v>
      </c>
      <c r="V47" s="118">
        <f t="shared" si="24"/>
        <v>1.5335648148148131</v>
      </c>
      <c r="W47" s="119">
        <f t="shared" si="24"/>
        <v>3.4021226415094326</v>
      </c>
      <c r="X47" s="118">
        <f t="shared" si="24"/>
        <v>3.2727272727272698</v>
      </c>
      <c r="Y47" s="119">
        <f t="shared" si="24"/>
        <v>0.98360655737704761</v>
      </c>
      <c r="Z47" s="118">
        <f t="shared" si="24"/>
        <v>0.95734126984126888</v>
      </c>
      <c r="AA47" s="119">
        <f t="shared" si="24"/>
        <v>-5.76171875</v>
      </c>
      <c r="AB47" s="118">
        <f t="shared" si="24"/>
        <v>-4.1357421875</v>
      </c>
      <c r="AC47" s="119">
        <f t="shared" si="24"/>
        <v>-4.3798076923076934</v>
      </c>
      <c r="AD47" s="118">
        <f t="shared" si="24"/>
        <v>2.4675925925925917</v>
      </c>
      <c r="AE47" s="119">
        <f t="shared" si="24"/>
        <v>-2.1754385964912295</v>
      </c>
      <c r="AF47" s="118">
        <f t="shared" si="24"/>
        <v>2.7368421052631575</v>
      </c>
      <c r="AG47" s="119">
        <f t="shared" si="24"/>
        <v>-9.0365581098339707</v>
      </c>
      <c r="AH47" s="118">
        <f t="shared" si="24"/>
        <v>-8.8666310541310551</v>
      </c>
      <c r="AI47" s="119">
        <f t="shared" si="24"/>
        <v>-11.666666666666666</v>
      </c>
      <c r="AJ47" s="118">
        <f t="shared" si="24"/>
        <v>-6.8678977272727284</v>
      </c>
      <c r="AK47" s="119">
        <f t="shared" si="24"/>
        <v>-7.4925595238095237</v>
      </c>
      <c r="AL47" s="118">
        <f t="shared" si="24"/>
        <v>-8.1171875000000018</v>
      </c>
      <c r="AM47" s="119">
        <f t="shared" si="24"/>
        <v>-5.9302325581395348</v>
      </c>
      <c r="AN47" s="118">
        <f t="shared" si="24"/>
        <v>-5.2439024390243905</v>
      </c>
      <c r="AO47" s="119">
        <f t="shared" si="24"/>
        <v>-3.0448717948717956</v>
      </c>
      <c r="AP47" s="118">
        <f t="shared" si="24"/>
        <v>-2.9474431818181834</v>
      </c>
      <c r="AQ47" s="119">
        <f t="shared" si="24"/>
        <v>2.2727272727272698</v>
      </c>
      <c r="AR47" s="118">
        <f t="shared" si="24"/>
        <v>-4.9932065217391308</v>
      </c>
      <c r="AS47" s="119">
        <f t="shared" si="24"/>
        <v>-4.0561224489795915</v>
      </c>
      <c r="AT47" s="118">
        <f t="shared" si="24"/>
        <v>-10.619419642857144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0.625</v>
      </c>
      <c r="O49" s="71">
        <f t="shared" si="25"/>
        <v>3.125</v>
      </c>
      <c r="P49" s="63">
        <f t="shared" si="25"/>
        <v>10</v>
      </c>
      <c r="Q49" s="71">
        <f t="shared" si="25"/>
        <v>7.9871323529411775</v>
      </c>
      <c r="R49" s="63">
        <f t="shared" si="25"/>
        <v>4.8511904761904745</v>
      </c>
      <c r="S49" s="71">
        <f t="shared" si="25"/>
        <v>0</v>
      </c>
      <c r="T49" s="63">
        <f t="shared" si="25"/>
        <v>0</v>
      </c>
      <c r="U49" s="71">
        <f t="shared" si="25"/>
        <v>0</v>
      </c>
      <c r="V49" s="63">
        <f t="shared" si="25"/>
        <v>0</v>
      </c>
      <c r="W49" s="71">
        <f t="shared" si="25"/>
        <v>0</v>
      </c>
      <c r="X49" s="63">
        <f t="shared" si="25"/>
        <v>3.2727272727272698</v>
      </c>
      <c r="Y49" s="71">
        <f t="shared" si="25"/>
        <v>0.98360655737704761</v>
      </c>
      <c r="Z49" s="63">
        <f t="shared" si="25"/>
        <v>0.95734126984126888</v>
      </c>
      <c r="AA49" s="71">
        <f t="shared" si="25"/>
        <v>0</v>
      </c>
      <c r="AB49" s="63">
        <f t="shared" si="25"/>
        <v>0</v>
      </c>
      <c r="AC49" s="71">
        <f t="shared" si="25"/>
        <v>0</v>
      </c>
      <c r="AD49" s="63">
        <f t="shared" si="25"/>
        <v>2.4675925925925917</v>
      </c>
      <c r="AE49" s="71">
        <f t="shared" si="25"/>
        <v>0</v>
      </c>
      <c r="AF49" s="63">
        <f t="shared" si="25"/>
        <v>2.7368421052631575</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6:E26"/>
    <mergeCell ref="A27:B27"/>
    <mergeCell ref="A28:B28"/>
    <mergeCell ref="A29:B29"/>
  </mergeCells>
  <conditionalFormatting sqref="G36:J36 G38:J38 G40:J40 G43:J43 G45:J45 G49:J49">
    <cfRule type="expression" dxfId="54" priority="5" stopIfTrue="1">
      <formula>ISERROR</formula>
    </cfRule>
  </conditionalFormatting>
  <conditionalFormatting sqref="BB36:BD36 BB38:BD38 BB40:BD40 BB43:BD43 BB45:BD45 BB49:BD49">
    <cfRule type="expression" dxfId="53" priority="4" stopIfTrue="1">
      <formula>ISERROR</formula>
    </cfRule>
  </conditionalFormatting>
  <conditionalFormatting sqref="K36 K38 K40 K43 K45 K49">
    <cfRule type="expression" dxfId="5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5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0.79</v>
      </c>
      <c r="D1" s="1"/>
      <c r="E1" s="1" t="s">
        <v>31</v>
      </c>
      <c r="F1" s="29">
        <v>3.16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0.32500000000000001</v>
      </c>
      <c r="N13" s="54">
        <f>'SDR Patient and Stations'!M12</f>
        <v>0.85</v>
      </c>
      <c r="O13" s="55">
        <f>'SDR Patient and Stations'!N12</f>
        <v>1.05</v>
      </c>
      <c r="P13" s="54">
        <f>'SDR Patient and Stations'!O12</f>
        <v>1.05</v>
      </c>
      <c r="Q13" s="55">
        <f>'SDR Patient and Stations'!P12</f>
        <v>0.59210526315789469</v>
      </c>
      <c r="R13" s="54">
        <f>'SDR Patient and Stations'!Q12</f>
        <v>0.65789473684210531</v>
      </c>
      <c r="S13" s="55">
        <f>'SDR Patient and Stations'!R12</f>
        <v>0.71052631578947367</v>
      </c>
      <c r="T13" s="54">
        <f>'SDR Patient and Stations'!S12</f>
        <v>0.69736842105263153</v>
      </c>
      <c r="U13" s="55">
        <f>'SDR Patient and Stations'!T12</f>
        <v>0.72368421052631582</v>
      </c>
      <c r="V13" s="54">
        <f>'SDR Patient and Stations'!U12</f>
        <v>0.80263157894736847</v>
      </c>
      <c r="W13" s="55">
        <f>'SDR Patient and Stations'!V12</f>
        <v>0.82894736842105265</v>
      </c>
      <c r="X13" s="54">
        <f>'SDR Patient and Stations'!W12</f>
        <v>0.88888888888888884</v>
      </c>
      <c r="Y13" s="55">
        <f>'SDR Patient and Stations'!X12</f>
        <v>0.88888888888888884</v>
      </c>
      <c r="Z13" s="54">
        <f>'SDR Patient and Stations'!Y12</f>
        <v>0.90277777777777779</v>
      </c>
      <c r="AA13" s="55">
        <f>'SDR Patient and Stations'!Z12</f>
        <v>0.9</v>
      </c>
      <c r="AB13" s="54">
        <f>'SDR Patient and Stations'!AA12</f>
        <v>0.95</v>
      </c>
      <c r="AC13" s="55">
        <f>'SDR Patient and Stations'!AB12</f>
        <v>0.95</v>
      </c>
      <c r="AD13" s="54">
        <f>'SDR Patient and Stations'!AC12</f>
        <v>0.76315789473684215</v>
      </c>
      <c r="AE13" s="55">
        <f>'SDR Patient and Stations'!AD12</f>
        <v>0.68421052631578949</v>
      </c>
      <c r="AF13" s="54">
        <f>'SDR Patient and Stations'!AE12</f>
        <v>0.78947368421052633</v>
      </c>
      <c r="AG13" s="55">
        <f>'SDR Patient and Stations'!AF12</f>
        <v>0.57894736842105265</v>
      </c>
      <c r="AH13" s="54">
        <f>'SDR Patient and Stations'!AG12</f>
        <v>0.55263157894736847</v>
      </c>
      <c r="AI13" s="55">
        <f>'SDR Patient and Stations'!AH12</f>
        <v>0.52631578947368418</v>
      </c>
      <c r="AJ13" s="54">
        <f>'SDR Patient and Stations'!AI12</f>
        <v>0.56578947368421051</v>
      </c>
      <c r="AK13" s="55">
        <f>'SDR Patient and Stations'!AJ12</f>
        <v>0.53947368421052633</v>
      </c>
      <c r="AL13" s="54">
        <f>'SDR Patient and Stations'!AK12</f>
        <v>0.51315789473684215</v>
      </c>
      <c r="AM13" s="55">
        <f>'SDR Patient and Stations'!AL12</f>
        <v>0.57894736842105265</v>
      </c>
      <c r="AN13" s="54">
        <f>'SDR Patient and Stations'!AM12</f>
        <v>0.57894736842105265</v>
      </c>
      <c r="AO13" s="55">
        <f>'SDR Patient and Stations'!AN12</f>
        <v>0.60526315789473684</v>
      </c>
      <c r="AP13" s="54">
        <f>'SDR Patient and Stations'!AO12</f>
        <v>0.64473684210526316</v>
      </c>
      <c r="AQ13" s="55">
        <f>'SDR Patient and Stations'!AP12</f>
        <v>0.73684210526315785</v>
      </c>
      <c r="AR13" s="54">
        <f>'SDR Patient and Stations'!AQ12</f>
        <v>0.61842105263157898</v>
      </c>
      <c r="AS13" s="55">
        <f>'SDR Patient and Stations'!AR12</f>
        <v>0.65789473684210531</v>
      </c>
      <c r="AT13" s="54">
        <f>'SDR Patient and Stations'!AS12</f>
        <v>0.53947368421052633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9</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-1</v>
      </c>
      <c r="W14" s="167">
        <f>'SDR Patient and Stations'!V14</f>
        <v>0</v>
      </c>
      <c r="X14" s="166">
        <f>'SDR Patient and Stations'!W14</f>
        <v>0</v>
      </c>
      <c r="Y14" s="167">
        <f>'SDR Patient and Stations'!X14</f>
        <v>-3</v>
      </c>
      <c r="Z14" s="166">
        <f>'SDR Patient and Stations'!Y14</f>
        <v>0</v>
      </c>
      <c r="AA14" s="167">
        <f>'SDR Patient and Stations'!Z14</f>
        <v>0</v>
      </c>
      <c r="AB14" s="166">
        <f>'SDR Patient and Stations'!AA14</f>
        <v>4</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9</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-1</v>
      </c>
      <c r="Z15" s="167">
        <f>'SDR Patient and Stations'!Y15</f>
        <v>0</v>
      </c>
      <c r="AA15" s="166">
        <f>'SDR Patient and Stations'!Z15</f>
        <v>0</v>
      </c>
      <c r="AB15" s="167">
        <f>'SDR Patient and Stations'!AA15</f>
        <v>-3</v>
      </c>
      <c r="AC15" s="166">
        <f>'SDR Patient and Stations'!AB15</f>
        <v>0</v>
      </c>
      <c r="AD15" s="167">
        <f>'SDR Patient and Stations'!AC15</f>
        <v>0</v>
      </c>
      <c r="AE15" s="166">
        <f>'SDR Patient and Stations'!AD15</f>
        <v>4</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9</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-1</v>
      </c>
      <c r="AA16" s="52">
        <f>'SDR Patient and Stations'!Z16</f>
        <v>0</v>
      </c>
      <c r="AB16" s="49">
        <f>'SDR Patient and Stations'!AA16</f>
        <v>0</v>
      </c>
      <c r="AC16" s="52">
        <f>'SDR Patient and Stations'!AB16</f>
        <v>-3</v>
      </c>
      <c r="AD16" s="49">
        <f>'SDR Patient and Stations'!AC16</f>
        <v>0</v>
      </c>
      <c r="AE16" s="52">
        <f>'SDR Patient and Stations'!AD16</f>
        <v>0</v>
      </c>
      <c r="AF16" s="49">
        <f>'SDR Patient and Stations'!AE16</f>
        <v>4</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ref="L18:AZ18" si="5">J18+365.25</f>
        <v>37148.5</v>
      </c>
      <c r="M18" s="64">
        <f t="shared" si="5"/>
        <v>37329.75</v>
      </c>
      <c r="N18" s="56">
        <f t="shared" si="5"/>
        <v>37513.75</v>
      </c>
      <c r="O18" s="64">
        <f t="shared" si="5"/>
        <v>37695</v>
      </c>
      <c r="P18" s="56">
        <f t="shared" si="5"/>
        <v>37879</v>
      </c>
      <c r="Q18" s="64">
        <f t="shared" si="5"/>
        <v>38060.25</v>
      </c>
      <c r="R18" s="56">
        <f t="shared" si="5"/>
        <v>38244.25</v>
      </c>
      <c r="S18" s="64">
        <f t="shared" si="5"/>
        <v>38425.5</v>
      </c>
      <c r="T18" s="56">
        <f t="shared" si="5"/>
        <v>38609.5</v>
      </c>
      <c r="U18" s="64">
        <f t="shared" si="5"/>
        <v>38790.75</v>
      </c>
      <c r="V18" s="56">
        <f t="shared" si="5"/>
        <v>38974.75</v>
      </c>
      <c r="W18" s="64">
        <f t="shared" si="5"/>
        <v>39156</v>
      </c>
      <c r="X18" s="56">
        <f t="shared" si="5"/>
        <v>39340</v>
      </c>
      <c r="Y18" s="64">
        <f t="shared" si="5"/>
        <v>39521.25</v>
      </c>
      <c r="Z18" s="56">
        <f t="shared" si="5"/>
        <v>39705.25</v>
      </c>
      <c r="AA18" s="64">
        <f t="shared" si="5"/>
        <v>39886.5</v>
      </c>
      <c r="AB18" s="56">
        <f t="shared" si="5"/>
        <v>40070.5</v>
      </c>
      <c r="AC18" s="64">
        <f t="shared" si="5"/>
        <v>40251.75</v>
      </c>
      <c r="AD18" s="56">
        <f t="shared" si="5"/>
        <v>40435.75</v>
      </c>
      <c r="AE18" s="64">
        <f t="shared" si="5"/>
        <v>40617</v>
      </c>
      <c r="AF18" s="56">
        <f t="shared" si="5"/>
        <v>40801</v>
      </c>
      <c r="AG18" s="64">
        <f t="shared" si="5"/>
        <v>40982.25</v>
      </c>
      <c r="AH18" s="56">
        <f t="shared" si="5"/>
        <v>41166.25</v>
      </c>
      <c r="AI18" s="64">
        <f t="shared" si="5"/>
        <v>41347.5</v>
      </c>
      <c r="AJ18" s="56">
        <f t="shared" si="5"/>
        <v>41531.5</v>
      </c>
      <c r="AK18" s="64">
        <f t="shared" si="5"/>
        <v>41712.75</v>
      </c>
      <c r="AL18" s="56">
        <f t="shared" si="5"/>
        <v>41896.75</v>
      </c>
      <c r="AM18" s="64">
        <f t="shared" si="5"/>
        <v>42078</v>
      </c>
      <c r="AN18" s="56">
        <f t="shared" si="5"/>
        <v>42262</v>
      </c>
      <c r="AO18" s="64">
        <f t="shared" si="5"/>
        <v>42443.25</v>
      </c>
      <c r="AP18" s="56">
        <f t="shared" si="5"/>
        <v>42627.25</v>
      </c>
      <c r="AQ18" s="64">
        <f t="shared" si="5"/>
        <v>42808.5</v>
      </c>
      <c r="AR18" s="56">
        <f t="shared" si="5"/>
        <v>42992.5</v>
      </c>
      <c r="AS18" s="64">
        <f t="shared" si="5"/>
        <v>43173.75</v>
      </c>
      <c r="AT18" s="56">
        <f t="shared" si="5"/>
        <v>43357.75</v>
      </c>
      <c r="AU18" s="64">
        <f t="shared" si="5"/>
        <v>43539</v>
      </c>
      <c r="AV18" s="56">
        <f t="shared" si="5"/>
        <v>43723</v>
      </c>
      <c r="AW18" s="64">
        <f t="shared" si="5"/>
        <v>43904.25</v>
      </c>
      <c r="AX18" s="56">
        <f t="shared" si="5"/>
        <v>44088.25</v>
      </c>
      <c r="AY18" s="64">
        <f t="shared" si="5"/>
        <v>44269.5</v>
      </c>
      <c r="AZ18" s="56">
        <f t="shared" si="5"/>
        <v>44453.5</v>
      </c>
      <c r="BB18" s="64">
        <f>AY18+365.25</f>
        <v>44634.75</v>
      </c>
      <c r="BC18" s="56">
        <f>AZ18+365.25</f>
        <v>44818.75</v>
      </c>
      <c r="BD18" s="64">
        <f t="shared" si="4"/>
        <v>45000</v>
      </c>
    </row>
    <row r="19" spans="1:58" s="37" customFormat="1" x14ac:dyDescent="0.55000000000000004">
      <c r="B19" s="35" t="s">
        <v>40</v>
      </c>
      <c r="F19" s="36">
        <f t="shared" ref="F19:BE19" si="6">I20</f>
        <v>35976.25</v>
      </c>
      <c r="G19" s="64">
        <f t="shared" si="6"/>
        <v>36160.5</v>
      </c>
      <c r="H19" s="56">
        <f t="shared" si="6"/>
        <v>36341.75</v>
      </c>
      <c r="I19" s="64">
        <f t="shared" ref="I19:AW19" si="7">L20</f>
        <v>36525.75</v>
      </c>
      <c r="J19" s="56">
        <f t="shared" si="7"/>
        <v>36707</v>
      </c>
      <c r="K19" s="64">
        <f t="shared" si="7"/>
        <v>36891</v>
      </c>
      <c r="L19" s="56">
        <f t="shared" si="7"/>
        <v>37072.25</v>
      </c>
      <c r="M19" s="64">
        <f t="shared" si="7"/>
        <v>37256.25</v>
      </c>
      <c r="N19" s="56">
        <f t="shared" si="7"/>
        <v>37437.5</v>
      </c>
      <c r="O19" s="64">
        <f t="shared" si="7"/>
        <v>37621.5</v>
      </c>
      <c r="P19" s="56">
        <f t="shared" si="7"/>
        <v>37802.75</v>
      </c>
      <c r="Q19" s="64">
        <f t="shared" si="7"/>
        <v>37986.75</v>
      </c>
      <c r="R19" s="56">
        <f t="shared" si="7"/>
        <v>38168</v>
      </c>
      <c r="S19" s="64">
        <f t="shared" si="7"/>
        <v>38352</v>
      </c>
      <c r="T19" s="56">
        <f t="shared" si="7"/>
        <v>38533.25</v>
      </c>
      <c r="U19" s="64">
        <f t="shared" si="7"/>
        <v>38717.25</v>
      </c>
      <c r="V19" s="56">
        <f t="shared" si="7"/>
        <v>38898.5</v>
      </c>
      <c r="W19" s="64">
        <f t="shared" si="7"/>
        <v>39082.5</v>
      </c>
      <c r="X19" s="56">
        <f t="shared" si="7"/>
        <v>39263.75</v>
      </c>
      <c r="Y19" s="64">
        <f t="shared" si="7"/>
        <v>39447.75</v>
      </c>
      <c r="Z19" s="56">
        <f t="shared" si="7"/>
        <v>39629</v>
      </c>
      <c r="AA19" s="64">
        <f t="shared" si="7"/>
        <v>39813</v>
      </c>
      <c r="AB19" s="56">
        <f t="shared" si="7"/>
        <v>39994.25</v>
      </c>
      <c r="AC19" s="64">
        <f t="shared" si="7"/>
        <v>40178.25</v>
      </c>
      <c r="AD19" s="56">
        <f t="shared" si="7"/>
        <v>40359.5</v>
      </c>
      <c r="AE19" s="64">
        <f t="shared" si="7"/>
        <v>40543.5</v>
      </c>
      <c r="AF19" s="56">
        <f t="shared" si="7"/>
        <v>40724.75</v>
      </c>
      <c r="AG19" s="64">
        <f t="shared" si="7"/>
        <v>40908.75</v>
      </c>
      <c r="AH19" s="56">
        <f t="shared" si="7"/>
        <v>41090</v>
      </c>
      <c r="AI19" s="64">
        <f t="shared" si="7"/>
        <v>41274</v>
      </c>
      <c r="AJ19" s="56">
        <f t="shared" si="7"/>
        <v>41455.25</v>
      </c>
      <c r="AK19" s="64">
        <f t="shared" si="7"/>
        <v>41639.25</v>
      </c>
      <c r="AL19" s="56">
        <f t="shared" si="7"/>
        <v>41820.5</v>
      </c>
      <c r="AM19" s="64">
        <f t="shared" si="7"/>
        <v>42004.5</v>
      </c>
      <c r="AN19" s="56">
        <f t="shared" si="7"/>
        <v>42185.75</v>
      </c>
      <c r="AO19" s="64">
        <f t="shared" si="7"/>
        <v>42369.75</v>
      </c>
      <c r="AP19" s="56">
        <f t="shared" si="7"/>
        <v>42551</v>
      </c>
      <c r="AQ19" s="64">
        <f t="shared" si="7"/>
        <v>42735</v>
      </c>
      <c r="AR19" s="56">
        <f t="shared" si="7"/>
        <v>42916.25</v>
      </c>
      <c r="AS19" s="64">
        <f t="shared" si="7"/>
        <v>43100.25</v>
      </c>
      <c r="AT19" s="56">
        <f t="shared" si="7"/>
        <v>43281.5</v>
      </c>
      <c r="AU19" s="64">
        <f t="shared" si="7"/>
        <v>43465.5</v>
      </c>
      <c r="AV19" s="56">
        <f t="shared" si="7"/>
        <v>43646.75</v>
      </c>
      <c r="AW19" s="64">
        <f t="shared" si="7"/>
        <v>43830.75</v>
      </c>
      <c r="AX19" s="56">
        <f>BB20</f>
        <v>44012</v>
      </c>
      <c r="AY19" s="64">
        <f>BC20</f>
        <v>44196</v>
      </c>
      <c r="AZ19" s="56">
        <f>BD20</f>
        <v>44377.25</v>
      </c>
      <c r="BB19" s="64">
        <f t="shared" si="6"/>
        <v>0</v>
      </c>
      <c r="BC19" s="56">
        <f t="shared" si="6"/>
        <v>0</v>
      </c>
      <c r="BD19" s="64">
        <f t="shared" si="6"/>
        <v>0</v>
      </c>
      <c r="BE19" s="56">
        <f t="shared" si="6"/>
        <v>0</v>
      </c>
      <c r="BF19" s="64">
        <f t="shared" ref="BF19" si="8">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9">J20+365.25</f>
        <v>36525.75</v>
      </c>
      <c r="M20" s="182">
        <f t="shared" si="9"/>
        <v>36707</v>
      </c>
      <c r="N20" s="183">
        <f t="shared" si="9"/>
        <v>36891</v>
      </c>
      <c r="O20" s="182">
        <f t="shared" si="9"/>
        <v>37072.25</v>
      </c>
      <c r="P20" s="183">
        <f t="shared" si="9"/>
        <v>37256.25</v>
      </c>
      <c r="Q20" s="182">
        <f t="shared" si="9"/>
        <v>37437.5</v>
      </c>
      <c r="R20" s="183">
        <f t="shared" si="9"/>
        <v>37621.5</v>
      </c>
      <c r="S20" s="182">
        <f t="shared" si="9"/>
        <v>37802.75</v>
      </c>
      <c r="T20" s="183">
        <f t="shared" si="9"/>
        <v>37986.75</v>
      </c>
      <c r="U20" s="182">
        <f t="shared" si="9"/>
        <v>38168</v>
      </c>
      <c r="V20" s="183">
        <f t="shared" si="9"/>
        <v>38352</v>
      </c>
      <c r="W20" s="182">
        <f t="shared" si="9"/>
        <v>38533.25</v>
      </c>
      <c r="X20" s="183">
        <f t="shared" si="9"/>
        <v>38717.25</v>
      </c>
      <c r="Y20" s="182">
        <f t="shared" si="9"/>
        <v>38898.5</v>
      </c>
      <c r="Z20" s="183">
        <f t="shared" si="9"/>
        <v>39082.5</v>
      </c>
      <c r="AA20" s="182">
        <f t="shared" si="9"/>
        <v>39263.75</v>
      </c>
      <c r="AB20" s="183">
        <f t="shared" si="9"/>
        <v>39447.75</v>
      </c>
      <c r="AC20" s="182">
        <f t="shared" si="9"/>
        <v>39629</v>
      </c>
      <c r="AD20" s="183">
        <f t="shared" si="9"/>
        <v>39813</v>
      </c>
      <c r="AE20" s="182">
        <f t="shared" si="9"/>
        <v>39994.25</v>
      </c>
      <c r="AF20" s="183">
        <f t="shared" si="9"/>
        <v>40178.25</v>
      </c>
      <c r="AG20" s="182">
        <f t="shared" si="9"/>
        <v>40359.5</v>
      </c>
      <c r="AH20" s="183">
        <f t="shared" si="9"/>
        <v>40543.5</v>
      </c>
      <c r="AI20" s="182">
        <f t="shared" si="9"/>
        <v>40724.75</v>
      </c>
      <c r="AJ20" s="183">
        <f t="shared" si="9"/>
        <v>40908.75</v>
      </c>
      <c r="AK20" s="182">
        <f t="shared" si="9"/>
        <v>41090</v>
      </c>
      <c r="AL20" s="183">
        <f t="shared" si="9"/>
        <v>41274</v>
      </c>
      <c r="AM20" s="182">
        <f t="shared" si="9"/>
        <v>41455.25</v>
      </c>
      <c r="AN20" s="183">
        <f t="shared" si="9"/>
        <v>41639.25</v>
      </c>
      <c r="AO20" s="182">
        <f t="shared" si="9"/>
        <v>41820.5</v>
      </c>
      <c r="AP20" s="183">
        <f t="shared" si="9"/>
        <v>42004.5</v>
      </c>
      <c r="AQ20" s="182">
        <f t="shared" si="9"/>
        <v>42185.75</v>
      </c>
      <c r="AR20" s="183">
        <f t="shared" si="9"/>
        <v>42369.75</v>
      </c>
      <c r="AS20" s="182">
        <f t="shared" si="9"/>
        <v>42551</v>
      </c>
      <c r="AT20" s="183">
        <f t="shared" si="9"/>
        <v>42735</v>
      </c>
      <c r="AU20" s="182">
        <f t="shared" si="9"/>
        <v>42916.25</v>
      </c>
      <c r="AV20" s="183">
        <f t="shared" si="9"/>
        <v>43100.25</v>
      </c>
      <c r="AW20" s="182">
        <f t="shared" si="9"/>
        <v>43281.5</v>
      </c>
      <c r="AX20" s="183">
        <f t="shared" si="9"/>
        <v>43465.5</v>
      </c>
      <c r="AY20" s="182">
        <f t="shared" si="9"/>
        <v>43646.75</v>
      </c>
      <c r="AZ20" s="183">
        <f t="shared" si="9"/>
        <v>43830.75</v>
      </c>
      <c r="BB20" s="182">
        <f>AY20+365.25</f>
        <v>44012</v>
      </c>
      <c r="BC20" s="183">
        <f>AZ20+365.25</f>
        <v>44196</v>
      </c>
      <c r="BD20" s="182">
        <f t="shared" ref="BD20" si="10">BB20+365.25</f>
        <v>44377.25</v>
      </c>
    </row>
    <row r="21" spans="1:58" x14ac:dyDescent="0.55000000000000004">
      <c r="B21" s="3" t="s">
        <v>2</v>
      </c>
      <c r="F21" s="5">
        <f>$C$1</f>
        <v>0.79</v>
      </c>
      <c r="G21" s="66">
        <f t="shared" ref="G21:BD21" si="11">$C$1</f>
        <v>0.79</v>
      </c>
      <c r="H21" s="58">
        <f t="shared" si="11"/>
        <v>0.79</v>
      </c>
      <c r="I21" s="66">
        <f t="shared" si="11"/>
        <v>0.79</v>
      </c>
      <c r="J21" s="58">
        <f t="shared" si="11"/>
        <v>0.79</v>
      </c>
      <c r="K21" s="66">
        <f t="shared" si="11"/>
        <v>0.79</v>
      </c>
      <c r="L21" s="58">
        <f t="shared" si="11"/>
        <v>0.79</v>
      </c>
      <c r="M21" s="66">
        <f t="shared" si="11"/>
        <v>0.79</v>
      </c>
      <c r="N21" s="58">
        <f t="shared" si="11"/>
        <v>0.79</v>
      </c>
      <c r="O21" s="66">
        <f t="shared" si="11"/>
        <v>0.79</v>
      </c>
      <c r="P21" s="58">
        <f t="shared" si="11"/>
        <v>0.79</v>
      </c>
      <c r="Q21" s="66">
        <f t="shared" si="11"/>
        <v>0.79</v>
      </c>
      <c r="R21" s="58">
        <f t="shared" si="11"/>
        <v>0.79</v>
      </c>
      <c r="S21" s="66">
        <f t="shared" si="11"/>
        <v>0.79</v>
      </c>
      <c r="T21" s="58">
        <f t="shared" si="11"/>
        <v>0.79</v>
      </c>
      <c r="U21" s="66">
        <f t="shared" si="11"/>
        <v>0.79</v>
      </c>
      <c r="V21" s="58">
        <f t="shared" si="11"/>
        <v>0.79</v>
      </c>
      <c r="W21" s="66">
        <f t="shared" si="11"/>
        <v>0.79</v>
      </c>
      <c r="X21" s="58">
        <f t="shared" si="11"/>
        <v>0.79</v>
      </c>
      <c r="Y21" s="66">
        <f t="shared" si="11"/>
        <v>0.79</v>
      </c>
      <c r="Z21" s="58">
        <f t="shared" si="11"/>
        <v>0.79</v>
      </c>
      <c r="AA21" s="66">
        <f t="shared" si="11"/>
        <v>0.79</v>
      </c>
      <c r="AB21" s="58">
        <f t="shared" si="11"/>
        <v>0.79</v>
      </c>
      <c r="AC21" s="66">
        <f t="shared" si="11"/>
        <v>0.79</v>
      </c>
      <c r="AD21" s="58">
        <f t="shared" si="11"/>
        <v>0.79</v>
      </c>
      <c r="AE21" s="66">
        <f t="shared" si="11"/>
        <v>0.79</v>
      </c>
      <c r="AF21" s="58">
        <f t="shared" si="11"/>
        <v>0.79</v>
      </c>
      <c r="AG21" s="66">
        <f t="shared" si="11"/>
        <v>0.79</v>
      </c>
      <c r="AH21" s="58">
        <f t="shared" si="11"/>
        <v>0.79</v>
      </c>
      <c r="AI21" s="66">
        <f t="shared" si="11"/>
        <v>0.79</v>
      </c>
      <c r="AJ21" s="58">
        <f t="shared" si="11"/>
        <v>0.79</v>
      </c>
      <c r="AK21" s="66">
        <f t="shared" si="11"/>
        <v>0.79</v>
      </c>
      <c r="AL21" s="58">
        <f t="shared" si="11"/>
        <v>0.79</v>
      </c>
      <c r="AM21" s="66">
        <f t="shared" si="11"/>
        <v>0.79</v>
      </c>
      <c r="AN21" s="58">
        <f t="shared" si="11"/>
        <v>0.79</v>
      </c>
      <c r="AO21" s="66">
        <f t="shared" si="11"/>
        <v>0.79</v>
      </c>
      <c r="AP21" s="58">
        <f t="shared" si="11"/>
        <v>0.79</v>
      </c>
      <c r="AQ21" s="66">
        <f t="shared" si="11"/>
        <v>0.79</v>
      </c>
      <c r="AR21" s="58">
        <f t="shared" si="11"/>
        <v>0.79</v>
      </c>
      <c r="AS21" s="66">
        <f t="shared" si="11"/>
        <v>0.79</v>
      </c>
      <c r="AT21" s="58">
        <f t="shared" si="11"/>
        <v>0.79</v>
      </c>
      <c r="AU21" s="66">
        <f t="shared" si="11"/>
        <v>0.79</v>
      </c>
      <c r="AV21" s="58">
        <f t="shared" si="11"/>
        <v>0.79</v>
      </c>
      <c r="AW21" s="66">
        <f t="shared" si="11"/>
        <v>0.79</v>
      </c>
      <c r="AX21" s="58">
        <f t="shared" si="11"/>
        <v>0.79</v>
      </c>
      <c r="AY21" s="66">
        <f t="shared" si="11"/>
        <v>0.79</v>
      </c>
      <c r="AZ21" s="58">
        <f t="shared" si="11"/>
        <v>0.79</v>
      </c>
      <c r="BB21" s="66">
        <f t="shared" si="11"/>
        <v>0.79</v>
      </c>
      <c r="BC21" s="58">
        <f t="shared" si="11"/>
        <v>0.79</v>
      </c>
      <c r="BD21" s="66">
        <f t="shared" si="11"/>
        <v>0.79</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0.85</v>
      </c>
      <c r="N22" s="58">
        <f>'SDR Patient and Stations'!N12</f>
        <v>1.05</v>
      </c>
      <c r="O22" s="66">
        <f>'SDR Patient and Stations'!O12</f>
        <v>1.05</v>
      </c>
      <c r="P22" s="58">
        <f>'SDR Patient and Stations'!P12</f>
        <v>0.59210526315789469</v>
      </c>
      <c r="Q22" s="66">
        <f>'SDR Patient and Stations'!Q12</f>
        <v>0.65789473684210531</v>
      </c>
      <c r="R22" s="58">
        <f>'SDR Patient and Stations'!R12</f>
        <v>0.71052631578947367</v>
      </c>
      <c r="S22" s="66">
        <f>'SDR Patient and Stations'!S12</f>
        <v>0.69736842105263153</v>
      </c>
      <c r="T22" s="58">
        <f>'SDR Patient and Stations'!T12</f>
        <v>0.72368421052631582</v>
      </c>
      <c r="U22" s="66">
        <f>'SDR Patient and Stations'!U12</f>
        <v>0.80263157894736847</v>
      </c>
      <c r="V22" s="58">
        <f>'SDR Patient and Stations'!V12</f>
        <v>0.82894736842105265</v>
      </c>
      <c r="W22" s="66">
        <f>'SDR Patient and Stations'!W12</f>
        <v>0.88888888888888884</v>
      </c>
      <c r="X22" s="58">
        <f>'SDR Patient and Stations'!X12</f>
        <v>0.88888888888888884</v>
      </c>
      <c r="Y22" s="66">
        <f>'SDR Patient and Stations'!Y12</f>
        <v>0.90277777777777779</v>
      </c>
      <c r="Z22" s="58">
        <f>'SDR Patient and Stations'!Z12</f>
        <v>0.9</v>
      </c>
      <c r="AA22" s="66">
        <f>'SDR Patient and Stations'!AA12</f>
        <v>0.95</v>
      </c>
      <c r="AB22" s="58">
        <f>'SDR Patient and Stations'!AB12</f>
        <v>0.95</v>
      </c>
      <c r="AC22" s="66">
        <f>'SDR Patient and Stations'!AC12</f>
        <v>0.76315789473684215</v>
      </c>
      <c r="AD22" s="58">
        <f>'SDR Patient and Stations'!AD12</f>
        <v>0.68421052631578949</v>
      </c>
      <c r="AE22" s="66">
        <f>'SDR Patient and Stations'!AE12</f>
        <v>0.78947368421052633</v>
      </c>
      <c r="AF22" s="58">
        <f>'SDR Patient and Stations'!AF12</f>
        <v>0.57894736842105265</v>
      </c>
      <c r="AG22" s="66">
        <f>'SDR Patient and Stations'!AG12</f>
        <v>0.55263157894736847</v>
      </c>
      <c r="AH22" s="58">
        <f>'SDR Patient and Stations'!AH12</f>
        <v>0.52631578947368418</v>
      </c>
      <c r="AI22" s="66">
        <f>'SDR Patient and Stations'!AI12</f>
        <v>0.56578947368421051</v>
      </c>
      <c r="AJ22" s="58">
        <f>'SDR Patient and Stations'!AJ12</f>
        <v>0.53947368421052633</v>
      </c>
      <c r="AK22" s="66">
        <f>'SDR Patient and Stations'!AK12</f>
        <v>0.51315789473684215</v>
      </c>
      <c r="AL22" s="58">
        <f>'SDR Patient and Stations'!AL12</f>
        <v>0.57894736842105265</v>
      </c>
      <c r="AM22" s="66">
        <f>'SDR Patient and Stations'!AM12</f>
        <v>0.57894736842105265</v>
      </c>
      <c r="AN22" s="58">
        <f>'SDR Patient and Stations'!AN12</f>
        <v>0.60526315789473684</v>
      </c>
      <c r="AO22" s="66">
        <f>'SDR Patient and Stations'!AO12</f>
        <v>0.64473684210526316</v>
      </c>
      <c r="AP22" s="58">
        <f>'SDR Patient and Stations'!AP12</f>
        <v>0.73684210526315785</v>
      </c>
      <c r="AQ22" s="66">
        <f>'SDR Patient and Stations'!AQ12</f>
        <v>0.61842105263157898</v>
      </c>
      <c r="AR22" s="58">
        <f>'SDR Patient and Stations'!AR12</f>
        <v>0.65789473684210531</v>
      </c>
      <c r="AS22" s="66">
        <f>'SDR Patient and Stations'!AS12</f>
        <v>0.53947368421052633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2">$F$1</f>
        <v>3.16</v>
      </c>
      <c r="D23" s="31">
        <f t="shared" si="12"/>
        <v>3.16</v>
      </c>
      <c r="E23" s="31">
        <f t="shared" si="12"/>
        <v>3.16</v>
      </c>
      <c r="F23" s="31">
        <f>$F$1</f>
        <v>3.16</v>
      </c>
      <c r="G23" s="67">
        <f t="shared" ref="G23:BD23" si="13">$F$1</f>
        <v>3.16</v>
      </c>
      <c r="H23" s="59">
        <f t="shared" si="13"/>
        <v>3.16</v>
      </c>
      <c r="I23" s="67">
        <f t="shared" si="13"/>
        <v>3.16</v>
      </c>
      <c r="J23" s="59">
        <f t="shared" si="13"/>
        <v>3.16</v>
      </c>
      <c r="K23" s="67">
        <f t="shared" si="13"/>
        <v>3.16</v>
      </c>
      <c r="L23" s="59">
        <f t="shared" si="13"/>
        <v>3.16</v>
      </c>
      <c r="M23" s="67">
        <f t="shared" si="13"/>
        <v>3.16</v>
      </c>
      <c r="N23" s="59">
        <f t="shared" si="13"/>
        <v>3.16</v>
      </c>
      <c r="O23" s="67">
        <f t="shared" si="13"/>
        <v>3.16</v>
      </c>
      <c r="P23" s="59">
        <f t="shared" si="13"/>
        <v>3.16</v>
      </c>
      <c r="Q23" s="67">
        <f t="shared" si="13"/>
        <v>3.16</v>
      </c>
      <c r="R23" s="59">
        <f t="shared" si="13"/>
        <v>3.16</v>
      </c>
      <c r="S23" s="67">
        <f t="shared" si="13"/>
        <v>3.16</v>
      </c>
      <c r="T23" s="59">
        <f t="shared" si="13"/>
        <v>3.16</v>
      </c>
      <c r="U23" s="67">
        <f t="shared" si="13"/>
        <v>3.16</v>
      </c>
      <c r="V23" s="59">
        <f t="shared" si="13"/>
        <v>3.16</v>
      </c>
      <c r="W23" s="67">
        <f t="shared" si="13"/>
        <v>3.16</v>
      </c>
      <c r="X23" s="59">
        <f t="shared" si="13"/>
        <v>3.16</v>
      </c>
      <c r="Y23" s="67">
        <f t="shared" si="13"/>
        <v>3.16</v>
      </c>
      <c r="Z23" s="59">
        <f t="shared" si="13"/>
        <v>3.16</v>
      </c>
      <c r="AA23" s="67">
        <f t="shared" si="13"/>
        <v>3.16</v>
      </c>
      <c r="AB23" s="59">
        <f t="shared" si="13"/>
        <v>3.16</v>
      </c>
      <c r="AC23" s="67">
        <f t="shared" si="13"/>
        <v>3.16</v>
      </c>
      <c r="AD23" s="59">
        <f t="shared" si="13"/>
        <v>3.16</v>
      </c>
      <c r="AE23" s="67">
        <f t="shared" si="13"/>
        <v>3.16</v>
      </c>
      <c r="AF23" s="59">
        <f t="shared" si="13"/>
        <v>3.16</v>
      </c>
      <c r="AG23" s="67">
        <f t="shared" si="13"/>
        <v>3.16</v>
      </c>
      <c r="AH23" s="59">
        <f t="shared" si="13"/>
        <v>3.16</v>
      </c>
      <c r="AI23" s="67">
        <f t="shared" si="13"/>
        <v>3.16</v>
      </c>
      <c r="AJ23" s="59">
        <f t="shared" si="13"/>
        <v>3.16</v>
      </c>
      <c r="AK23" s="67">
        <f t="shared" si="13"/>
        <v>3.16</v>
      </c>
      <c r="AL23" s="59">
        <f t="shared" si="13"/>
        <v>3.16</v>
      </c>
      <c r="AM23" s="67">
        <f t="shared" si="13"/>
        <v>3.16</v>
      </c>
      <c r="AN23" s="59">
        <f t="shared" si="13"/>
        <v>3.16</v>
      </c>
      <c r="AO23" s="67">
        <f t="shared" si="13"/>
        <v>3.16</v>
      </c>
      <c r="AP23" s="59">
        <f t="shared" si="13"/>
        <v>3.16</v>
      </c>
      <c r="AQ23" s="67">
        <f t="shared" si="13"/>
        <v>3.16</v>
      </c>
      <c r="AR23" s="59">
        <f t="shared" si="13"/>
        <v>3.16</v>
      </c>
      <c r="AS23" s="67">
        <f t="shared" si="13"/>
        <v>3.16</v>
      </c>
      <c r="AT23" s="59">
        <f t="shared" si="13"/>
        <v>3.16</v>
      </c>
      <c r="AU23" s="67">
        <f t="shared" si="13"/>
        <v>3.16</v>
      </c>
      <c r="AV23" s="59">
        <f t="shared" si="13"/>
        <v>3.16</v>
      </c>
      <c r="AW23" s="67">
        <f t="shared" si="13"/>
        <v>3.16</v>
      </c>
      <c r="AX23" s="59">
        <f t="shared" si="13"/>
        <v>3.16</v>
      </c>
      <c r="AY23" s="67">
        <f t="shared" si="13"/>
        <v>3.16</v>
      </c>
      <c r="AZ23" s="59">
        <f t="shared" si="13"/>
        <v>3.16</v>
      </c>
      <c r="BB23" s="67">
        <f t="shared" si="13"/>
        <v>3.16</v>
      </c>
      <c r="BC23" s="59">
        <f t="shared" si="13"/>
        <v>3.16</v>
      </c>
      <c r="BD23" s="67">
        <f t="shared" si="13"/>
        <v>3.16</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4">J32/G26</f>
        <v>0</v>
      </c>
      <c r="H24" s="113">
        <f t="shared" si="14"/>
        <v>0</v>
      </c>
      <c r="I24" s="114">
        <f t="shared" si="14"/>
        <v>0</v>
      </c>
      <c r="J24" s="113">
        <f t="shared" si="14"/>
        <v>0</v>
      </c>
      <c r="K24" s="114">
        <f t="shared" si="14"/>
        <v>0</v>
      </c>
      <c r="L24" s="113">
        <f t="shared" si="14"/>
        <v>0</v>
      </c>
      <c r="M24" s="114">
        <f t="shared" si="14"/>
        <v>1.3</v>
      </c>
      <c r="N24" s="113">
        <f t="shared" si="14"/>
        <v>3.4</v>
      </c>
      <c r="O24" s="114">
        <f t="shared" si="14"/>
        <v>4.2</v>
      </c>
      <c r="P24" s="113">
        <f t="shared" si="14"/>
        <v>4.2</v>
      </c>
      <c r="Q24" s="114">
        <f t="shared" si="14"/>
        <v>4.1823529411764708</v>
      </c>
      <c r="R24" s="113">
        <f t="shared" si="14"/>
        <v>3.5585585585585591</v>
      </c>
      <c r="S24" s="114">
        <f t="shared" si="14"/>
        <v>2.7</v>
      </c>
      <c r="T24" s="113">
        <f t="shared" si="14"/>
        <v>2.65</v>
      </c>
      <c r="U24" s="114">
        <f t="shared" si="14"/>
        <v>2.75</v>
      </c>
      <c r="V24" s="113">
        <f t="shared" si="14"/>
        <v>3.05</v>
      </c>
      <c r="W24" s="114">
        <f t="shared" si="14"/>
        <v>3.15</v>
      </c>
      <c r="X24" s="113">
        <f t="shared" si="14"/>
        <v>3.2</v>
      </c>
      <c r="Y24" s="114">
        <f t="shared" si="14"/>
        <v>3.2</v>
      </c>
      <c r="Z24" s="113">
        <f t="shared" si="14"/>
        <v>3.25</v>
      </c>
      <c r="AA24" s="114">
        <f t="shared" si="14"/>
        <v>2.7</v>
      </c>
      <c r="AB24" s="113">
        <f t="shared" si="14"/>
        <v>2.85</v>
      </c>
      <c r="AC24" s="114">
        <f t="shared" si="14"/>
        <v>2.85</v>
      </c>
      <c r="AD24" s="113">
        <f t="shared" si="14"/>
        <v>3.4117647058823528</v>
      </c>
      <c r="AE24" s="114">
        <f t="shared" si="14"/>
        <v>3.0588235294117645</v>
      </c>
      <c r="AF24" s="113">
        <f t="shared" si="14"/>
        <v>3.5294117647058822</v>
      </c>
      <c r="AG24" s="114">
        <f t="shared" si="14"/>
        <v>2.2319143876337697</v>
      </c>
      <c r="AH24" s="113">
        <f t="shared" si="14"/>
        <v>2.1304637336504162</v>
      </c>
      <c r="AI24" s="114">
        <f t="shared" si="14"/>
        <v>2</v>
      </c>
      <c r="AJ24" s="113">
        <f t="shared" si="14"/>
        <v>2.15</v>
      </c>
      <c r="AK24" s="114">
        <f t="shared" si="14"/>
        <v>2.0499999999999998</v>
      </c>
      <c r="AL24" s="113">
        <f t="shared" si="14"/>
        <v>1.95</v>
      </c>
      <c r="AM24" s="114">
        <f t="shared" si="14"/>
        <v>2.2000000000000002</v>
      </c>
      <c r="AN24" s="113">
        <f t="shared" si="14"/>
        <v>2.2000000000000002</v>
      </c>
      <c r="AO24" s="114">
        <f t="shared" si="14"/>
        <v>2.2999999999999998</v>
      </c>
      <c r="AP24" s="113">
        <f t="shared" si="14"/>
        <v>2.4500000000000002</v>
      </c>
      <c r="AQ24" s="114">
        <f t="shared" si="14"/>
        <v>2.8</v>
      </c>
      <c r="AR24" s="113">
        <f t="shared" si="14"/>
        <v>2.35</v>
      </c>
      <c r="AS24" s="114">
        <f t="shared" si="14"/>
        <v>2.5</v>
      </c>
      <c r="AT24" s="113">
        <f t="shared" si="14"/>
        <v>2.0499999999999998</v>
      </c>
      <c r="AU24" s="114" t="e">
        <f t="shared" si="14"/>
        <v>#N/A</v>
      </c>
      <c r="AV24" s="113" t="e">
        <f t="shared" si="14"/>
        <v>#N/A</v>
      </c>
      <c r="AW24" s="114" t="e">
        <f t="shared" si="14"/>
        <v>#N/A</v>
      </c>
      <c r="AX24" s="113" t="e">
        <f t="shared" si="14"/>
        <v>#N/A</v>
      </c>
      <c r="AY24" s="114" t="e">
        <f t="shared" si="14"/>
        <v>#N/A</v>
      </c>
      <c r="AZ24" s="113" t="e">
        <f t="shared" si="14"/>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5">AVERAGE(D24:E24)</f>
        <v>0</v>
      </c>
      <c r="F25" s="175">
        <f t="shared" si="15"/>
        <v>0</v>
      </c>
      <c r="G25" s="175">
        <f t="shared" si="15"/>
        <v>0</v>
      </c>
      <c r="H25" s="122">
        <f>AVERAGE(G24:H24)</f>
        <v>0</v>
      </c>
      <c r="I25" s="123">
        <f t="shared" ref="I25:AZ25" si="16">AVERAGE(H24:I24)</f>
        <v>0</v>
      </c>
      <c r="J25" s="122">
        <f t="shared" si="16"/>
        <v>0</v>
      </c>
      <c r="K25" s="123">
        <f t="shared" si="16"/>
        <v>0</v>
      </c>
      <c r="L25" s="122">
        <f t="shared" si="16"/>
        <v>0</v>
      </c>
      <c r="M25" s="123">
        <f t="shared" si="16"/>
        <v>0.65</v>
      </c>
      <c r="N25" s="122">
        <f t="shared" si="16"/>
        <v>2.35</v>
      </c>
      <c r="O25" s="123">
        <f t="shared" si="16"/>
        <v>3.8</v>
      </c>
      <c r="P25" s="122">
        <f t="shared" si="16"/>
        <v>4.2</v>
      </c>
      <c r="Q25" s="123">
        <f t="shared" si="16"/>
        <v>4.1911764705882355</v>
      </c>
      <c r="R25" s="122">
        <f t="shared" si="16"/>
        <v>3.8704557498675149</v>
      </c>
      <c r="S25" s="123">
        <f t="shared" si="16"/>
        <v>3.1292792792792796</v>
      </c>
      <c r="T25" s="122">
        <f t="shared" si="16"/>
        <v>2.6749999999999998</v>
      </c>
      <c r="U25" s="123">
        <f t="shared" si="16"/>
        <v>2.7</v>
      </c>
      <c r="V25" s="122">
        <f t="shared" si="16"/>
        <v>2.9</v>
      </c>
      <c r="W25" s="123">
        <f t="shared" si="16"/>
        <v>3.0999999999999996</v>
      </c>
      <c r="X25" s="122">
        <f t="shared" si="16"/>
        <v>3.1749999999999998</v>
      </c>
      <c r="Y25" s="123">
        <f t="shared" si="16"/>
        <v>3.2</v>
      </c>
      <c r="Z25" s="122">
        <f t="shared" si="16"/>
        <v>3.2250000000000001</v>
      </c>
      <c r="AA25" s="123">
        <f t="shared" si="16"/>
        <v>2.9750000000000001</v>
      </c>
      <c r="AB25" s="122">
        <f t="shared" si="16"/>
        <v>2.7750000000000004</v>
      </c>
      <c r="AC25" s="123">
        <f t="shared" si="16"/>
        <v>2.85</v>
      </c>
      <c r="AD25" s="122">
        <f t="shared" si="16"/>
        <v>3.1308823529411764</v>
      </c>
      <c r="AE25" s="123">
        <f t="shared" si="16"/>
        <v>3.2352941176470589</v>
      </c>
      <c r="AF25" s="122">
        <f t="shared" si="16"/>
        <v>3.2941176470588234</v>
      </c>
      <c r="AG25" s="123">
        <f t="shared" si="16"/>
        <v>2.8806630761698262</v>
      </c>
      <c r="AH25" s="122">
        <f t="shared" si="16"/>
        <v>2.1811890606420929</v>
      </c>
      <c r="AI25" s="123">
        <f t="shared" si="16"/>
        <v>2.0652318668252079</v>
      </c>
      <c r="AJ25" s="122">
        <f t="shared" si="16"/>
        <v>2.0750000000000002</v>
      </c>
      <c r="AK25" s="123">
        <f t="shared" si="16"/>
        <v>2.0999999999999996</v>
      </c>
      <c r="AL25" s="122">
        <f t="shared" si="16"/>
        <v>2</v>
      </c>
      <c r="AM25" s="123">
        <f t="shared" si="16"/>
        <v>2.0750000000000002</v>
      </c>
      <c r="AN25" s="122">
        <f t="shared" si="16"/>
        <v>2.2000000000000002</v>
      </c>
      <c r="AO25" s="123">
        <f t="shared" si="16"/>
        <v>2.25</v>
      </c>
      <c r="AP25" s="122">
        <f t="shared" si="16"/>
        <v>2.375</v>
      </c>
      <c r="AQ25" s="123">
        <f t="shared" si="16"/>
        <v>2.625</v>
      </c>
      <c r="AR25" s="122">
        <f t="shared" si="16"/>
        <v>2.5750000000000002</v>
      </c>
      <c r="AS25" s="123">
        <f t="shared" si="16"/>
        <v>2.4249999999999998</v>
      </c>
      <c r="AT25" s="122">
        <f t="shared" si="16"/>
        <v>2.2749999999999999</v>
      </c>
      <c r="AU25" s="123" t="e">
        <f t="shared" si="16"/>
        <v>#N/A</v>
      </c>
      <c r="AV25" s="122" t="e">
        <f t="shared" si="16"/>
        <v>#N/A</v>
      </c>
      <c r="AW25" s="123" t="e">
        <f t="shared" si="16"/>
        <v>#N/A</v>
      </c>
      <c r="AX25" s="122" t="e">
        <f t="shared" si="16"/>
        <v>#N/A</v>
      </c>
      <c r="AY25" s="123" t="e">
        <f t="shared" si="16"/>
        <v>#N/A</v>
      </c>
      <c r="AZ25" s="122" t="e">
        <f t="shared" si="16"/>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10.759493670886075</v>
      </c>
      <c r="R26" s="117">
        <f>IF((Q26+P28+(IF(Q16&gt;0,0,Q16))&gt;'SDR Patient and Stations'!R8),'SDR Patient and Stations'!R8,(Q26+P28+(IF(Q16&gt;0,0,Q16))))</f>
        <v>14.050632911392404</v>
      </c>
      <c r="S26" s="116">
        <f>IF((R26+Q28+(IF(R16&gt;0,0,R16))&gt;'SDR Patient and Stations'!S8),'SDR Patient and Stations'!S8,(R26+Q28+(IF(R16&gt;0,0,R16))))</f>
        <v>20</v>
      </c>
      <c r="T26" s="117">
        <f>IF((S26+R28+(IF(S16&gt;0,0,S16))&gt;'SDR Patient and Stations'!T8),'SDR Patient and Stations'!T8,(S26+R28+(IF(S16&gt;0,0,S16))))</f>
        <v>20</v>
      </c>
      <c r="U26" s="116">
        <f>IF((T26+S28+(IF(T16&gt;0,0,T16))&gt;'SDR Patient and Stations'!U8),'SDR Patient and Stations'!U8,(T26+S28+(IF(T16&gt;0,0,T16))))</f>
        <v>20</v>
      </c>
      <c r="V26" s="117">
        <f>IF((U26+T28+(IF(U16&gt;0,0,U16))&gt;'SDR Patient and Stations'!V8),'SDR Patient and Stations'!V8,(U26+T28+(IF(U16&gt;0,0,U16))))</f>
        <v>20</v>
      </c>
      <c r="W26" s="116">
        <f>IF((V26+U28+(IF(V16&gt;0,0,V16))&gt;'SDR Patient and Stations'!W8),'SDR Patient and Stations'!W8,(V26+U28+(IF(V16&gt;0,0,V16))))</f>
        <v>20</v>
      </c>
      <c r="X26" s="117">
        <f>IF((W26+V28+(IF(W16&gt;0,0,W16))&gt;'SDR Patient and Stations'!X8),'SDR Patient and Stations'!X8,(W26+V28+(IF(W16&gt;0,0,W16))))</f>
        <v>20</v>
      </c>
      <c r="Y26" s="116">
        <f>IF((X26+W28+(IF(X16&gt;0,0,X16))&gt;'SDR Patient and Stations'!Y8),'SDR Patient and Stations'!Y8,(X26+W28+(IF(X16&gt;0,0,X16))))</f>
        <v>20</v>
      </c>
      <c r="Z26" s="117">
        <f>IF((Y26+X28+(IF(Y16&gt;0,0,Y16))&gt;'SDR Patient and Stations'!Z8),'SDR Patient and Stations'!Z8,(Y26+X28+(IF(Y16&gt;0,0,Y16))))</f>
        <v>20</v>
      </c>
      <c r="AA26" s="116">
        <f>IF((Z26+Y28+(IF(Z16&gt;0,0,Z16))&gt;'SDR Patient and Stations'!AA8),'SDR Patient and Stations'!AA8,(Z26+Y28+(IF(Z16&gt;0,0,Z16))))</f>
        <v>20</v>
      </c>
      <c r="AB26" s="117">
        <f>IF((AA26+Z28+(IF(AA16&gt;0,0,AA16))&gt;'SDR Patient and Stations'!AB8),'SDR Patient and Stations'!AB8,(AA26+Z28+(IF(AA16&gt;0,0,AA16))))</f>
        <v>20</v>
      </c>
      <c r="AC26" s="116">
        <f>IF((AB26+AA28+(IF(AB16&gt;0,0,AB16))&gt;'SDR Patient and Stations'!AC8),'SDR Patient and Stations'!AC8,(AB26+AA28+(IF(AB16&gt;0,0,AB16))))</f>
        <v>20</v>
      </c>
      <c r="AD26" s="117">
        <f>IF((AC26+AB28+(IF(AC16&gt;0,0,AC16))&gt;'SDR Patient and Stations'!AD8),'SDR Patient and Stations'!AD8,(AC26+AB28+(IF(AC16&gt;0,0,AC16))))</f>
        <v>17</v>
      </c>
      <c r="AE26" s="116">
        <f>IF((AD26+AC28+(IF(AD16&gt;0,0,AD16))&gt;'SDR Patient and Stations'!AE8),'SDR Patient and Stations'!AE8,(AD26+AC28+(IF(AD16&gt;0,0,AD16))))</f>
        <v>17</v>
      </c>
      <c r="AF26" s="117">
        <f>IF((AE26+AD28+(IF(AE16&gt;0,0,AE16))&gt;'SDR Patient and Stations'!AF8),'SDR Patient and Stations'!AF8,(AE26+AD28+(IF(AE16&gt;0,0,AE16))))</f>
        <v>17</v>
      </c>
      <c r="AG26" s="116">
        <f>IF((AF26+AE28+(IF(AF16&gt;0,0,AF16))&gt;'SDR Patient and Stations'!AG8),'SDR Patient and Stations'!AG8,(AF26+AE28+(IF(AF16&gt;0,0,AF16))))</f>
        <v>19.714017815283636</v>
      </c>
      <c r="AH26" s="117">
        <f>IF((AG26+AF28+(IF(AG16&gt;0,0,AG16))&gt;'SDR Patient and Stations'!AH8),'SDR Patient and Stations'!AH8,(AG26+AF28+(IF(AG16&gt;0,0,AG16))))</f>
        <v>19.714017815283636</v>
      </c>
      <c r="AI26" s="116">
        <f>IF((AH26+AG28+(IF(AH16&gt;0,0,AH16))&gt;'SDR Patient and Stations'!AI8),'SDR Patient and Stations'!AI8,(AH26+AG28+(IF(AH16&gt;0,0,AH16))))</f>
        <v>20</v>
      </c>
      <c r="AJ26" s="117">
        <f>IF((AI26+AH28+(IF(AI16&gt;0,0,AI16))&gt;'SDR Patient and Stations'!AJ8),'SDR Patient and Stations'!AJ8,(AI26+AH28+(IF(AI16&gt;0,0,AI16))))</f>
        <v>20</v>
      </c>
      <c r="AK26" s="116">
        <f>IF((AJ26+AI28+(IF(AJ16&gt;0,0,AJ16))&gt;'SDR Patient and Stations'!AK8),'SDR Patient and Stations'!AK8,(AJ26+AI28+(IF(AJ16&gt;0,0,AJ16))))</f>
        <v>20</v>
      </c>
      <c r="AL26" s="117">
        <f>IF((AK26+AJ28+(IF(AK16&gt;0,0,AK16))&gt;'SDR Patient and Stations'!AL8),'SDR Patient and Stations'!AL8,(AK26+AJ28+(IF(AK16&gt;0,0,AK16))))</f>
        <v>20</v>
      </c>
      <c r="AM26" s="116">
        <f>IF((AL26+AK28+(IF(AL16&gt;0,0,AL16))&gt;'SDR Patient and Stations'!AM8),'SDR Patient and Stations'!AM8,(AL26+AK28+(IF(AL16&gt;0,0,AL16))))</f>
        <v>20</v>
      </c>
      <c r="AN26" s="117">
        <f>IF((AM26+AL28+(IF(AM16&gt;0,0,AM16))&gt;'SDR Patient and Stations'!AN8),'SDR Patient and Stations'!AN8,(AM26+AL28+(IF(AM16&gt;0,0,AM16))))</f>
        <v>20</v>
      </c>
      <c r="AO26" s="116">
        <f>IF((AN26+AM28+(IF(AN16&gt;0,0,AN16))&gt;'SDR Patient and Stations'!AO8),'SDR Patient and Stations'!AO8,(AN26+AM28+(IF(AN16&gt;0,0,AN16))))</f>
        <v>20</v>
      </c>
      <c r="AP26" s="117">
        <f>IF((AO26+AN28+(IF(AO16&gt;0,0,AO16))&gt;'SDR Patient and Stations'!AP8),'SDR Patient and Stations'!AP8,(AO26+AN28+(IF(AO16&gt;0,0,AO16))))</f>
        <v>20</v>
      </c>
      <c r="AQ26" s="116">
        <f>IF((AP26+AO28+(IF(AP16&gt;0,0,AP16))&gt;'SDR Patient and Stations'!AQ8),'SDR Patient and Stations'!AQ8,(AP26+AO28+(IF(AP16&gt;0,0,AP16))))</f>
        <v>20</v>
      </c>
      <c r="AR26" s="117">
        <f>IF((AQ26+AP28+(IF(AQ16&gt;0,0,AQ16))&gt;'SDR Patient and Stations'!AR8),'SDR Patient and Stations'!AR8,(AQ26+AP28+(IF(AQ16&gt;0,0,AQ16))))</f>
        <v>20</v>
      </c>
      <c r="AS26" s="116">
        <f>IF((AR26+AQ28+(IF(AR16&gt;0,0,AR16))&gt;'SDR Patient and Stations'!AS8),'SDR Patient and Stations'!AS8,(AR26+AQ28+(IF(AR16&gt;0,0,AR16))))</f>
        <v>20</v>
      </c>
      <c r="AT26" s="117">
        <f>IF((AS26+AR28+(IF(AS16&gt;0,0,AS16))&gt;'SDR Patient and Stations'!AT8),'SDR Patient and Stations'!AT8,(AS26+AR28+(IF(AS16&gt;0,0,AS16))))</f>
        <v>20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K28" si="17">IF(G49&lt;0,0,G49)</f>
        <v>0</v>
      </c>
      <c r="I28" s="116">
        <f t="shared" si="17"/>
        <v>0</v>
      </c>
      <c r="J28" s="117">
        <f t="shared" si="17"/>
        <v>0</v>
      </c>
      <c r="K28" s="116">
        <f t="shared" si="17"/>
        <v>0</v>
      </c>
      <c r="L28" s="117">
        <f t="shared" ref="L28:AZ28" si="18">IF(K49&lt;0,0,K49)</f>
        <v>0</v>
      </c>
      <c r="M28" s="116">
        <f t="shared" si="18"/>
        <v>0</v>
      </c>
      <c r="N28" s="117">
        <f t="shared" si="18"/>
        <v>0</v>
      </c>
      <c r="O28" s="116">
        <f t="shared" si="18"/>
        <v>0.75949367088607467</v>
      </c>
      <c r="P28" s="117">
        <f t="shared" si="18"/>
        <v>3.2911392405063289</v>
      </c>
      <c r="Q28" s="116">
        <f t="shared" si="18"/>
        <v>10</v>
      </c>
      <c r="R28" s="117">
        <f t="shared" si="18"/>
        <v>8.0882352941176503</v>
      </c>
      <c r="S28" s="116">
        <f t="shared" si="18"/>
        <v>4.786015672091624</v>
      </c>
      <c r="T28" s="117">
        <f t="shared" si="18"/>
        <v>0</v>
      </c>
      <c r="U28" s="116">
        <f t="shared" si="18"/>
        <v>0</v>
      </c>
      <c r="V28" s="117">
        <f t="shared" si="18"/>
        <v>0</v>
      </c>
      <c r="W28" s="116">
        <f t="shared" si="18"/>
        <v>0</v>
      </c>
      <c r="X28" s="117">
        <f t="shared" si="18"/>
        <v>0</v>
      </c>
      <c r="Y28" s="116">
        <f t="shared" si="18"/>
        <v>3.5673187571921723</v>
      </c>
      <c r="Z28" s="117">
        <f t="shared" si="18"/>
        <v>1.2492218302552409</v>
      </c>
      <c r="AA28" s="116">
        <f t="shared" si="18"/>
        <v>1.2226240707253346</v>
      </c>
      <c r="AB28" s="117">
        <f t="shared" si="18"/>
        <v>0</v>
      </c>
      <c r="AC28" s="116">
        <f t="shared" si="18"/>
        <v>0</v>
      </c>
      <c r="AD28" s="117">
        <f t="shared" si="18"/>
        <v>0</v>
      </c>
      <c r="AE28" s="116">
        <f t="shared" si="18"/>
        <v>2.7140178152836363</v>
      </c>
      <c r="AF28" s="117">
        <f t="shared" si="18"/>
        <v>0</v>
      </c>
      <c r="AG28" s="116">
        <f t="shared" si="18"/>
        <v>2.9866755496335742</v>
      </c>
      <c r="AH28" s="117">
        <f t="shared" si="18"/>
        <v>0</v>
      </c>
      <c r="AI28" s="116">
        <f t="shared" si="18"/>
        <v>0</v>
      </c>
      <c r="AJ28" s="117">
        <f t="shared" si="18"/>
        <v>0</v>
      </c>
      <c r="AK28" s="116">
        <f t="shared" si="18"/>
        <v>0</v>
      </c>
      <c r="AL28" s="117">
        <f t="shared" si="18"/>
        <v>0</v>
      </c>
      <c r="AM28" s="116">
        <f t="shared" si="18"/>
        <v>0</v>
      </c>
      <c r="AN28" s="117">
        <f t="shared" si="18"/>
        <v>0</v>
      </c>
      <c r="AO28" s="116">
        <f t="shared" si="18"/>
        <v>0</v>
      </c>
      <c r="AP28" s="117">
        <f t="shared" si="18"/>
        <v>0</v>
      </c>
      <c r="AQ28" s="116">
        <f t="shared" si="18"/>
        <v>0</v>
      </c>
      <c r="AR28" s="117">
        <f t="shared" si="18"/>
        <v>0</v>
      </c>
      <c r="AS28" s="116">
        <f t="shared" si="18"/>
        <v>0</v>
      </c>
      <c r="AT28" s="117">
        <f t="shared" si="18"/>
        <v>0</v>
      </c>
      <c r="AU28" s="116">
        <f t="shared" si="18"/>
        <v>0</v>
      </c>
      <c r="AV28" s="117" t="e">
        <f t="shared" si="18"/>
        <v>#N/A</v>
      </c>
      <c r="AW28" s="116" t="e">
        <f t="shared" si="18"/>
        <v>#N/A</v>
      </c>
      <c r="AX28" s="117" t="e">
        <f t="shared" si="18"/>
        <v>#N/A</v>
      </c>
      <c r="AY28" s="116" t="e">
        <f t="shared" si="18"/>
        <v>#N/A</v>
      </c>
      <c r="AZ28" s="117" t="e">
        <f t="shared" si="18"/>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13</v>
      </c>
      <c r="N30" s="60">
        <f>HLOOKUP(N19,'SDR Patient and Stations'!$B$6:$AT$14,4,FALSE)</f>
        <v>34</v>
      </c>
      <c r="O30" s="68">
        <f>HLOOKUP(O19,'SDR Patient and Stations'!$B$6:$AT$14,4,FALSE)</f>
        <v>42</v>
      </c>
      <c r="P30" s="60">
        <f>HLOOKUP(P19,'SDR Patient and Stations'!$B$6:$AT$14,4,FALSE)</f>
        <v>42</v>
      </c>
      <c r="Q30" s="68">
        <f>HLOOKUP(Q19,'SDR Patient and Stations'!$B$6:$AT$14,4,FALSE)</f>
        <v>45</v>
      </c>
      <c r="R30" s="60">
        <f>HLOOKUP(R19,'SDR Patient and Stations'!$B$6:$AT$14,4,FALSE)</f>
        <v>50</v>
      </c>
      <c r="S30" s="68">
        <f>HLOOKUP(S19,'SDR Patient and Stations'!$B$6:$AT$14,4,FALSE)</f>
        <v>54</v>
      </c>
      <c r="T30" s="60">
        <f>HLOOKUP(T19,'SDR Patient and Stations'!$B$6:$AT$14,4,FALSE)</f>
        <v>53</v>
      </c>
      <c r="U30" s="68">
        <f>HLOOKUP(U19,'SDR Patient and Stations'!$B$6:$AT$14,4,FALSE)</f>
        <v>55</v>
      </c>
      <c r="V30" s="60">
        <f>HLOOKUP(V19,'SDR Patient and Stations'!$B$6:$AT$14,4,FALSE)</f>
        <v>61</v>
      </c>
      <c r="W30" s="68">
        <f>HLOOKUP(W19,'SDR Patient and Stations'!$B$6:$AT$14,4,FALSE)</f>
        <v>63</v>
      </c>
      <c r="X30" s="60">
        <f>HLOOKUP(X19,'SDR Patient and Stations'!$B$6:$AT$14,4,FALSE)</f>
        <v>64</v>
      </c>
      <c r="Y30" s="68">
        <f>HLOOKUP(Y19,'SDR Patient and Stations'!$B$6:$AT$14,4,FALSE)</f>
        <v>64</v>
      </c>
      <c r="Z30" s="60">
        <f>HLOOKUP(Z19,'SDR Patient and Stations'!$B$6:$AT$14,4,FALSE)</f>
        <v>65</v>
      </c>
      <c r="AA30" s="68">
        <f>HLOOKUP(AA19,'SDR Patient and Stations'!$B$6:$AT$14,4,FALSE)</f>
        <v>54</v>
      </c>
      <c r="AB30" s="60">
        <f>HLOOKUP(AB19,'SDR Patient and Stations'!$B$6:$AT$14,4,FALSE)</f>
        <v>57</v>
      </c>
      <c r="AC30" s="68">
        <f>HLOOKUP(AC19,'SDR Patient and Stations'!$B$6:$AT$14,4,FALSE)</f>
        <v>57</v>
      </c>
      <c r="AD30" s="60">
        <f>HLOOKUP(AD19,'SDR Patient and Stations'!$B$6:$AT$14,4,FALSE)</f>
        <v>58</v>
      </c>
      <c r="AE30" s="68">
        <f>HLOOKUP(AE19,'SDR Patient and Stations'!$B$6:$AT$14,4,FALSE)</f>
        <v>52</v>
      </c>
      <c r="AF30" s="60">
        <f>HLOOKUP(AF19,'SDR Patient and Stations'!$B$6:$AT$14,4,FALSE)</f>
        <v>60</v>
      </c>
      <c r="AG30" s="68">
        <f>HLOOKUP(AG19,'SDR Patient and Stations'!$B$6:$AT$14,4,FALSE)</f>
        <v>44</v>
      </c>
      <c r="AH30" s="60">
        <f>HLOOKUP(AH19,'SDR Patient and Stations'!$B$6:$AT$14,4,FALSE)</f>
        <v>42</v>
      </c>
      <c r="AI30" s="68">
        <f>HLOOKUP(AI19,'SDR Patient and Stations'!$B$6:$AT$14,4,FALSE)</f>
        <v>40</v>
      </c>
      <c r="AJ30" s="60">
        <f>HLOOKUP(AJ19,'SDR Patient and Stations'!$B$6:$AT$14,4,FALSE)</f>
        <v>43</v>
      </c>
      <c r="AK30" s="68">
        <f>HLOOKUP(AK19,'SDR Patient and Stations'!$B$6:$AT$14,4,FALSE)</f>
        <v>41</v>
      </c>
      <c r="AL30" s="60">
        <f>HLOOKUP(AL19,'SDR Patient and Stations'!$B$6:$AT$14,4,FALSE)</f>
        <v>39</v>
      </c>
      <c r="AM30" s="68">
        <f>HLOOKUP(AM19,'SDR Patient and Stations'!$B$6:$AT$14,4,FALSE)</f>
        <v>44</v>
      </c>
      <c r="AN30" s="60">
        <f>HLOOKUP(AN19,'SDR Patient and Stations'!$B$6:$AT$14,4,FALSE)</f>
        <v>44</v>
      </c>
      <c r="AO30" s="68">
        <f>HLOOKUP(AO19,'SDR Patient and Stations'!$B$6:$AT$14,4,FALSE)</f>
        <v>46</v>
      </c>
      <c r="AP30" s="60">
        <f>HLOOKUP(AP19,'SDR Patient and Stations'!$B$6:$AT$14,4,FALSE)</f>
        <v>49</v>
      </c>
      <c r="AQ30" s="68">
        <f>HLOOKUP(AQ19,'SDR Patient and Stations'!$B$6:$AT$14,4,FALSE)</f>
        <v>56</v>
      </c>
      <c r="AR30" s="60">
        <f>HLOOKUP(AR19,'SDR Patient and Stations'!$B$6:$AT$14,4,FALSE)</f>
        <v>47</v>
      </c>
      <c r="AS30" s="68">
        <f>HLOOKUP(AS19,'SDR Patient and Stations'!$B$6:$AT$14,4,FALSE)</f>
        <v>50</v>
      </c>
      <c r="AT30" s="60">
        <f>HLOOKUP(AT19,'SDR Patient and Stations'!$B$6:$AT$14,4,FALSE)</f>
        <v>41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13</v>
      </c>
      <c r="Q32" s="68">
        <f>HLOOKUP(Q20,'SDR Patient and Stations'!$B$6:$AT$14,4,FALSE)</f>
        <v>34</v>
      </c>
      <c r="R32" s="60">
        <f>HLOOKUP(R20,'SDR Patient and Stations'!$B$6:$AT$14,4,FALSE)</f>
        <v>42</v>
      </c>
      <c r="S32" s="68">
        <f>HLOOKUP(S20,'SDR Patient and Stations'!$B$6:$AT$14,4,FALSE)</f>
        <v>42</v>
      </c>
      <c r="T32" s="60">
        <f>HLOOKUP(T20,'SDR Patient and Stations'!$B$6:$AT$14,4,FALSE)</f>
        <v>45</v>
      </c>
      <c r="U32" s="68">
        <f>HLOOKUP(U20,'SDR Patient and Stations'!$B$6:$AT$14,4,FALSE)</f>
        <v>50</v>
      </c>
      <c r="V32" s="60">
        <f>HLOOKUP(V20,'SDR Patient and Stations'!$B$6:$AT$14,4,FALSE)</f>
        <v>54</v>
      </c>
      <c r="W32" s="68">
        <f>HLOOKUP(W20,'SDR Patient and Stations'!$B$6:$AT$14,4,FALSE)</f>
        <v>53</v>
      </c>
      <c r="X32" s="60">
        <f>HLOOKUP(X20,'SDR Patient and Stations'!$B$6:$AT$14,4,FALSE)</f>
        <v>55</v>
      </c>
      <c r="Y32" s="68">
        <f>HLOOKUP(Y20,'SDR Patient and Stations'!$B$6:$AT$14,4,FALSE)</f>
        <v>61</v>
      </c>
      <c r="Z32" s="60">
        <f>HLOOKUP(Z20,'SDR Patient and Stations'!$B$6:$AT$14,4,FALSE)</f>
        <v>63</v>
      </c>
      <c r="AA32" s="68">
        <f>HLOOKUP(AA20,'SDR Patient and Stations'!$B$6:$AT$14,4,FALSE)</f>
        <v>64</v>
      </c>
      <c r="AB32" s="60">
        <f>HLOOKUP(AB20,'SDR Patient and Stations'!$B$6:$AT$14,4,FALSE)</f>
        <v>64</v>
      </c>
      <c r="AC32" s="68">
        <f>HLOOKUP(AC20,'SDR Patient and Stations'!$B$6:$AT$14,4,FALSE)</f>
        <v>65</v>
      </c>
      <c r="AD32" s="60">
        <f>HLOOKUP(AD20,'SDR Patient and Stations'!$B$6:$AT$14,4,FALSE)</f>
        <v>54</v>
      </c>
      <c r="AE32" s="68">
        <f>HLOOKUP(AE20,'SDR Patient and Stations'!$B$6:$AT$14,4,FALSE)</f>
        <v>57</v>
      </c>
      <c r="AF32" s="60">
        <f>HLOOKUP(AF20,'SDR Patient and Stations'!$B$6:$AT$14,4,FALSE)</f>
        <v>57</v>
      </c>
      <c r="AG32" s="68">
        <f>HLOOKUP(AG20,'SDR Patient and Stations'!$B$6:$AT$14,4,FALSE)</f>
        <v>58</v>
      </c>
      <c r="AH32" s="60">
        <f>HLOOKUP(AH20,'SDR Patient and Stations'!$B$6:$AT$14,4,FALSE)</f>
        <v>52</v>
      </c>
      <c r="AI32" s="68">
        <f>HLOOKUP(AI20,'SDR Patient and Stations'!$B$6:$AT$14,4,FALSE)</f>
        <v>60</v>
      </c>
      <c r="AJ32" s="60">
        <f>HLOOKUP(AJ20,'SDR Patient and Stations'!$B$6:$AT$14,4,FALSE)</f>
        <v>44</v>
      </c>
      <c r="AK32" s="68">
        <f>HLOOKUP(AK20,'SDR Patient and Stations'!$B$6:$AT$14,4,FALSE)</f>
        <v>42</v>
      </c>
      <c r="AL32" s="60">
        <f>HLOOKUP(AL20,'SDR Patient and Stations'!$B$6:$AT$14,4,FALSE)</f>
        <v>40</v>
      </c>
      <c r="AM32" s="68">
        <f>HLOOKUP(AM20,'SDR Patient and Stations'!$B$6:$AT$14,4,FALSE)</f>
        <v>43</v>
      </c>
      <c r="AN32" s="60">
        <f>HLOOKUP(AN20,'SDR Patient and Stations'!$B$6:$AT$14,4,FALSE)</f>
        <v>41</v>
      </c>
      <c r="AO32" s="68">
        <f>HLOOKUP(AO20,'SDR Patient and Stations'!$B$6:$AT$14,4,FALSE)</f>
        <v>39</v>
      </c>
      <c r="AP32" s="60">
        <f>HLOOKUP(AP20,'SDR Patient and Stations'!$B$6:$AT$14,4,FALSE)</f>
        <v>44</v>
      </c>
      <c r="AQ32" s="68">
        <f>HLOOKUP(AQ20,'SDR Patient and Stations'!$B$6:$AT$14,4,FALSE)</f>
        <v>44</v>
      </c>
      <c r="AR32" s="60">
        <f>HLOOKUP(AR20,'SDR Patient and Stations'!$B$6:$AT$14,4,FALSE)</f>
        <v>46</v>
      </c>
      <c r="AS32" s="68">
        <f>HLOOKUP(AS20,'SDR Patient and Stations'!$B$6:$AT$14,4,FALSE)</f>
        <v>49</v>
      </c>
      <c r="AT32" s="60">
        <f>HLOOKUP(AT20,'SDR Patient and Stations'!$B$6:$AT$14,4,FALSE)</f>
        <v>56</v>
      </c>
      <c r="AU32" s="68">
        <f>HLOOKUP(AU20,'SDR Patient and Stations'!$B$6:$AT$14,4,FALSE)</f>
        <v>47</v>
      </c>
      <c r="AV32" s="60">
        <f>HLOOKUP(AV20,'SDR Patient and Stations'!$B$6:$AT$14,4,FALSE)</f>
        <v>50</v>
      </c>
      <c r="AW32" s="68">
        <f>HLOOKUP(AW20,'SDR Patient and Stations'!$B$6:$AT$14,4,FALSE)</f>
        <v>41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K34" si="19">F30-F32</f>
        <v>0</v>
      </c>
      <c r="G34" s="69">
        <f t="shared" si="19"/>
        <v>0</v>
      </c>
      <c r="H34" s="61">
        <f t="shared" si="19"/>
        <v>0</v>
      </c>
      <c r="I34" s="69">
        <f t="shared" si="19"/>
        <v>0</v>
      </c>
      <c r="J34" s="61">
        <f t="shared" si="19"/>
        <v>0</v>
      </c>
      <c r="K34" s="69">
        <f t="shared" si="19"/>
        <v>0</v>
      </c>
      <c r="L34" s="61">
        <f t="shared" ref="L34:AZ34" si="20">L30-L32</f>
        <v>0</v>
      </c>
      <c r="M34" s="69">
        <f t="shared" si="20"/>
        <v>13</v>
      </c>
      <c r="N34" s="61">
        <f t="shared" si="20"/>
        <v>34</v>
      </c>
      <c r="O34" s="69">
        <f t="shared" si="20"/>
        <v>42</v>
      </c>
      <c r="P34" s="61">
        <f t="shared" si="20"/>
        <v>29</v>
      </c>
      <c r="Q34" s="69">
        <f t="shared" si="20"/>
        <v>11</v>
      </c>
      <c r="R34" s="61">
        <f t="shared" si="20"/>
        <v>8</v>
      </c>
      <c r="S34" s="69">
        <f t="shared" si="20"/>
        <v>12</v>
      </c>
      <c r="T34" s="61">
        <f t="shared" si="20"/>
        <v>8</v>
      </c>
      <c r="U34" s="69">
        <f t="shared" si="20"/>
        <v>5</v>
      </c>
      <c r="V34" s="61">
        <f t="shared" si="20"/>
        <v>7</v>
      </c>
      <c r="W34" s="69">
        <f t="shared" si="20"/>
        <v>10</v>
      </c>
      <c r="X34" s="61">
        <f t="shared" si="20"/>
        <v>9</v>
      </c>
      <c r="Y34" s="69">
        <f t="shared" si="20"/>
        <v>3</v>
      </c>
      <c r="Z34" s="61">
        <f t="shared" si="20"/>
        <v>2</v>
      </c>
      <c r="AA34" s="69">
        <f t="shared" si="20"/>
        <v>-10</v>
      </c>
      <c r="AB34" s="61">
        <f t="shared" si="20"/>
        <v>-7</v>
      </c>
      <c r="AC34" s="69">
        <f t="shared" si="20"/>
        <v>-8</v>
      </c>
      <c r="AD34" s="61">
        <f t="shared" si="20"/>
        <v>4</v>
      </c>
      <c r="AE34" s="69">
        <f t="shared" si="20"/>
        <v>-5</v>
      </c>
      <c r="AF34" s="61">
        <f t="shared" si="20"/>
        <v>3</v>
      </c>
      <c r="AG34" s="69">
        <f t="shared" si="20"/>
        <v>-14</v>
      </c>
      <c r="AH34" s="61">
        <f t="shared" si="20"/>
        <v>-10</v>
      </c>
      <c r="AI34" s="69">
        <f t="shared" si="20"/>
        <v>-20</v>
      </c>
      <c r="AJ34" s="61">
        <f t="shared" si="20"/>
        <v>-1</v>
      </c>
      <c r="AK34" s="69">
        <f t="shared" si="20"/>
        <v>-1</v>
      </c>
      <c r="AL34" s="61">
        <f t="shared" si="20"/>
        <v>-1</v>
      </c>
      <c r="AM34" s="69">
        <f t="shared" si="20"/>
        <v>1</v>
      </c>
      <c r="AN34" s="61">
        <f t="shared" si="20"/>
        <v>3</v>
      </c>
      <c r="AO34" s="69">
        <f t="shared" si="20"/>
        <v>7</v>
      </c>
      <c r="AP34" s="61">
        <f t="shared" si="20"/>
        <v>5</v>
      </c>
      <c r="AQ34" s="69">
        <f t="shared" si="20"/>
        <v>12</v>
      </c>
      <c r="AR34" s="61">
        <f t="shared" si="20"/>
        <v>1</v>
      </c>
      <c r="AS34" s="69">
        <f t="shared" si="20"/>
        <v>1</v>
      </c>
      <c r="AT34" s="61">
        <f t="shared" si="20"/>
        <v>-15</v>
      </c>
      <c r="AU34" s="69" t="e">
        <f t="shared" si="20"/>
        <v>#N/A</v>
      </c>
      <c r="AV34" s="61" t="e">
        <f t="shared" si="20"/>
        <v>#N/A</v>
      </c>
      <c r="AW34" s="69" t="e">
        <f t="shared" si="20"/>
        <v>#N/A</v>
      </c>
      <c r="AX34" s="61" t="e">
        <f t="shared" si="20"/>
        <v>#N/A</v>
      </c>
      <c r="AY34" s="69" t="e">
        <f t="shared" si="20"/>
        <v>#N/A</v>
      </c>
      <c r="AZ34" s="61" t="e">
        <f t="shared" si="20"/>
        <v>#N/A</v>
      </c>
      <c r="BB34" s="69" t="e">
        <f t="shared" ref="BB34:BD34" si="21">BB30-BB32</f>
        <v>#N/A</v>
      </c>
      <c r="BC34" s="61" t="e">
        <f t="shared" si="21"/>
        <v>#N/A</v>
      </c>
      <c r="BD34" s="69" t="e">
        <f t="shared" si="21"/>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22">IFERROR(G34/G32,0)</f>
        <v>0</v>
      </c>
      <c r="H36" s="108">
        <f t="shared" si="22"/>
        <v>0</v>
      </c>
      <c r="I36" s="107">
        <f t="shared" si="22"/>
        <v>0</v>
      </c>
      <c r="J36" s="108">
        <f t="shared" si="22"/>
        <v>0</v>
      </c>
      <c r="K36" s="107">
        <f t="shared" si="22"/>
        <v>0</v>
      </c>
      <c r="L36" s="108">
        <f t="shared" si="22"/>
        <v>0</v>
      </c>
      <c r="M36" s="107">
        <f t="shared" si="22"/>
        <v>0</v>
      </c>
      <c r="N36" s="108">
        <f t="shared" si="22"/>
        <v>0</v>
      </c>
      <c r="O36" s="107">
        <f t="shared" si="22"/>
        <v>0</v>
      </c>
      <c r="P36" s="108">
        <f t="shared" si="22"/>
        <v>2.2307692307692308</v>
      </c>
      <c r="Q36" s="107">
        <f t="shared" si="22"/>
        <v>0.3235294117647059</v>
      </c>
      <c r="R36" s="108">
        <f t="shared" si="22"/>
        <v>0.19047619047619047</v>
      </c>
      <c r="S36" s="107">
        <f t="shared" si="22"/>
        <v>0.2857142857142857</v>
      </c>
      <c r="T36" s="108">
        <f t="shared" si="22"/>
        <v>0.17777777777777778</v>
      </c>
      <c r="U36" s="107">
        <f t="shared" si="22"/>
        <v>0.1</v>
      </c>
      <c r="V36" s="108">
        <f t="shared" si="22"/>
        <v>0.12962962962962962</v>
      </c>
      <c r="W36" s="107">
        <f t="shared" si="22"/>
        <v>0.18867924528301888</v>
      </c>
      <c r="X36" s="108">
        <f t="shared" si="22"/>
        <v>0.16363636363636364</v>
      </c>
      <c r="Y36" s="107">
        <f t="shared" si="22"/>
        <v>4.9180327868852458E-2</v>
      </c>
      <c r="Z36" s="108">
        <f t="shared" si="22"/>
        <v>3.1746031746031744E-2</v>
      </c>
      <c r="AA36" s="107">
        <f t="shared" si="22"/>
        <v>-0.15625</v>
      </c>
      <c r="AB36" s="108">
        <f t="shared" si="22"/>
        <v>-0.109375</v>
      </c>
      <c r="AC36" s="107">
        <f t="shared" si="22"/>
        <v>-0.12307692307692308</v>
      </c>
      <c r="AD36" s="108">
        <f t="shared" si="22"/>
        <v>7.407407407407407E-2</v>
      </c>
      <c r="AE36" s="107">
        <f t="shared" si="22"/>
        <v>-8.771929824561403E-2</v>
      </c>
      <c r="AF36" s="108">
        <f t="shared" si="22"/>
        <v>5.2631578947368418E-2</v>
      </c>
      <c r="AG36" s="107">
        <f t="shared" si="22"/>
        <v>-0.2413793103448276</v>
      </c>
      <c r="AH36" s="108">
        <f t="shared" si="22"/>
        <v>-0.19230769230769232</v>
      </c>
      <c r="AI36" s="107">
        <f t="shared" si="22"/>
        <v>-0.33333333333333331</v>
      </c>
      <c r="AJ36" s="108">
        <f t="shared" si="22"/>
        <v>-2.2727272727272728E-2</v>
      </c>
      <c r="AK36" s="107">
        <f t="shared" si="22"/>
        <v>-2.3809523809523808E-2</v>
      </c>
      <c r="AL36" s="108">
        <f t="shared" si="22"/>
        <v>-2.5000000000000001E-2</v>
      </c>
      <c r="AM36" s="107">
        <f t="shared" si="22"/>
        <v>2.3255813953488372E-2</v>
      </c>
      <c r="AN36" s="108">
        <f t="shared" si="22"/>
        <v>7.3170731707317069E-2</v>
      </c>
      <c r="AO36" s="107">
        <f t="shared" si="22"/>
        <v>0.17948717948717949</v>
      </c>
      <c r="AP36" s="108">
        <f t="shared" si="22"/>
        <v>0.11363636363636363</v>
      </c>
      <c r="AQ36" s="107">
        <f t="shared" si="22"/>
        <v>0.27272727272727271</v>
      </c>
      <c r="AR36" s="108">
        <f t="shared" si="22"/>
        <v>2.1739130434782608E-2</v>
      </c>
      <c r="AS36" s="107">
        <f t="shared" si="22"/>
        <v>2.0408163265306121E-2</v>
      </c>
      <c r="AT36" s="108">
        <f t="shared" si="22"/>
        <v>-0.26785714285714285</v>
      </c>
      <c r="AU36" s="107">
        <f t="shared" si="22"/>
        <v>0</v>
      </c>
      <c r="AV36" s="108">
        <f t="shared" si="22"/>
        <v>0</v>
      </c>
      <c r="AW36" s="107">
        <f t="shared" si="22"/>
        <v>0</v>
      </c>
      <c r="AX36" s="108">
        <f t="shared" si="22"/>
        <v>0</v>
      </c>
      <c r="AY36" s="107">
        <f t="shared" si="22"/>
        <v>0</v>
      </c>
      <c r="AZ36" s="108">
        <f t="shared" si="22"/>
        <v>0</v>
      </c>
      <c r="BB36" s="70" t="e">
        <f t="shared" ref="BB36:BD36" si="23">BB34/BB32</f>
        <v>#N/A</v>
      </c>
      <c r="BC36" s="62" t="e">
        <f t="shared" si="23"/>
        <v>#N/A</v>
      </c>
      <c r="BD36" s="70" t="e">
        <f t="shared" si="23"/>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4">G36/18</f>
        <v>0</v>
      </c>
      <c r="H38" s="108">
        <f t="shared" si="24"/>
        <v>0</v>
      </c>
      <c r="I38" s="107">
        <f t="shared" si="24"/>
        <v>0</v>
      </c>
      <c r="J38" s="108">
        <f t="shared" si="24"/>
        <v>0</v>
      </c>
      <c r="K38" s="107">
        <f t="shared" si="24"/>
        <v>0</v>
      </c>
      <c r="L38" s="108">
        <f t="shared" ref="L38:AZ38" si="25">L36/18</f>
        <v>0</v>
      </c>
      <c r="M38" s="107">
        <f t="shared" si="25"/>
        <v>0</v>
      </c>
      <c r="N38" s="108">
        <f t="shared" si="25"/>
        <v>0</v>
      </c>
      <c r="O38" s="107">
        <f t="shared" si="25"/>
        <v>0</v>
      </c>
      <c r="P38" s="108">
        <f t="shared" si="25"/>
        <v>0.12393162393162394</v>
      </c>
      <c r="Q38" s="107">
        <f t="shared" si="25"/>
        <v>1.7973856209150329E-2</v>
      </c>
      <c r="R38" s="108">
        <f t="shared" si="25"/>
        <v>1.0582010582010581E-2</v>
      </c>
      <c r="S38" s="107">
        <f t="shared" si="25"/>
        <v>1.5873015873015872E-2</v>
      </c>
      <c r="T38" s="108">
        <f t="shared" si="25"/>
        <v>9.876543209876543E-3</v>
      </c>
      <c r="U38" s="107">
        <f t="shared" si="25"/>
        <v>5.5555555555555558E-3</v>
      </c>
      <c r="V38" s="108">
        <f t="shared" si="25"/>
        <v>7.2016460905349787E-3</v>
      </c>
      <c r="W38" s="107">
        <f t="shared" si="25"/>
        <v>1.0482180293501049E-2</v>
      </c>
      <c r="X38" s="108">
        <f t="shared" si="25"/>
        <v>9.0909090909090905E-3</v>
      </c>
      <c r="Y38" s="107">
        <f t="shared" si="25"/>
        <v>2.7322404371584699E-3</v>
      </c>
      <c r="Z38" s="108">
        <f t="shared" si="25"/>
        <v>1.7636684303350969E-3</v>
      </c>
      <c r="AA38" s="107">
        <f t="shared" si="25"/>
        <v>-8.6805555555555559E-3</v>
      </c>
      <c r="AB38" s="108">
        <f t="shared" si="25"/>
        <v>-6.076388888888889E-3</v>
      </c>
      <c r="AC38" s="107">
        <f t="shared" si="25"/>
        <v>-6.8376068376068376E-3</v>
      </c>
      <c r="AD38" s="108">
        <f t="shared" si="25"/>
        <v>4.1152263374485592E-3</v>
      </c>
      <c r="AE38" s="107">
        <f t="shared" si="25"/>
        <v>-4.8732943469785572E-3</v>
      </c>
      <c r="AF38" s="108">
        <f t="shared" si="25"/>
        <v>2.9239766081871343E-3</v>
      </c>
      <c r="AG38" s="107">
        <f t="shared" si="25"/>
        <v>-1.3409961685823755E-2</v>
      </c>
      <c r="AH38" s="108">
        <f t="shared" si="25"/>
        <v>-1.0683760683760684E-2</v>
      </c>
      <c r="AI38" s="107">
        <f t="shared" si="25"/>
        <v>-1.8518518518518517E-2</v>
      </c>
      <c r="AJ38" s="108">
        <f t="shared" si="25"/>
        <v>-1.2626262626262627E-3</v>
      </c>
      <c r="AK38" s="107">
        <f t="shared" si="25"/>
        <v>-1.3227513227513227E-3</v>
      </c>
      <c r="AL38" s="108">
        <f t="shared" si="25"/>
        <v>-1.3888888888888889E-3</v>
      </c>
      <c r="AM38" s="107">
        <f t="shared" si="25"/>
        <v>1.2919896640826874E-3</v>
      </c>
      <c r="AN38" s="108">
        <f t="shared" si="25"/>
        <v>4.0650406504065036E-3</v>
      </c>
      <c r="AO38" s="107">
        <f t="shared" si="25"/>
        <v>9.9715099715099714E-3</v>
      </c>
      <c r="AP38" s="108">
        <f t="shared" si="25"/>
        <v>6.313131313131313E-3</v>
      </c>
      <c r="AQ38" s="107">
        <f t="shared" si="25"/>
        <v>1.515151515151515E-2</v>
      </c>
      <c r="AR38" s="108">
        <f t="shared" si="25"/>
        <v>1.2077294685990338E-3</v>
      </c>
      <c r="AS38" s="107">
        <f t="shared" si="25"/>
        <v>1.1337868480725622E-3</v>
      </c>
      <c r="AT38" s="108">
        <f t="shared" si="25"/>
        <v>-1.488095238095238E-2</v>
      </c>
      <c r="AU38" s="107">
        <f t="shared" si="25"/>
        <v>0</v>
      </c>
      <c r="AV38" s="108">
        <f t="shared" si="25"/>
        <v>0</v>
      </c>
      <c r="AW38" s="107">
        <f t="shared" si="25"/>
        <v>0</v>
      </c>
      <c r="AX38" s="108">
        <f t="shared" si="25"/>
        <v>0</v>
      </c>
      <c r="AY38" s="107">
        <f t="shared" si="25"/>
        <v>0</v>
      </c>
      <c r="AZ38" s="108">
        <f t="shared" si="25"/>
        <v>0</v>
      </c>
      <c r="BB38" s="70" t="e">
        <f t="shared" si="24"/>
        <v>#N/A</v>
      </c>
      <c r="BC38" s="62" t="e">
        <f t="shared" si="24"/>
        <v>#N/A</v>
      </c>
      <c r="BD38" s="70" t="e">
        <f t="shared" si="24"/>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6">G38*G41</f>
        <v>0</v>
      </c>
      <c r="H40" s="108">
        <f t="shared" si="26"/>
        <v>0</v>
      </c>
      <c r="I40" s="107">
        <f t="shared" si="26"/>
        <v>0</v>
      </c>
      <c r="J40" s="108">
        <f t="shared" si="26"/>
        <v>0</v>
      </c>
      <c r="K40" s="107">
        <f t="shared" si="26"/>
        <v>0</v>
      </c>
      <c r="L40" s="108">
        <f t="shared" ref="L40:AZ40" si="27">L38*L41</f>
        <v>0</v>
      </c>
      <c r="M40" s="107">
        <f t="shared" si="27"/>
        <v>0</v>
      </c>
      <c r="N40" s="108">
        <f t="shared" si="27"/>
        <v>0</v>
      </c>
      <c r="O40" s="107">
        <f t="shared" si="27"/>
        <v>0</v>
      </c>
      <c r="P40" s="108">
        <f t="shared" si="27"/>
        <v>2.2307692307692308</v>
      </c>
      <c r="Q40" s="107">
        <f t="shared" si="27"/>
        <v>0.3235294117647059</v>
      </c>
      <c r="R40" s="108">
        <f t="shared" si="27"/>
        <v>0.19047619047619047</v>
      </c>
      <c r="S40" s="107">
        <f t="shared" si="27"/>
        <v>0.2857142857142857</v>
      </c>
      <c r="T40" s="108">
        <f t="shared" si="27"/>
        <v>0.17777777777777778</v>
      </c>
      <c r="U40" s="107">
        <f t="shared" si="27"/>
        <v>0.1</v>
      </c>
      <c r="V40" s="108">
        <f t="shared" si="27"/>
        <v>0.12962962962962962</v>
      </c>
      <c r="W40" s="107">
        <f t="shared" si="27"/>
        <v>0.18867924528301888</v>
      </c>
      <c r="X40" s="108">
        <f t="shared" si="27"/>
        <v>0.16363636363636364</v>
      </c>
      <c r="Y40" s="107">
        <f t="shared" si="27"/>
        <v>4.9180327868852458E-2</v>
      </c>
      <c r="Z40" s="108">
        <f t="shared" si="27"/>
        <v>3.1746031746031744E-2</v>
      </c>
      <c r="AA40" s="107">
        <f t="shared" si="27"/>
        <v>-0.15625</v>
      </c>
      <c r="AB40" s="108">
        <f t="shared" si="27"/>
        <v>-0.109375</v>
      </c>
      <c r="AC40" s="107">
        <f t="shared" si="27"/>
        <v>-0.12307692307692308</v>
      </c>
      <c r="AD40" s="108">
        <f t="shared" si="27"/>
        <v>7.407407407407407E-2</v>
      </c>
      <c r="AE40" s="107">
        <f t="shared" si="27"/>
        <v>-8.771929824561403E-2</v>
      </c>
      <c r="AF40" s="108">
        <f t="shared" si="27"/>
        <v>5.2631578947368418E-2</v>
      </c>
      <c r="AG40" s="107">
        <f t="shared" si="27"/>
        <v>-0.2413793103448276</v>
      </c>
      <c r="AH40" s="108">
        <f t="shared" si="27"/>
        <v>-0.19230769230769232</v>
      </c>
      <c r="AI40" s="107">
        <f t="shared" si="27"/>
        <v>-0.33333333333333331</v>
      </c>
      <c r="AJ40" s="108">
        <f t="shared" si="27"/>
        <v>-2.2727272727272728E-2</v>
      </c>
      <c r="AK40" s="107">
        <f t="shared" si="27"/>
        <v>-2.3809523809523808E-2</v>
      </c>
      <c r="AL40" s="108">
        <f t="shared" si="27"/>
        <v>-2.5000000000000001E-2</v>
      </c>
      <c r="AM40" s="107">
        <f t="shared" si="27"/>
        <v>2.3255813953488372E-2</v>
      </c>
      <c r="AN40" s="108">
        <f t="shared" si="27"/>
        <v>7.3170731707317069E-2</v>
      </c>
      <c r="AO40" s="107">
        <f t="shared" si="27"/>
        <v>0.17948717948717949</v>
      </c>
      <c r="AP40" s="108">
        <f t="shared" si="27"/>
        <v>0.11363636363636363</v>
      </c>
      <c r="AQ40" s="107">
        <f t="shared" si="27"/>
        <v>0.27272727272727271</v>
      </c>
      <c r="AR40" s="108">
        <f t="shared" si="27"/>
        <v>2.1739130434782608E-2</v>
      </c>
      <c r="AS40" s="107">
        <f t="shared" si="27"/>
        <v>2.0408163265306117E-2</v>
      </c>
      <c r="AT40" s="108">
        <f t="shared" si="27"/>
        <v>-0.26785714285714285</v>
      </c>
      <c r="AU40" s="107">
        <f t="shared" si="27"/>
        <v>0</v>
      </c>
      <c r="AV40" s="108">
        <f t="shared" si="27"/>
        <v>0</v>
      </c>
      <c r="AW40" s="107">
        <f t="shared" si="27"/>
        <v>0</v>
      </c>
      <c r="AX40" s="108">
        <f t="shared" si="27"/>
        <v>0</v>
      </c>
      <c r="AY40" s="107">
        <f t="shared" si="27"/>
        <v>0</v>
      </c>
      <c r="AZ40" s="108">
        <f t="shared" si="27"/>
        <v>0</v>
      </c>
      <c r="BB40" s="70" t="e">
        <f t="shared" si="26"/>
        <v>#N/A</v>
      </c>
      <c r="BC40" s="62" t="e">
        <f t="shared" si="26"/>
        <v>#N/A</v>
      </c>
      <c r="BD40" s="70" t="e">
        <f t="shared" si="26"/>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8">G30+(G30*G40)</f>
        <v>0</v>
      </c>
      <c r="H43" s="110">
        <f t="shared" si="28"/>
        <v>0</v>
      </c>
      <c r="I43" s="109">
        <f t="shared" si="28"/>
        <v>0</v>
      </c>
      <c r="J43" s="110">
        <f t="shared" si="28"/>
        <v>0</v>
      </c>
      <c r="K43" s="109">
        <f t="shared" si="28"/>
        <v>0</v>
      </c>
      <c r="L43" s="110">
        <f t="shared" ref="L43:AZ43" si="29">L30+(L30*L40)</f>
        <v>0</v>
      </c>
      <c r="M43" s="109">
        <f t="shared" si="29"/>
        <v>13</v>
      </c>
      <c r="N43" s="110">
        <f t="shared" si="29"/>
        <v>34</v>
      </c>
      <c r="O43" s="109">
        <f t="shared" si="29"/>
        <v>42</v>
      </c>
      <c r="P43" s="110">
        <f t="shared" si="29"/>
        <v>135.69230769230768</v>
      </c>
      <c r="Q43" s="109">
        <f t="shared" si="29"/>
        <v>59.558823529411768</v>
      </c>
      <c r="R43" s="110">
        <f t="shared" si="29"/>
        <v>59.523809523809526</v>
      </c>
      <c r="S43" s="109">
        <f t="shared" si="29"/>
        <v>69.428571428571431</v>
      </c>
      <c r="T43" s="110">
        <f t="shared" si="29"/>
        <v>62.422222222222224</v>
      </c>
      <c r="U43" s="109">
        <f t="shared" si="29"/>
        <v>60.5</v>
      </c>
      <c r="V43" s="110">
        <f t="shared" si="29"/>
        <v>68.907407407407405</v>
      </c>
      <c r="W43" s="109">
        <f t="shared" si="29"/>
        <v>74.886792452830193</v>
      </c>
      <c r="X43" s="110">
        <f t="shared" si="29"/>
        <v>74.472727272727269</v>
      </c>
      <c r="Y43" s="109">
        <f t="shared" si="29"/>
        <v>67.147540983606561</v>
      </c>
      <c r="Z43" s="110">
        <f t="shared" si="29"/>
        <v>67.063492063492063</v>
      </c>
      <c r="AA43" s="109">
        <f t="shared" si="29"/>
        <v>45.5625</v>
      </c>
      <c r="AB43" s="110">
        <f t="shared" si="29"/>
        <v>50.765625</v>
      </c>
      <c r="AC43" s="109">
        <f t="shared" si="29"/>
        <v>49.984615384615381</v>
      </c>
      <c r="AD43" s="110">
        <f t="shared" si="29"/>
        <v>62.296296296296298</v>
      </c>
      <c r="AE43" s="109">
        <f t="shared" si="29"/>
        <v>47.438596491228068</v>
      </c>
      <c r="AF43" s="110">
        <f t="shared" si="29"/>
        <v>63.157894736842103</v>
      </c>
      <c r="AG43" s="109">
        <f t="shared" si="29"/>
        <v>33.379310344827587</v>
      </c>
      <c r="AH43" s="110">
        <f t="shared" si="29"/>
        <v>33.92307692307692</v>
      </c>
      <c r="AI43" s="109">
        <f t="shared" si="29"/>
        <v>26.666666666666668</v>
      </c>
      <c r="AJ43" s="110">
        <f t="shared" si="29"/>
        <v>42.022727272727273</v>
      </c>
      <c r="AK43" s="109">
        <f t="shared" si="29"/>
        <v>40.023809523809526</v>
      </c>
      <c r="AL43" s="110">
        <f t="shared" si="29"/>
        <v>38.024999999999999</v>
      </c>
      <c r="AM43" s="109">
        <f t="shared" si="29"/>
        <v>45.02325581395349</v>
      </c>
      <c r="AN43" s="110">
        <f t="shared" si="29"/>
        <v>47.219512195121951</v>
      </c>
      <c r="AO43" s="109">
        <f t="shared" si="29"/>
        <v>54.256410256410255</v>
      </c>
      <c r="AP43" s="110">
        <f t="shared" si="29"/>
        <v>54.56818181818182</v>
      </c>
      <c r="AQ43" s="109">
        <f t="shared" si="29"/>
        <v>71.272727272727266</v>
      </c>
      <c r="AR43" s="110">
        <f t="shared" si="29"/>
        <v>48.021739130434781</v>
      </c>
      <c r="AS43" s="109">
        <f t="shared" si="29"/>
        <v>51.020408163265309</v>
      </c>
      <c r="AT43" s="110">
        <f t="shared" si="29"/>
        <v>30.017857142857142</v>
      </c>
      <c r="AU43" s="109" t="e">
        <f t="shared" si="29"/>
        <v>#N/A</v>
      </c>
      <c r="AV43" s="110" t="e">
        <f t="shared" si="29"/>
        <v>#N/A</v>
      </c>
      <c r="AW43" s="109" t="e">
        <f t="shared" si="29"/>
        <v>#N/A</v>
      </c>
      <c r="AX43" s="110" t="e">
        <f t="shared" si="29"/>
        <v>#N/A</v>
      </c>
      <c r="AY43" s="109" t="e">
        <f t="shared" si="29"/>
        <v>#N/A</v>
      </c>
      <c r="AZ43" s="110" t="e">
        <f t="shared" si="29"/>
        <v>#N/A</v>
      </c>
      <c r="BB43" s="70" t="e">
        <f t="shared" si="28"/>
        <v>#N/A</v>
      </c>
      <c r="BC43" s="62" t="e">
        <f t="shared" si="28"/>
        <v>#N/A</v>
      </c>
      <c r="BD43" s="70" t="e">
        <f t="shared" si="28"/>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K45" si="30">G43/$F$1</f>
        <v>0</v>
      </c>
      <c r="H45" s="61">
        <f t="shared" si="30"/>
        <v>0</v>
      </c>
      <c r="I45" s="69">
        <f t="shared" si="30"/>
        <v>0</v>
      </c>
      <c r="J45" s="61">
        <f t="shared" si="30"/>
        <v>0</v>
      </c>
      <c r="K45" s="69">
        <f t="shared" si="30"/>
        <v>0</v>
      </c>
      <c r="L45" s="61">
        <f t="shared" ref="L45:AZ45" si="31">L43/$F$1</f>
        <v>0</v>
      </c>
      <c r="M45" s="69">
        <f t="shared" si="31"/>
        <v>4.1139240506329111</v>
      </c>
      <c r="N45" s="61">
        <f t="shared" si="31"/>
        <v>10.759493670886075</v>
      </c>
      <c r="O45" s="69">
        <f t="shared" si="31"/>
        <v>13.291139240506329</v>
      </c>
      <c r="P45" s="61">
        <f t="shared" si="31"/>
        <v>42.940603700097363</v>
      </c>
      <c r="Q45" s="69">
        <f t="shared" si="31"/>
        <v>18.847728965003725</v>
      </c>
      <c r="R45" s="61">
        <f t="shared" si="31"/>
        <v>18.836648583484028</v>
      </c>
      <c r="S45" s="69">
        <f t="shared" si="31"/>
        <v>21.971066907775768</v>
      </c>
      <c r="T45" s="61">
        <f t="shared" si="31"/>
        <v>19.753867791842474</v>
      </c>
      <c r="U45" s="69">
        <f t="shared" si="31"/>
        <v>19.145569620253163</v>
      </c>
      <c r="V45" s="61">
        <f t="shared" si="31"/>
        <v>21.806141584622594</v>
      </c>
      <c r="W45" s="69">
        <f t="shared" si="31"/>
        <v>23.69835204203487</v>
      </c>
      <c r="X45" s="61">
        <f t="shared" si="31"/>
        <v>23.567318757192172</v>
      </c>
      <c r="Y45" s="69">
        <f t="shared" si="31"/>
        <v>21.249221830255241</v>
      </c>
      <c r="Z45" s="61">
        <f t="shared" si="31"/>
        <v>21.222624070725335</v>
      </c>
      <c r="AA45" s="69">
        <f t="shared" si="31"/>
        <v>14.418512658227847</v>
      </c>
      <c r="AB45" s="61">
        <f t="shared" si="31"/>
        <v>16.065071202531644</v>
      </c>
      <c r="AC45" s="69">
        <f t="shared" si="31"/>
        <v>15.817916260954235</v>
      </c>
      <c r="AD45" s="61">
        <f t="shared" si="31"/>
        <v>19.714017815283636</v>
      </c>
      <c r="AE45" s="69">
        <f t="shared" si="31"/>
        <v>15.012214079502552</v>
      </c>
      <c r="AF45" s="61">
        <f t="shared" si="31"/>
        <v>19.986675549633574</v>
      </c>
      <c r="AG45" s="69">
        <f t="shared" si="31"/>
        <v>10.56307289393278</v>
      </c>
      <c r="AH45" s="61">
        <f t="shared" si="31"/>
        <v>10.735150925024341</v>
      </c>
      <c r="AI45" s="69">
        <f t="shared" si="31"/>
        <v>8.4388185654008439</v>
      </c>
      <c r="AJ45" s="61">
        <f t="shared" si="31"/>
        <v>13.298331415420023</v>
      </c>
      <c r="AK45" s="69">
        <f t="shared" si="31"/>
        <v>12.665762507534659</v>
      </c>
      <c r="AL45" s="61">
        <f t="shared" si="31"/>
        <v>12.033227848101264</v>
      </c>
      <c r="AM45" s="69">
        <f t="shared" si="31"/>
        <v>14.247865763909331</v>
      </c>
      <c r="AN45" s="61">
        <f t="shared" si="31"/>
        <v>14.94288360605125</v>
      </c>
      <c r="AO45" s="69">
        <f t="shared" si="31"/>
        <v>17.169750081142485</v>
      </c>
      <c r="AP45" s="61">
        <f t="shared" si="31"/>
        <v>17.268411967779056</v>
      </c>
      <c r="AQ45" s="69">
        <f t="shared" si="31"/>
        <v>22.554660529344069</v>
      </c>
      <c r="AR45" s="61">
        <f t="shared" si="31"/>
        <v>15.196752889378095</v>
      </c>
      <c r="AS45" s="69">
        <f t="shared" si="31"/>
        <v>16.14569878584345</v>
      </c>
      <c r="AT45" s="61">
        <f t="shared" si="31"/>
        <v>9.499321880650994</v>
      </c>
      <c r="AU45" s="69" t="e">
        <f t="shared" si="31"/>
        <v>#N/A</v>
      </c>
      <c r="AV45" s="61" t="e">
        <f t="shared" si="31"/>
        <v>#N/A</v>
      </c>
      <c r="AW45" s="69" t="e">
        <f t="shared" si="31"/>
        <v>#N/A</v>
      </c>
      <c r="AX45" s="61" t="e">
        <f t="shared" si="31"/>
        <v>#N/A</v>
      </c>
      <c r="AY45" s="69" t="e">
        <f t="shared" si="31"/>
        <v>#N/A</v>
      </c>
      <c r="AZ45" s="61" t="e">
        <f t="shared" si="31"/>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32">I45-I26</f>
        <v>-10</v>
      </c>
      <c r="J47" s="118">
        <f t="shared" si="32"/>
        <v>-10</v>
      </c>
      <c r="K47" s="119">
        <f t="shared" si="32"/>
        <v>-10</v>
      </c>
      <c r="L47" s="118">
        <f t="shared" si="32"/>
        <v>-10</v>
      </c>
      <c r="M47" s="119">
        <f t="shared" si="32"/>
        <v>-5.8860759493670889</v>
      </c>
      <c r="N47" s="118">
        <f t="shared" si="32"/>
        <v>0.75949367088607467</v>
      </c>
      <c r="O47" s="119">
        <f t="shared" si="32"/>
        <v>3.2911392405063289</v>
      </c>
      <c r="P47" s="118">
        <f t="shared" si="32"/>
        <v>32.940603700097363</v>
      </c>
      <c r="Q47" s="119">
        <f t="shared" si="32"/>
        <v>8.0882352941176503</v>
      </c>
      <c r="R47" s="118">
        <f t="shared" si="32"/>
        <v>4.786015672091624</v>
      </c>
      <c r="S47" s="119">
        <f t="shared" si="32"/>
        <v>1.9710669077757679</v>
      </c>
      <c r="T47" s="118">
        <f t="shared" si="32"/>
        <v>-0.24613220815752612</v>
      </c>
      <c r="U47" s="119">
        <f t="shared" si="32"/>
        <v>-0.85443037974683733</v>
      </c>
      <c r="V47" s="118">
        <f t="shared" si="32"/>
        <v>1.8061415846225941</v>
      </c>
      <c r="W47" s="119">
        <f t="shared" si="32"/>
        <v>3.6983520420348697</v>
      </c>
      <c r="X47" s="118">
        <f t="shared" si="32"/>
        <v>3.5673187571921723</v>
      </c>
      <c r="Y47" s="119">
        <f t="shared" si="32"/>
        <v>1.2492218302552409</v>
      </c>
      <c r="Z47" s="118">
        <f t="shared" si="32"/>
        <v>1.2226240707253346</v>
      </c>
      <c r="AA47" s="119">
        <f t="shared" si="32"/>
        <v>-5.5814873417721529</v>
      </c>
      <c r="AB47" s="118">
        <f t="shared" si="32"/>
        <v>-3.9349287974683556</v>
      </c>
      <c r="AC47" s="119">
        <f t="shared" si="32"/>
        <v>-4.1820837390457655</v>
      </c>
      <c r="AD47" s="118">
        <f t="shared" si="32"/>
        <v>2.7140178152836363</v>
      </c>
      <c r="AE47" s="119">
        <f t="shared" si="32"/>
        <v>-1.9877859204974477</v>
      </c>
      <c r="AF47" s="118">
        <f t="shared" si="32"/>
        <v>2.9866755496335742</v>
      </c>
      <c r="AG47" s="119">
        <f t="shared" si="32"/>
        <v>-9.150944921350856</v>
      </c>
      <c r="AH47" s="118">
        <f t="shared" si="32"/>
        <v>-8.9788668902592956</v>
      </c>
      <c r="AI47" s="119">
        <f t="shared" si="32"/>
        <v>-11.561181434599156</v>
      </c>
      <c r="AJ47" s="118">
        <f t="shared" si="32"/>
        <v>-6.7016685845799771</v>
      </c>
      <c r="AK47" s="119">
        <f t="shared" si="32"/>
        <v>-7.3342374924653413</v>
      </c>
      <c r="AL47" s="118">
        <f t="shared" si="32"/>
        <v>-7.966772151898736</v>
      </c>
      <c r="AM47" s="119">
        <f t="shared" si="32"/>
        <v>-5.7521342360906687</v>
      </c>
      <c r="AN47" s="118">
        <f t="shared" si="32"/>
        <v>-5.0571163939487498</v>
      </c>
      <c r="AO47" s="119">
        <f t="shared" si="32"/>
        <v>-2.8302499188575148</v>
      </c>
      <c r="AP47" s="118">
        <f t="shared" si="32"/>
        <v>-2.7315880322209445</v>
      </c>
      <c r="AQ47" s="119">
        <f t="shared" si="32"/>
        <v>2.5546605293440692</v>
      </c>
      <c r="AR47" s="118">
        <f t="shared" si="32"/>
        <v>-4.8032471106219052</v>
      </c>
      <c r="AS47" s="119">
        <f t="shared" si="32"/>
        <v>-3.8543012141565498</v>
      </c>
      <c r="AT47" s="118">
        <f t="shared" si="32"/>
        <v>-10.500678119349006</v>
      </c>
      <c r="AU47" s="119" t="e">
        <f t="shared" si="32"/>
        <v>#N/A</v>
      </c>
      <c r="AV47" s="118" t="e">
        <f t="shared" si="32"/>
        <v>#N/A</v>
      </c>
      <c r="AW47" s="119" t="e">
        <f t="shared" si="32"/>
        <v>#N/A</v>
      </c>
      <c r="AX47" s="118" t="e">
        <f t="shared" si="32"/>
        <v>#N/A</v>
      </c>
      <c r="AY47" s="119" t="e">
        <f t="shared" si="32"/>
        <v>#N/A</v>
      </c>
      <c r="AZ47" s="118" t="e">
        <f t="shared" si="32"/>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33">IF((((IF(AND(I24&gt;($F$1-0.00001),((I45-I26)&gt;0)),(I45-I26),0)))&gt;=10),10,(IF(AND(I24&gt;($F$1-0.00001),((I45-I26)&gt;0)),(I45-I26),0)))</f>
        <v>0</v>
      </c>
      <c r="J49" s="63">
        <f t="shared" si="33"/>
        <v>0</v>
      </c>
      <c r="K49" s="71">
        <f t="shared" si="33"/>
        <v>0</v>
      </c>
      <c r="L49" s="63">
        <f t="shared" si="33"/>
        <v>0</v>
      </c>
      <c r="M49" s="71">
        <f t="shared" si="33"/>
        <v>0</v>
      </c>
      <c r="N49" s="63">
        <f t="shared" si="33"/>
        <v>0.75949367088607467</v>
      </c>
      <c r="O49" s="71">
        <f t="shared" si="33"/>
        <v>3.2911392405063289</v>
      </c>
      <c r="P49" s="63">
        <f t="shared" si="33"/>
        <v>10</v>
      </c>
      <c r="Q49" s="71">
        <f t="shared" si="33"/>
        <v>8.0882352941176503</v>
      </c>
      <c r="R49" s="63">
        <f t="shared" si="33"/>
        <v>4.786015672091624</v>
      </c>
      <c r="S49" s="71">
        <f t="shared" si="33"/>
        <v>0</v>
      </c>
      <c r="T49" s="63">
        <f t="shared" si="33"/>
        <v>0</v>
      </c>
      <c r="U49" s="71">
        <f t="shared" si="33"/>
        <v>0</v>
      </c>
      <c r="V49" s="63">
        <f t="shared" si="33"/>
        <v>0</v>
      </c>
      <c r="W49" s="71">
        <f t="shared" si="33"/>
        <v>0</v>
      </c>
      <c r="X49" s="63">
        <f t="shared" si="33"/>
        <v>3.5673187571921723</v>
      </c>
      <c r="Y49" s="71">
        <f t="shared" si="33"/>
        <v>1.2492218302552409</v>
      </c>
      <c r="Z49" s="63">
        <f t="shared" si="33"/>
        <v>1.2226240707253346</v>
      </c>
      <c r="AA49" s="71">
        <f t="shared" si="33"/>
        <v>0</v>
      </c>
      <c r="AB49" s="63">
        <f t="shared" si="33"/>
        <v>0</v>
      </c>
      <c r="AC49" s="71">
        <f t="shared" si="33"/>
        <v>0</v>
      </c>
      <c r="AD49" s="63">
        <f t="shared" si="33"/>
        <v>2.7140178152836363</v>
      </c>
      <c r="AE49" s="71">
        <f t="shared" si="33"/>
        <v>0</v>
      </c>
      <c r="AF49" s="63">
        <f t="shared" si="33"/>
        <v>2.9866755496335742</v>
      </c>
      <c r="AG49" s="71">
        <f t="shared" si="33"/>
        <v>0</v>
      </c>
      <c r="AH49" s="63">
        <f t="shared" si="33"/>
        <v>0</v>
      </c>
      <c r="AI49" s="71">
        <f t="shared" si="33"/>
        <v>0</v>
      </c>
      <c r="AJ49" s="63">
        <f t="shared" si="33"/>
        <v>0</v>
      </c>
      <c r="AK49" s="71">
        <f t="shared" si="33"/>
        <v>0</v>
      </c>
      <c r="AL49" s="63">
        <f t="shared" si="33"/>
        <v>0</v>
      </c>
      <c r="AM49" s="71">
        <f t="shared" si="33"/>
        <v>0</v>
      </c>
      <c r="AN49" s="63">
        <f t="shared" si="33"/>
        <v>0</v>
      </c>
      <c r="AO49" s="71">
        <f t="shared" si="33"/>
        <v>0</v>
      </c>
      <c r="AP49" s="63">
        <f t="shared" si="33"/>
        <v>0</v>
      </c>
      <c r="AQ49" s="71">
        <f t="shared" si="33"/>
        <v>0</v>
      </c>
      <c r="AR49" s="63">
        <f t="shared" si="33"/>
        <v>0</v>
      </c>
      <c r="AS49" s="71">
        <f t="shared" si="33"/>
        <v>0</v>
      </c>
      <c r="AT49" s="63">
        <f t="shared" si="33"/>
        <v>0</v>
      </c>
      <c r="AU49" s="71" t="e">
        <f t="shared" si="33"/>
        <v>#N/A</v>
      </c>
      <c r="AV49" s="63" t="e">
        <f t="shared" si="33"/>
        <v>#N/A</v>
      </c>
      <c r="AW49" s="71" t="e">
        <f t="shared" si="33"/>
        <v>#N/A</v>
      </c>
      <c r="AX49" s="63" t="e">
        <f t="shared" si="33"/>
        <v>#N/A</v>
      </c>
      <c r="AY49" s="71" t="e">
        <f t="shared" si="33"/>
        <v>#N/A</v>
      </c>
      <c r="AZ49" s="63" t="e">
        <f t="shared" si="33"/>
        <v>#N/A</v>
      </c>
      <c r="BB49" s="71" t="e">
        <f t="shared" ref="BB49:BD49" si="34">BB45-BB47</f>
        <v>#N/A</v>
      </c>
      <c r="BC49" s="63" t="e">
        <f t="shared" si="34"/>
        <v>#N/A</v>
      </c>
      <c r="BD49" s="71" t="e">
        <f t="shared" si="34"/>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9" priority="9" stopIfTrue="1">
      <formula>ISERROR</formula>
    </cfRule>
  </conditionalFormatting>
  <conditionalFormatting sqref="BB36:BD36 BB38:BD38 BB40:BD40 BB43:BD43 BB45:BD45 BB49:BD49">
    <cfRule type="expression" dxfId="48" priority="8" stopIfTrue="1">
      <formula>ISERROR</formula>
    </cfRule>
  </conditionalFormatting>
  <conditionalFormatting sqref="K36 K38 K40 K43 K45 K49">
    <cfRule type="expression" dxfId="47" priority="7"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6"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0.78</v>
      </c>
      <c r="D1" s="1"/>
      <c r="E1" s="1" t="s">
        <v>31</v>
      </c>
      <c r="F1" s="29">
        <v>3.12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0.32500000000000001</v>
      </c>
      <c r="N13" s="54">
        <f>'SDR Patient and Stations'!M12</f>
        <v>0.85</v>
      </c>
      <c r="O13" s="55">
        <f>'SDR Patient and Stations'!N12</f>
        <v>1.05</v>
      </c>
      <c r="P13" s="54">
        <f>'SDR Patient and Stations'!O12</f>
        <v>1.05</v>
      </c>
      <c r="Q13" s="55">
        <f>'SDR Patient and Stations'!P12</f>
        <v>0.59210526315789469</v>
      </c>
      <c r="R13" s="54">
        <f>'SDR Patient and Stations'!Q12</f>
        <v>0.65789473684210531</v>
      </c>
      <c r="S13" s="55">
        <f>'SDR Patient and Stations'!R12</f>
        <v>0.71052631578947367</v>
      </c>
      <c r="T13" s="54">
        <f>'SDR Patient and Stations'!S12</f>
        <v>0.69736842105263153</v>
      </c>
      <c r="U13" s="55">
        <f>'SDR Patient and Stations'!T12</f>
        <v>0.72368421052631582</v>
      </c>
      <c r="V13" s="54">
        <f>'SDR Patient and Stations'!U12</f>
        <v>0.80263157894736847</v>
      </c>
      <c r="W13" s="55">
        <f>'SDR Patient and Stations'!V12</f>
        <v>0.82894736842105265</v>
      </c>
      <c r="X13" s="54">
        <f>'SDR Patient and Stations'!W12</f>
        <v>0.88888888888888884</v>
      </c>
      <c r="Y13" s="55">
        <f>'SDR Patient and Stations'!X12</f>
        <v>0.88888888888888884</v>
      </c>
      <c r="Z13" s="54">
        <f>'SDR Patient and Stations'!Y12</f>
        <v>0.90277777777777779</v>
      </c>
      <c r="AA13" s="55">
        <f>'SDR Patient and Stations'!Z12</f>
        <v>0.9</v>
      </c>
      <c r="AB13" s="54">
        <f>'SDR Patient and Stations'!AA12</f>
        <v>0.95</v>
      </c>
      <c r="AC13" s="55">
        <f>'SDR Patient and Stations'!AB12</f>
        <v>0.95</v>
      </c>
      <c r="AD13" s="54">
        <f>'SDR Patient and Stations'!AC12</f>
        <v>0.76315789473684215</v>
      </c>
      <c r="AE13" s="55">
        <f>'SDR Patient and Stations'!AD12</f>
        <v>0.68421052631578949</v>
      </c>
      <c r="AF13" s="54">
        <f>'SDR Patient and Stations'!AE12</f>
        <v>0.78947368421052633</v>
      </c>
      <c r="AG13" s="55">
        <f>'SDR Patient and Stations'!AF12</f>
        <v>0.57894736842105265</v>
      </c>
      <c r="AH13" s="54">
        <f>'SDR Patient and Stations'!AG12</f>
        <v>0.55263157894736847</v>
      </c>
      <c r="AI13" s="55">
        <f>'SDR Patient and Stations'!AH12</f>
        <v>0.52631578947368418</v>
      </c>
      <c r="AJ13" s="54">
        <f>'SDR Patient and Stations'!AI12</f>
        <v>0.56578947368421051</v>
      </c>
      <c r="AK13" s="55">
        <f>'SDR Patient and Stations'!AJ12</f>
        <v>0.53947368421052633</v>
      </c>
      <c r="AL13" s="54">
        <f>'SDR Patient and Stations'!AK12</f>
        <v>0.51315789473684215</v>
      </c>
      <c r="AM13" s="55">
        <f>'SDR Patient and Stations'!AL12</f>
        <v>0.57894736842105265</v>
      </c>
      <c r="AN13" s="54">
        <f>'SDR Patient and Stations'!AM12</f>
        <v>0.57894736842105265</v>
      </c>
      <c r="AO13" s="55">
        <f>'SDR Patient and Stations'!AN12</f>
        <v>0.60526315789473684</v>
      </c>
      <c r="AP13" s="54">
        <f>'SDR Patient and Stations'!AO12</f>
        <v>0.64473684210526316</v>
      </c>
      <c r="AQ13" s="55">
        <f>'SDR Patient and Stations'!AP12</f>
        <v>0.73684210526315785</v>
      </c>
      <c r="AR13" s="54">
        <f>'SDR Patient and Stations'!AQ12</f>
        <v>0.61842105263157898</v>
      </c>
      <c r="AS13" s="55">
        <f>'SDR Patient and Stations'!AR12</f>
        <v>0.65789473684210531</v>
      </c>
      <c r="AT13" s="54">
        <f>'SDR Patient and Stations'!AS12</f>
        <v>0.53947368421052633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9</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-1</v>
      </c>
      <c r="W14" s="167">
        <f>'SDR Patient and Stations'!V14</f>
        <v>0</v>
      </c>
      <c r="X14" s="166">
        <f>'SDR Patient and Stations'!W14</f>
        <v>0</v>
      </c>
      <c r="Y14" s="167">
        <f>'SDR Patient and Stations'!X14</f>
        <v>-3</v>
      </c>
      <c r="Z14" s="166">
        <f>'SDR Patient and Stations'!Y14</f>
        <v>0</v>
      </c>
      <c r="AA14" s="167">
        <f>'SDR Patient and Stations'!Z14</f>
        <v>0</v>
      </c>
      <c r="AB14" s="166">
        <f>'SDR Patient and Stations'!AA14</f>
        <v>4</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9</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-1</v>
      </c>
      <c r="Z15" s="167">
        <f>'SDR Patient and Stations'!Y15</f>
        <v>0</v>
      </c>
      <c r="AA15" s="166">
        <f>'SDR Patient and Stations'!Z15</f>
        <v>0</v>
      </c>
      <c r="AB15" s="167">
        <f>'SDR Patient and Stations'!AA15</f>
        <v>-3</v>
      </c>
      <c r="AC15" s="166">
        <f>'SDR Patient and Stations'!AB15</f>
        <v>0</v>
      </c>
      <c r="AD15" s="167">
        <f>'SDR Patient and Stations'!AC15</f>
        <v>0</v>
      </c>
      <c r="AE15" s="166">
        <f>'SDR Patient and Stations'!AD15</f>
        <v>4</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9</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-1</v>
      </c>
      <c r="AA16" s="52">
        <f>'SDR Patient and Stations'!Z16</f>
        <v>0</v>
      </c>
      <c r="AB16" s="49">
        <f>'SDR Patient and Stations'!AA16</f>
        <v>0</v>
      </c>
      <c r="AC16" s="52">
        <f>'SDR Patient and Stations'!AB16</f>
        <v>-3</v>
      </c>
      <c r="AD16" s="49">
        <f>'SDR Patient and Stations'!AC16</f>
        <v>0</v>
      </c>
      <c r="AE16" s="52">
        <f>'SDR Patient and Stations'!AD16</f>
        <v>0</v>
      </c>
      <c r="AF16" s="49">
        <f>'SDR Patient and Stations'!AE16</f>
        <v>4</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0.78</v>
      </c>
      <c r="G21" s="66">
        <f t="shared" ref="G21:BD21" si="9">$C$1</f>
        <v>0.78</v>
      </c>
      <c r="H21" s="58">
        <f t="shared" si="9"/>
        <v>0.78</v>
      </c>
      <c r="I21" s="66">
        <f t="shared" si="9"/>
        <v>0.78</v>
      </c>
      <c r="J21" s="58">
        <f t="shared" si="9"/>
        <v>0.78</v>
      </c>
      <c r="K21" s="66">
        <f t="shared" si="9"/>
        <v>0.78</v>
      </c>
      <c r="L21" s="58">
        <f t="shared" si="9"/>
        <v>0.78</v>
      </c>
      <c r="M21" s="66">
        <f t="shared" si="9"/>
        <v>0.78</v>
      </c>
      <c r="N21" s="58">
        <f t="shared" si="9"/>
        <v>0.78</v>
      </c>
      <c r="O21" s="66">
        <f t="shared" si="9"/>
        <v>0.78</v>
      </c>
      <c r="P21" s="58">
        <f t="shared" si="9"/>
        <v>0.78</v>
      </c>
      <c r="Q21" s="66">
        <f t="shared" si="9"/>
        <v>0.78</v>
      </c>
      <c r="R21" s="58">
        <f t="shared" si="9"/>
        <v>0.78</v>
      </c>
      <c r="S21" s="66">
        <f t="shared" si="9"/>
        <v>0.78</v>
      </c>
      <c r="T21" s="58">
        <f t="shared" si="9"/>
        <v>0.78</v>
      </c>
      <c r="U21" s="66">
        <f t="shared" si="9"/>
        <v>0.78</v>
      </c>
      <c r="V21" s="58">
        <f t="shared" si="9"/>
        <v>0.78</v>
      </c>
      <c r="W21" s="66">
        <f t="shared" si="9"/>
        <v>0.78</v>
      </c>
      <c r="X21" s="58">
        <f t="shared" si="9"/>
        <v>0.78</v>
      </c>
      <c r="Y21" s="66">
        <f t="shared" si="9"/>
        <v>0.78</v>
      </c>
      <c r="Z21" s="58">
        <f t="shared" si="9"/>
        <v>0.78</v>
      </c>
      <c r="AA21" s="66">
        <f t="shared" si="9"/>
        <v>0.78</v>
      </c>
      <c r="AB21" s="58">
        <f t="shared" si="9"/>
        <v>0.78</v>
      </c>
      <c r="AC21" s="66">
        <f t="shared" si="9"/>
        <v>0.78</v>
      </c>
      <c r="AD21" s="58">
        <f t="shared" si="9"/>
        <v>0.78</v>
      </c>
      <c r="AE21" s="66">
        <f t="shared" si="9"/>
        <v>0.78</v>
      </c>
      <c r="AF21" s="58">
        <f t="shared" si="9"/>
        <v>0.78</v>
      </c>
      <c r="AG21" s="66">
        <f t="shared" si="9"/>
        <v>0.78</v>
      </c>
      <c r="AH21" s="58">
        <f t="shared" si="9"/>
        <v>0.78</v>
      </c>
      <c r="AI21" s="66">
        <f t="shared" si="9"/>
        <v>0.78</v>
      </c>
      <c r="AJ21" s="58">
        <f t="shared" si="9"/>
        <v>0.78</v>
      </c>
      <c r="AK21" s="66">
        <f t="shared" si="9"/>
        <v>0.78</v>
      </c>
      <c r="AL21" s="58">
        <f t="shared" si="9"/>
        <v>0.78</v>
      </c>
      <c r="AM21" s="66">
        <f t="shared" si="9"/>
        <v>0.78</v>
      </c>
      <c r="AN21" s="58">
        <f t="shared" si="9"/>
        <v>0.78</v>
      </c>
      <c r="AO21" s="66">
        <f t="shared" si="9"/>
        <v>0.78</v>
      </c>
      <c r="AP21" s="58">
        <f t="shared" si="9"/>
        <v>0.78</v>
      </c>
      <c r="AQ21" s="66">
        <f t="shared" si="9"/>
        <v>0.78</v>
      </c>
      <c r="AR21" s="58">
        <f t="shared" si="9"/>
        <v>0.78</v>
      </c>
      <c r="AS21" s="66">
        <f t="shared" si="9"/>
        <v>0.78</v>
      </c>
      <c r="AT21" s="58">
        <f t="shared" si="9"/>
        <v>0.78</v>
      </c>
      <c r="AU21" s="66">
        <f t="shared" si="9"/>
        <v>0.78</v>
      </c>
      <c r="AV21" s="58">
        <f t="shared" si="9"/>
        <v>0.78</v>
      </c>
      <c r="AW21" s="66">
        <f t="shared" si="9"/>
        <v>0.78</v>
      </c>
      <c r="AX21" s="58">
        <f t="shared" si="9"/>
        <v>0.78</v>
      </c>
      <c r="AY21" s="66">
        <f t="shared" si="9"/>
        <v>0.78</v>
      </c>
      <c r="AZ21" s="58">
        <f t="shared" si="9"/>
        <v>0.78</v>
      </c>
      <c r="BB21" s="66">
        <f t="shared" si="9"/>
        <v>0.78</v>
      </c>
      <c r="BC21" s="58">
        <f t="shared" si="9"/>
        <v>0.78</v>
      </c>
      <c r="BD21" s="66">
        <f t="shared" si="9"/>
        <v>0.78</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0.85</v>
      </c>
      <c r="N22" s="58">
        <f>'SDR Patient and Stations'!N12</f>
        <v>1.05</v>
      </c>
      <c r="O22" s="66">
        <f>'SDR Patient and Stations'!O12</f>
        <v>1.05</v>
      </c>
      <c r="P22" s="58">
        <f>'SDR Patient and Stations'!P12</f>
        <v>0.59210526315789469</v>
      </c>
      <c r="Q22" s="66">
        <f>'SDR Patient and Stations'!Q12</f>
        <v>0.65789473684210531</v>
      </c>
      <c r="R22" s="58">
        <f>'SDR Patient and Stations'!R12</f>
        <v>0.71052631578947367</v>
      </c>
      <c r="S22" s="66">
        <f>'SDR Patient and Stations'!S12</f>
        <v>0.69736842105263153</v>
      </c>
      <c r="T22" s="58">
        <f>'SDR Patient and Stations'!T12</f>
        <v>0.72368421052631582</v>
      </c>
      <c r="U22" s="66">
        <f>'SDR Patient and Stations'!U12</f>
        <v>0.80263157894736847</v>
      </c>
      <c r="V22" s="58">
        <f>'SDR Patient and Stations'!V12</f>
        <v>0.82894736842105265</v>
      </c>
      <c r="W22" s="66">
        <f>'SDR Patient and Stations'!W12</f>
        <v>0.88888888888888884</v>
      </c>
      <c r="X22" s="58">
        <f>'SDR Patient and Stations'!X12</f>
        <v>0.88888888888888884</v>
      </c>
      <c r="Y22" s="66">
        <f>'SDR Patient and Stations'!Y12</f>
        <v>0.90277777777777779</v>
      </c>
      <c r="Z22" s="58">
        <f>'SDR Patient and Stations'!Z12</f>
        <v>0.9</v>
      </c>
      <c r="AA22" s="66">
        <f>'SDR Patient and Stations'!AA12</f>
        <v>0.95</v>
      </c>
      <c r="AB22" s="58">
        <f>'SDR Patient and Stations'!AB12</f>
        <v>0.95</v>
      </c>
      <c r="AC22" s="66">
        <f>'SDR Patient and Stations'!AC12</f>
        <v>0.76315789473684215</v>
      </c>
      <c r="AD22" s="58">
        <f>'SDR Patient and Stations'!AD12</f>
        <v>0.68421052631578949</v>
      </c>
      <c r="AE22" s="66">
        <f>'SDR Patient and Stations'!AE12</f>
        <v>0.78947368421052633</v>
      </c>
      <c r="AF22" s="58">
        <f>'SDR Patient and Stations'!AF12</f>
        <v>0.57894736842105265</v>
      </c>
      <c r="AG22" s="66">
        <f>'SDR Patient and Stations'!AG12</f>
        <v>0.55263157894736847</v>
      </c>
      <c r="AH22" s="58">
        <f>'SDR Patient and Stations'!AH12</f>
        <v>0.52631578947368418</v>
      </c>
      <c r="AI22" s="66">
        <f>'SDR Patient and Stations'!AI12</f>
        <v>0.56578947368421051</v>
      </c>
      <c r="AJ22" s="58">
        <f>'SDR Patient and Stations'!AJ12</f>
        <v>0.53947368421052633</v>
      </c>
      <c r="AK22" s="66">
        <f>'SDR Patient and Stations'!AK12</f>
        <v>0.51315789473684215</v>
      </c>
      <c r="AL22" s="58">
        <f>'SDR Patient and Stations'!AL12</f>
        <v>0.57894736842105265</v>
      </c>
      <c r="AM22" s="66">
        <f>'SDR Patient and Stations'!AM12</f>
        <v>0.57894736842105265</v>
      </c>
      <c r="AN22" s="58">
        <f>'SDR Patient and Stations'!AN12</f>
        <v>0.60526315789473684</v>
      </c>
      <c r="AO22" s="66">
        <f>'SDR Patient and Stations'!AO12</f>
        <v>0.64473684210526316</v>
      </c>
      <c r="AP22" s="58">
        <f>'SDR Patient and Stations'!AP12</f>
        <v>0.73684210526315785</v>
      </c>
      <c r="AQ22" s="66">
        <f>'SDR Patient and Stations'!AQ12</f>
        <v>0.61842105263157898</v>
      </c>
      <c r="AR22" s="58">
        <f>'SDR Patient and Stations'!AR12</f>
        <v>0.65789473684210531</v>
      </c>
      <c r="AS22" s="66">
        <f>'SDR Patient and Stations'!AS12</f>
        <v>0.53947368421052633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3.12</v>
      </c>
      <c r="D23" s="31">
        <f t="shared" si="10"/>
        <v>3.12</v>
      </c>
      <c r="E23" s="31">
        <f t="shared" si="10"/>
        <v>3.12</v>
      </c>
      <c r="F23" s="31">
        <f>$F$1</f>
        <v>3.12</v>
      </c>
      <c r="G23" s="67">
        <f t="shared" ref="G23:BD23" si="11">$F$1</f>
        <v>3.12</v>
      </c>
      <c r="H23" s="59">
        <f t="shared" si="11"/>
        <v>3.12</v>
      </c>
      <c r="I23" s="67">
        <f t="shared" si="11"/>
        <v>3.12</v>
      </c>
      <c r="J23" s="59">
        <f t="shared" si="11"/>
        <v>3.12</v>
      </c>
      <c r="K23" s="67">
        <f t="shared" si="11"/>
        <v>3.12</v>
      </c>
      <c r="L23" s="59">
        <f t="shared" si="11"/>
        <v>3.12</v>
      </c>
      <c r="M23" s="67">
        <f t="shared" si="11"/>
        <v>3.12</v>
      </c>
      <c r="N23" s="59">
        <f t="shared" si="11"/>
        <v>3.12</v>
      </c>
      <c r="O23" s="67">
        <f t="shared" si="11"/>
        <v>3.12</v>
      </c>
      <c r="P23" s="59">
        <f t="shared" si="11"/>
        <v>3.12</v>
      </c>
      <c r="Q23" s="67">
        <f t="shared" si="11"/>
        <v>3.12</v>
      </c>
      <c r="R23" s="59">
        <f t="shared" si="11"/>
        <v>3.12</v>
      </c>
      <c r="S23" s="67">
        <f t="shared" si="11"/>
        <v>3.12</v>
      </c>
      <c r="T23" s="59">
        <f t="shared" si="11"/>
        <v>3.12</v>
      </c>
      <c r="U23" s="67">
        <f t="shared" si="11"/>
        <v>3.12</v>
      </c>
      <c r="V23" s="59">
        <f t="shared" si="11"/>
        <v>3.12</v>
      </c>
      <c r="W23" s="67">
        <f t="shared" si="11"/>
        <v>3.12</v>
      </c>
      <c r="X23" s="59">
        <f t="shared" si="11"/>
        <v>3.12</v>
      </c>
      <c r="Y23" s="67">
        <f t="shared" si="11"/>
        <v>3.12</v>
      </c>
      <c r="Z23" s="59">
        <f t="shared" si="11"/>
        <v>3.12</v>
      </c>
      <c r="AA23" s="67">
        <f t="shared" si="11"/>
        <v>3.12</v>
      </c>
      <c r="AB23" s="59">
        <f t="shared" si="11"/>
        <v>3.12</v>
      </c>
      <c r="AC23" s="67">
        <f t="shared" si="11"/>
        <v>3.12</v>
      </c>
      <c r="AD23" s="59">
        <f t="shared" si="11"/>
        <v>3.12</v>
      </c>
      <c r="AE23" s="67">
        <f t="shared" si="11"/>
        <v>3.12</v>
      </c>
      <c r="AF23" s="59">
        <f t="shared" si="11"/>
        <v>3.12</v>
      </c>
      <c r="AG23" s="67">
        <f t="shared" si="11"/>
        <v>3.12</v>
      </c>
      <c r="AH23" s="59">
        <f t="shared" si="11"/>
        <v>3.12</v>
      </c>
      <c r="AI23" s="67">
        <f t="shared" si="11"/>
        <v>3.12</v>
      </c>
      <c r="AJ23" s="59">
        <f t="shared" si="11"/>
        <v>3.12</v>
      </c>
      <c r="AK23" s="67">
        <f t="shared" si="11"/>
        <v>3.12</v>
      </c>
      <c r="AL23" s="59">
        <f t="shared" si="11"/>
        <v>3.12</v>
      </c>
      <c r="AM23" s="67">
        <f t="shared" si="11"/>
        <v>3.12</v>
      </c>
      <c r="AN23" s="59">
        <f t="shared" si="11"/>
        <v>3.12</v>
      </c>
      <c r="AO23" s="67">
        <f t="shared" si="11"/>
        <v>3.12</v>
      </c>
      <c r="AP23" s="59">
        <f t="shared" si="11"/>
        <v>3.12</v>
      </c>
      <c r="AQ23" s="67">
        <f t="shared" si="11"/>
        <v>3.12</v>
      </c>
      <c r="AR23" s="59">
        <f t="shared" si="11"/>
        <v>3.12</v>
      </c>
      <c r="AS23" s="67">
        <f t="shared" si="11"/>
        <v>3.12</v>
      </c>
      <c r="AT23" s="59">
        <f t="shared" si="11"/>
        <v>3.12</v>
      </c>
      <c r="AU23" s="67">
        <f t="shared" si="11"/>
        <v>3.12</v>
      </c>
      <c r="AV23" s="59">
        <f t="shared" si="11"/>
        <v>3.12</v>
      </c>
      <c r="AW23" s="67">
        <f t="shared" si="11"/>
        <v>3.12</v>
      </c>
      <c r="AX23" s="59">
        <f t="shared" si="11"/>
        <v>3.12</v>
      </c>
      <c r="AY23" s="67">
        <f t="shared" si="11"/>
        <v>3.12</v>
      </c>
      <c r="AZ23" s="59">
        <f t="shared" si="11"/>
        <v>3.12</v>
      </c>
      <c r="BB23" s="67">
        <f t="shared" si="11"/>
        <v>3.12</v>
      </c>
      <c r="BC23" s="59">
        <f t="shared" si="11"/>
        <v>3.12</v>
      </c>
      <c r="BD23" s="67">
        <f t="shared" si="11"/>
        <v>3.12</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1.3</v>
      </c>
      <c r="N24" s="113">
        <f t="shared" si="12"/>
        <v>3.4</v>
      </c>
      <c r="O24" s="114">
        <f t="shared" si="12"/>
        <v>4.2</v>
      </c>
      <c r="P24" s="113">
        <f t="shared" si="12"/>
        <v>4.2</v>
      </c>
      <c r="Q24" s="114">
        <f t="shared" si="12"/>
        <v>4.1294117647058819</v>
      </c>
      <c r="R24" s="113">
        <f t="shared" si="12"/>
        <v>3.4821428571428572</v>
      </c>
      <c r="S24" s="114">
        <f t="shared" si="12"/>
        <v>2.7</v>
      </c>
      <c r="T24" s="113">
        <f t="shared" si="12"/>
        <v>2.65</v>
      </c>
      <c r="U24" s="114">
        <f t="shared" si="12"/>
        <v>2.75</v>
      </c>
      <c r="V24" s="113">
        <f t="shared" si="12"/>
        <v>3.05</v>
      </c>
      <c r="W24" s="114">
        <f t="shared" si="12"/>
        <v>3.15</v>
      </c>
      <c r="X24" s="113">
        <f t="shared" si="12"/>
        <v>3.2</v>
      </c>
      <c r="Y24" s="114">
        <f t="shared" si="12"/>
        <v>3.2</v>
      </c>
      <c r="Z24" s="113">
        <f t="shared" si="12"/>
        <v>3.25</v>
      </c>
      <c r="AA24" s="114">
        <f t="shared" si="12"/>
        <v>2.7</v>
      </c>
      <c r="AB24" s="113">
        <f t="shared" si="12"/>
        <v>2.85</v>
      </c>
      <c r="AC24" s="114">
        <f t="shared" si="12"/>
        <v>2.85</v>
      </c>
      <c r="AD24" s="113">
        <f t="shared" si="12"/>
        <v>3.4117647058823528</v>
      </c>
      <c r="AE24" s="114">
        <f t="shared" si="12"/>
        <v>3.0588235294117645</v>
      </c>
      <c r="AF24" s="113">
        <f t="shared" si="12"/>
        <v>3.5294117647058822</v>
      </c>
      <c r="AG24" s="114">
        <f t="shared" si="12"/>
        <v>2.203662306777646</v>
      </c>
      <c r="AH24" s="113">
        <f t="shared" si="12"/>
        <v>2.1034958382877527</v>
      </c>
      <c r="AI24" s="114">
        <f t="shared" si="12"/>
        <v>2</v>
      </c>
      <c r="AJ24" s="113">
        <f t="shared" si="12"/>
        <v>2.15</v>
      </c>
      <c r="AK24" s="114">
        <f t="shared" si="12"/>
        <v>2.0499999999999998</v>
      </c>
      <c r="AL24" s="113">
        <f t="shared" si="12"/>
        <v>1.95</v>
      </c>
      <c r="AM24" s="114">
        <f t="shared" si="12"/>
        <v>2.2000000000000002</v>
      </c>
      <c r="AN24" s="113">
        <f t="shared" si="12"/>
        <v>2.2000000000000002</v>
      </c>
      <c r="AO24" s="114">
        <f t="shared" si="12"/>
        <v>2.2999999999999998</v>
      </c>
      <c r="AP24" s="113">
        <f t="shared" si="12"/>
        <v>2.4500000000000002</v>
      </c>
      <c r="AQ24" s="114">
        <f t="shared" si="12"/>
        <v>2.8</v>
      </c>
      <c r="AR24" s="113">
        <f t="shared" si="12"/>
        <v>2.35</v>
      </c>
      <c r="AS24" s="114">
        <f t="shared" si="12"/>
        <v>2.5</v>
      </c>
      <c r="AT24" s="113">
        <f t="shared" si="12"/>
        <v>2.0499999999999998</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0.65</v>
      </c>
      <c r="N25" s="122">
        <f t="shared" si="14"/>
        <v>2.35</v>
      </c>
      <c r="O25" s="123">
        <f t="shared" si="14"/>
        <v>3.8</v>
      </c>
      <c r="P25" s="122">
        <f t="shared" si="14"/>
        <v>4.2</v>
      </c>
      <c r="Q25" s="123">
        <f t="shared" si="14"/>
        <v>4.1647058823529406</v>
      </c>
      <c r="R25" s="122">
        <f t="shared" si="14"/>
        <v>3.8057773109243698</v>
      </c>
      <c r="S25" s="123">
        <f t="shared" si="14"/>
        <v>3.0910714285714285</v>
      </c>
      <c r="T25" s="122">
        <f t="shared" si="14"/>
        <v>2.6749999999999998</v>
      </c>
      <c r="U25" s="123">
        <f t="shared" si="14"/>
        <v>2.7</v>
      </c>
      <c r="V25" s="122">
        <f t="shared" si="14"/>
        <v>2.9</v>
      </c>
      <c r="W25" s="123">
        <f t="shared" si="14"/>
        <v>3.0999999999999996</v>
      </c>
      <c r="X25" s="122">
        <f t="shared" si="14"/>
        <v>3.1749999999999998</v>
      </c>
      <c r="Y25" s="123">
        <f t="shared" si="14"/>
        <v>3.2</v>
      </c>
      <c r="Z25" s="122">
        <f t="shared" si="14"/>
        <v>3.2250000000000001</v>
      </c>
      <c r="AA25" s="123">
        <f t="shared" si="14"/>
        <v>2.9750000000000001</v>
      </c>
      <c r="AB25" s="122">
        <f t="shared" si="14"/>
        <v>2.7750000000000004</v>
      </c>
      <c r="AC25" s="123">
        <f t="shared" si="14"/>
        <v>2.85</v>
      </c>
      <c r="AD25" s="122">
        <f t="shared" si="14"/>
        <v>3.1308823529411764</v>
      </c>
      <c r="AE25" s="123">
        <f t="shared" si="14"/>
        <v>3.2352941176470589</v>
      </c>
      <c r="AF25" s="122">
        <f t="shared" si="14"/>
        <v>3.2941176470588234</v>
      </c>
      <c r="AG25" s="123">
        <f t="shared" si="14"/>
        <v>2.8665370357417643</v>
      </c>
      <c r="AH25" s="122">
        <f t="shared" si="14"/>
        <v>2.1535790725326995</v>
      </c>
      <c r="AI25" s="123">
        <f t="shared" si="14"/>
        <v>2.0517479191438763</v>
      </c>
      <c r="AJ25" s="122">
        <f t="shared" si="14"/>
        <v>2.0750000000000002</v>
      </c>
      <c r="AK25" s="123">
        <f t="shared" si="14"/>
        <v>2.0999999999999996</v>
      </c>
      <c r="AL25" s="122">
        <f t="shared" si="14"/>
        <v>2</v>
      </c>
      <c r="AM25" s="123">
        <f t="shared" si="14"/>
        <v>2.0750000000000002</v>
      </c>
      <c r="AN25" s="122">
        <f t="shared" si="14"/>
        <v>2.2000000000000002</v>
      </c>
      <c r="AO25" s="123">
        <f t="shared" si="14"/>
        <v>2.25</v>
      </c>
      <c r="AP25" s="122">
        <f t="shared" si="14"/>
        <v>2.375</v>
      </c>
      <c r="AQ25" s="123">
        <f t="shared" si="14"/>
        <v>2.625</v>
      </c>
      <c r="AR25" s="122">
        <f t="shared" si="14"/>
        <v>2.5750000000000002</v>
      </c>
      <c r="AS25" s="123">
        <f t="shared" si="14"/>
        <v>2.4249999999999998</v>
      </c>
      <c r="AT25" s="122">
        <f t="shared" si="14"/>
        <v>2.2749999999999999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10.897435897435898</v>
      </c>
      <c r="R26" s="117">
        <f>IF((Q26+P28+(IF(Q16&gt;0,0,Q16))&gt;'SDR Patient and Stations'!R8),'SDR Patient and Stations'!R8,(Q26+P28+(IF(Q16&gt;0,0,Q16))))</f>
        <v>14.358974358974359</v>
      </c>
      <c r="S26" s="116">
        <f>IF((R26+Q28+(IF(R16&gt;0,0,R16))&gt;'SDR Patient and Stations'!S8),'SDR Patient and Stations'!S8,(R26+Q28+(IF(R16&gt;0,0,R16))))</f>
        <v>20</v>
      </c>
      <c r="T26" s="117">
        <f>IF((S26+R28+(IF(S16&gt;0,0,S16))&gt;'SDR Patient and Stations'!T8),'SDR Patient and Stations'!T8,(S26+R28+(IF(S16&gt;0,0,S16))))</f>
        <v>20</v>
      </c>
      <c r="U26" s="116">
        <f>IF((T26+S28+(IF(T16&gt;0,0,T16))&gt;'SDR Patient and Stations'!U8),'SDR Patient and Stations'!U8,(T26+S28+(IF(T16&gt;0,0,T16))))</f>
        <v>20</v>
      </c>
      <c r="V26" s="117">
        <f>IF((U26+T28+(IF(U16&gt;0,0,U16))&gt;'SDR Patient and Stations'!V8),'SDR Patient and Stations'!V8,(U26+T28+(IF(U16&gt;0,0,U16))))</f>
        <v>20</v>
      </c>
      <c r="W26" s="116">
        <f>IF((V26+U28+(IF(V16&gt;0,0,V16))&gt;'SDR Patient and Stations'!W8),'SDR Patient and Stations'!W8,(V26+U28+(IF(V16&gt;0,0,V16))))</f>
        <v>20</v>
      </c>
      <c r="X26" s="117">
        <f>IF((W26+V28+(IF(W16&gt;0,0,W16))&gt;'SDR Patient and Stations'!X8),'SDR Patient and Stations'!X8,(W26+V28+(IF(W16&gt;0,0,W16))))</f>
        <v>20</v>
      </c>
      <c r="Y26" s="116">
        <f>IF((X26+W28+(IF(X16&gt;0,0,X16))&gt;'SDR Patient and Stations'!Y8),'SDR Patient and Stations'!Y8,(X26+W28+(IF(X16&gt;0,0,X16))))</f>
        <v>20</v>
      </c>
      <c r="Z26" s="117">
        <f>IF((Y26+X28+(IF(Y16&gt;0,0,Y16))&gt;'SDR Patient and Stations'!Z8),'SDR Patient and Stations'!Z8,(Y26+X28+(IF(Y16&gt;0,0,Y16))))</f>
        <v>20</v>
      </c>
      <c r="AA26" s="116">
        <f>IF((Z26+Y28+(IF(Z16&gt;0,0,Z16))&gt;'SDR Patient and Stations'!AA8),'SDR Patient and Stations'!AA8,(Z26+Y28+(IF(Z16&gt;0,0,Z16))))</f>
        <v>20</v>
      </c>
      <c r="AB26" s="117">
        <f>IF((AA26+Z28+(IF(AA16&gt;0,0,AA16))&gt;'SDR Patient and Stations'!AB8),'SDR Patient and Stations'!AB8,(AA26+Z28+(IF(AA16&gt;0,0,AA16))))</f>
        <v>20</v>
      </c>
      <c r="AC26" s="116">
        <f>IF((AB26+AA28+(IF(AB16&gt;0,0,AB16))&gt;'SDR Patient and Stations'!AC8),'SDR Patient and Stations'!AC8,(AB26+AA28+(IF(AB16&gt;0,0,AB16))))</f>
        <v>20</v>
      </c>
      <c r="AD26" s="117">
        <f>IF((AC26+AB28+(IF(AC16&gt;0,0,AC16))&gt;'SDR Patient and Stations'!AD8),'SDR Patient and Stations'!AD8,(AC26+AB28+(IF(AC16&gt;0,0,AC16))))</f>
        <v>17</v>
      </c>
      <c r="AE26" s="116">
        <f>IF((AD26+AC28+(IF(AD16&gt;0,0,AD16))&gt;'SDR Patient and Stations'!AE8),'SDR Patient and Stations'!AE8,(AD26+AC28+(IF(AD16&gt;0,0,AD16))))</f>
        <v>17</v>
      </c>
      <c r="AF26" s="117">
        <f>IF((AE26+AD28+(IF(AE16&gt;0,0,AE16))&gt;'SDR Patient and Stations'!AF8),'SDR Patient and Stations'!AF8,(AE26+AD28+(IF(AE16&gt;0,0,AE16))))</f>
        <v>17</v>
      </c>
      <c r="AG26" s="116">
        <f>IF((AF26+AE28+(IF(AF16&gt;0,0,AF16))&gt;'SDR Patient and Stations'!AG8),'SDR Patient and Stations'!AG8,(AF26+AE28+(IF(AF16&gt;0,0,AF16))))</f>
        <v>19.966761633428298</v>
      </c>
      <c r="AH26" s="117">
        <f>IF((AG26+AF28+(IF(AG16&gt;0,0,AG16))&gt;'SDR Patient and Stations'!AH8),'SDR Patient and Stations'!AH8,(AG26+AF28+(IF(AG16&gt;0,0,AG16))))</f>
        <v>19.966761633428298</v>
      </c>
      <c r="AI26" s="116">
        <f>IF((AH26+AG28+(IF(AH16&gt;0,0,AH16))&gt;'SDR Patient and Stations'!AI8),'SDR Patient and Stations'!AI8,(AH26+AG28+(IF(AH16&gt;0,0,AH16))))</f>
        <v>20</v>
      </c>
      <c r="AJ26" s="117">
        <f>IF((AI26+AH28+(IF(AI16&gt;0,0,AI16))&gt;'SDR Patient and Stations'!AJ8),'SDR Patient and Stations'!AJ8,(AI26+AH28+(IF(AI16&gt;0,0,AI16))))</f>
        <v>20</v>
      </c>
      <c r="AK26" s="116">
        <f>IF((AJ26+AI28+(IF(AJ16&gt;0,0,AJ16))&gt;'SDR Patient and Stations'!AK8),'SDR Patient and Stations'!AK8,(AJ26+AI28+(IF(AJ16&gt;0,0,AJ16))))</f>
        <v>20</v>
      </c>
      <c r="AL26" s="117">
        <f>IF((AK26+AJ28+(IF(AK16&gt;0,0,AK16))&gt;'SDR Patient and Stations'!AL8),'SDR Patient and Stations'!AL8,(AK26+AJ28+(IF(AK16&gt;0,0,AK16))))</f>
        <v>20</v>
      </c>
      <c r="AM26" s="116">
        <f>IF((AL26+AK28+(IF(AL16&gt;0,0,AL16))&gt;'SDR Patient and Stations'!AM8),'SDR Patient and Stations'!AM8,(AL26+AK28+(IF(AL16&gt;0,0,AL16))))</f>
        <v>20</v>
      </c>
      <c r="AN26" s="117">
        <f>IF((AM26+AL28+(IF(AM16&gt;0,0,AM16))&gt;'SDR Patient and Stations'!AN8),'SDR Patient and Stations'!AN8,(AM26+AL28+(IF(AM16&gt;0,0,AM16))))</f>
        <v>20</v>
      </c>
      <c r="AO26" s="116">
        <f>IF((AN26+AM28+(IF(AN16&gt;0,0,AN16))&gt;'SDR Patient and Stations'!AO8),'SDR Patient and Stations'!AO8,(AN26+AM28+(IF(AN16&gt;0,0,AN16))))</f>
        <v>20</v>
      </c>
      <c r="AP26" s="117">
        <f>IF((AO26+AN28+(IF(AO16&gt;0,0,AO16))&gt;'SDR Patient and Stations'!AP8),'SDR Patient and Stations'!AP8,(AO26+AN28+(IF(AO16&gt;0,0,AO16))))</f>
        <v>20</v>
      </c>
      <c r="AQ26" s="116">
        <f>IF((AP26+AO28+(IF(AP16&gt;0,0,AP16))&gt;'SDR Patient and Stations'!AQ8),'SDR Patient and Stations'!AQ8,(AP26+AO28+(IF(AP16&gt;0,0,AP16))))</f>
        <v>20</v>
      </c>
      <c r="AR26" s="117">
        <f>IF((AQ26+AP28+(IF(AQ16&gt;0,0,AQ16))&gt;'SDR Patient and Stations'!AR8),'SDR Patient and Stations'!AR8,(AQ26+AP28+(IF(AQ16&gt;0,0,AQ16))))</f>
        <v>20</v>
      </c>
      <c r="AS26" s="116">
        <f>IF((AR26+AQ28+(IF(AR16&gt;0,0,AR16))&gt;'SDR Patient and Stations'!AS8),'SDR Patient and Stations'!AS8,(AR26+AQ28+(IF(AR16&gt;0,0,AR16))))</f>
        <v>20</v>
      </c>
      <c r="AT26" s="117">
        <f>IF((AS26+AR28+(IF(AS16&gt;0,0,AS16))&gt;'SDR Patient and Stations'!AT8),'SDR Patient and Stations'!AT8,(AS26+AR28+(IF(AS16&gt;0,0,AS16))))</f>
        <v>20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0.8974358974358978</v>
      </c>
      <c r="P28" s="117">
        <f t="shared" si="15"/>
        <v>3.4615384615384617</v>
      </c>
      <c r="Q28" s="116">
        <f t="shared" si="15"/>
        <v>10</v>
      </c>
      <c r="R28" s="117">
        <f t="shared" si="15"/>
        <v>8.1919306184012051</v>
      </c>
      <c r="S28" s="116">
        <f t="shared" si="15"/>
        <v>4.7191697191697184</v>
      </c>
      <c r="T28" s="117">
        <f t="shared" si="15"/>
        <v>0</v>
      </c>
      <c r="U28" s="116">
        <f t="shared" si="15"/>
        <v>0</v>
      </c>
      <c r="V28" s="117">
        <f t="shared" si="15"/>
        <v>0</v>
      </c>
      <c r="W28" s="116">
        <f t="shared" si="15"/>
        <v>0</v>
      </c>
      <c r="X28" s="117">
        <f t="shared" si="15"/>
        <v>4.0021770682148059</v>
      </c>
      <c r="Y28" s="116">
        <f t="shared" si="15"/>
        <v>3.8694638694638677</v>
      </c>
      <c r="Z28" s="117">
        <f t="shared" si="15"/>
        <v>1.5216477511559496</v>
      </c>
      <c r="AA28" s="116">
        <f t="shared" si="15"/>
        <v>1.4947089947089935</v>
      </c>
      <c r="AB28" s="117">
        <f t="shared" si="15"/>
        <v>0</v>
      </c>
      <c r="AC28" s="116">
        <f t="shared" si="15"/>
        <v>0</v>
      </c>
      <c r="AD28" s="117">
        <f t="shared" si="15"/>
        <v>0</v>
      </c>
      <c r="AE28" s="116">
        <f t="shared" si="15"/>
        <v>2.9667616334282982</v>
      </c>
      <c r="AF28" s="117">
        <f t="shared" si="15"/>
        <v>0</v>
      </c>
      <c r="AG28" s="116">
        <f t="shared" si="15"/>
        <v>3.2429149797570851</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13</v>
      </c>
      <c r="N30" s="60">
        <f>HLOOKUP(N19,'SDR Patient and Stations'!$B$6:$AT$14,4,FALSE)</f>
        <v>34</v>
      </c>
      <c r="O30" s="68">
        <f>HLOOKUP(O19,'SDR Patient and Stations'!$B$6:$AT$14,4,FALSE)</f>
        <v>42</v>
      </c>
      <c r="P30" s="60">
        <f>HLOOKUP(P19,'SDR Patient and Stations'!$B$6:$AT$14,4,FALSE)</f>
        <v>42</v>
      </c>
      <c r="Q30" s="68">
        <f>HLOOKUP(Q19,'SDR Patient and Stations'!$B$6:$AT$14,4,FALSE)</f>
        <v>45</v>
      </c>
      <c r="R30" s="60">
        <f>HLOOKUP(R19,'SDR Patient and Stations'!$B$6:$AT$14,4,FALSE)</f>
        <v>50</v>
      </c>
      <c r="S30" s="68">
        <f>HLOOKUP(S19,'SDR Patient and Stations'!$B$6:$AT$14,4,FALSE)</f>
        <v>54</v>
      </c>
      <c r="T30" s="60">
        <f>HLOOKUP(T19,'SDR Patient and Stations'!$B$6:$AT$14,4,FALSE)</f>
        <v>53</v>
      </c>
      <c r="U30" s="68">
        <f>HLOOKUP(U19,'SDR Patient and Stations'!$B$6:$AT$14,4,FALSE)</f>
        <v>55</v>
      </c>
      <c r="V30" s="60">
        <f>HLOOKUP(V19,'SDR Patient and Stations'!$B$6:$AT$14,4,FALSE)</f>
        <v>61</v>
      </c>
      <c r="W30" s="68">
        <f>HLOOKUP(W19,'SDR Patient and Stations'!$B$6:$AT$14,4,FALSE)</f>
        <v>63</v>
      </c>
      <c r="X30" s="60">
        <f>HLOOKUP(X19,'SDR Patient and Stations'!$B$6:$AT$14,4,FALSE)</f>
        <v>64</v>
      </c>
      <c r="Y30" s="68">
        <f>HLOOKUP(Y19,'SDR Patient and Stations'!$B$6:$AT$14,4,FALSE)</f>
        <v>64</v>
      </c>
      <c r="Z30" s="60">
        <f>HLOOKUP(Z19,'SDR Patient and Stations'!$B$6:$AT$14,4,FALSE)</f>
        <v>65</v>
      </c>
      <c r="AA30" s="68">
        <f>HLOOKUP(AA19,'SDR Patient and Stations'!$B$6:$AT$14,4,FALSE)</f>
        <v>54</v>
      </c>
      <c r="AB30" s="60">
        <f>HLOOKUP(AB19,'SDR Patient and Stations'!$B$6:$AT$14,4,FALSE)</f>
        <v>57</v>
      </c>
      <c r="AC30" s="68">
        <f>HLOOKUP(AC19,'SDR Patient and Stations'!$B$6:$AT$14,4,FALSE)</f>
        <v>57</v>
      </c>
      <c r="AD30" s="60">
        <f>HLOOKUP(AD19,'SDR Patient and Stations'!$B$6:$AT$14,4,FALSE)</f>
        <v>58</v>
      </c>
      <c r="AE30" s="68">
        <f>HLOOKUP(AE19,'SDR Patient and Stations'!$B$6:$AT$14,4,FALSE)</f>
        <v>52</v>
      </c>
      <c r="AF30" s="60">
        <f>HLOOKUP(AF19,'SDR Patient and Stations'!$B$6:$AT$14,4,FALSE)</f>
        <v>60</v>
      </c>
      <c r="AG30" s="68">
        <f>HLOOKUP(AG19,'SDR Patient and Stations'!$B$6:$AT$14,4,FALSE)</f>
        <v>44</v>
      </c>
      <c r="AH30" s="60">
        <f>HLOOKUP(AH19,'SDR Patient and Stations'!$B$6:$AT$14,4,FALSE)</f>
        <v>42</v>
      </c>
      <c r="AI30" s="68">
        <f>HLOOKUP(AI19,'SDR Patient and Stations'!$B$6:$AT$14,4,FALSE)</f>
        <v>40</v>
      </c>
      <c r="AJ30" s="60">
        <f>HLOOKUP(AJ19,'SDR Patient and Stations'!$B$6:$AT$14,4,FALSE)</f>
        <v>43</v>
      </c>
      <c r="AK30" s="68">
        <f>HLOOKUP(AK19,'SDR Patient and Stations'!$B$6:$AT$14,4,FALSE)</f>
        <v>41</v>
      </c>
      <c r="AL30" s="60">
        <f>HLOOKUP(AL19,'SDR Patient and Stations'!$B$6:$AT$14,4,FALSE)</f>
        <v>39</v>
      </c>
      <c r="AM30" s="68">
        <f>HLOOKUP(AM19,'SDR Patient and Stations'!$B$6:$AT$14,4,FALSE)</f>
        <v>44</v>
      </c>
      <c r="AN30" s="60">
        <f>HLOOKUP(AN19,'SDR Patient and Stations'!$B$6:$AT$14,4,FALSE)</f>
        <v>44</v>
      </c>
      <c r="AO30" s="68">
        <f>HLOOKUP(AO19,'SDR Patient and Stations'!$B$6:$AT$14,4,FALSE)</f>
        <v>46</v>
      </c>
      <c r="AP30" s="60">
        <f>HLOOKUP(AP19,'SDR Patient and Stations'!$B$6:$AT$14,4,FALSE)</f>
        <v>49</v>
      </c>
      <c r="AQ30" s="68">
        <f>HLOOKUP(AQ19,'SDR Patient and Stations'!$B$6:$AT$14,4,FALSE)</f>
        <v>56</v>
      </c>
      <c r="AR30" s="60">
        <f>HLOOKUP(AR19,'SDR Patient and Stations'!$B$6:$AT$14,4,FALSE)</f>
        <v>47</v>
      </c>
      <c r="AS30" s="68">
        <f>HLOOKUP(AS19,'SDR Patient and Stations'!$B$6:$AT$14,4,FALSE)</f>
        <v>50</v>
      </c>
      <c r="AT30" s="60">
        <f>HLOOKUP(AT19,'SDR Patient and Stations'!$B$6:$AT$14,4,FALSE)</f>
        <v>41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13</v>
      </c>
      <c r="Q32" s="68">
        <f>HLOOKUP(Q20,'SDR Patient and Stations'!$B$6:$AT$14,4,FALSE)</f>
        <v>34</v>
      </c>
      <c r="R32" s="60">
        <f>HLOOKUP(R20,'SDR Patient and Stations'!$B$6:$AT$14,4,FALSE)</f>
        <v>42</v>
      </c>
      <c r="S32" s="68">
        <f>HLOOKUP(S20,'SDR Patient and Stations'!$B$6:$AT$14,4,FALSE)</f>
        <v>42</v>
      </c>
      <c r="T32" s="60">
        <f>HLOOKUP(T20,'SDR Patient and Stations'!$B$6:$AT$14,4,FALSE)</f>
        <v>45</v>
      </c>
      <c r="U32" s="68">
        <f>HLOOKUP(U20,'SDR Patient and Stations'!$B$6:$AT$14,4,FALSE)</f>
        <v>50</v>
      </c>
      <c r="V32" s="60">
        <f>HLOOKUP(V20,'SDR Patient and Stations'!$B$6:$AT$14,4,FALSE)</f>
        <v>54</v>
      </c>
      <c r="W32" s="68">
        <f>HLOOKUP(W20,'SDR Patient and Stations'!$B$6:$AT$14,4,FALSE)</f>
        <v>53</v>
      </c>
      <c r="X32" s="60">
        <f>HLOOKUP(X20,'SDR Patient and Stations'!$B$6:$AT$14,4,FALSE)</f>
        <v>55</v>
      </c>
      <c r="Y32" s="68">
        <f>HLOOKUP(Y20,'SDR Patient and Stations'!$B$6:$AT$14,4,FALSE)</f>
        <v>61</v>
      </c>
      <c r="Z32" s="60">
        <f>HLOOKUP(Z20,'SDR Patient and Stations'!$B$6:$AT$14,4,FALSE)</f>
        <v>63</v>
      </c>
      <c r="AA32" s="68">
        <f>HLOOKUP(AA20,'SDR Patient and Stations'!$B$6:$AT$14,4,FALSE)</f>
        <v>64</v>
      </c>
      <c r="AB32" s="60">
        <f>HLOOKUP(AB20,'SDR Patient and Stations'!$B$6:$AT$14,4,FALSE)</f>
        <v>64</v>
      </c>
      <c r="AC32" s="68">
        <f>HLOOKUP(AC20,'SDR Patient and Stations'!$B$6:$AT$14,4,FALSE)</f>
        <v>65</v>
      </c>
      <c r="AD32" s="60">
        <f>HLOOKUP(AD20,'SDR Patient and Stations'!$B$6:$AT$14,4,FALSE)</f>
        <v>54</v>
      </c>
      <c r="AE32" s="68">
        <f>HLOOKUP(AE20,'SDR Patient and Stations'!$B$6:$AT$14,4,FALSE)</f>
        <v>57</v>
      </c>
      <c r="AF32" s="60">
        <f>HLOOKUP(AF20,'SDR Patient and Stations'!$B$6:$AT$14,4,FALSE)</f>
        <v>57</v>
      </c>
      <c r="AG32" s="68">
        <f>HLOOKUP(AG20,'SDR Patient and Stations'!$B$6:$AT$14,4,FALSE)</f>
        <v>58</v>
      </c>
      <c r="AH32" s="60">
        <f>HLOOKUP(AH20,'SDR Patient and Stations'!$B$6:$AT$14,4,FALSE)</f>
        <v>52</v>
      </c>
      <c r="AI32" s="68">
        <f>HLOOKUP(AI20,'SDR Patient and Stations'!$B$6:$AT$14,4,FALSE)</f>
        <v>60</v>
      </c>
      <c r="AJ32" s="60">
        <f>HLOOKUP(AJ20,'SDR Patient and Stations'!$B$6:$AT$14,4,FALSE)</f>
        <v>44</v>
      </c>
      <c r="AK32" s="68">
        <f>HLOOKUP(AK20,'SDR Patient and Stations'!$B$6:$AT$14,4,FALSE)</f>
        <v>42</v>
      </c>
      <c r="AL32" s="60">
        <f>HLOOKUP(AL20,'SDR Patient and Stations'!$B$6:$AT$14,4,FALSE)</f>
        <v>40</v>
      </c>
      <c r="AM32" s="68">
        <f>HLOOKUP(AM20,'SDR Patient and Stations'!$B$6:$AT$14,4,FALSE)</f>
        <v>43</v>
      </c>
      <c r="AN32" s="60">
        <f>HLOOKUP(AN20,'SDR Patient and Stations'!$B$6:$AT$14,4,FALSE)</f>
        <v>41</v>
      </c>
      <c r="AO32" s="68">
        <f>HLOOKUP(AO20,'SDR Patient and Stations'!$B$6:$AT$14,4,FALSE)</f>
        <v>39</v>
      </c>
      <c r="AP32" s="60">
        <f>HLOOKUP(AP20,'SDR Patient and Stations'!$B$6:$AT$14,4,FALSE)</f>
        <v>44</v>
      </c>
      <c r="AQ32" s="68">
        <f>HLOOKUP(AQ20,'SDR Patient and Stations'!$B$6:$AT$14,4,FALSE)</f>
        <v>44</v>
      </c>
      <c r="AR32" s="60">
        <f>HLOOKUP(AR20,'SDR Patient and Stations'!$B$6:$AT$14,4,FALSE)</f>
        <v>46</v>
      </c>
      <c r="AS32" s="68">
        <f>HLOOKUP(AS20,'SDR Patient and Stations'!$B$6:$AT$14,4,FALSE)</f>
        <v>49</v>
      </c>
      <c r="AT32" s="60">
        <f>HLOOKUP(AT20,'SDR Patient and Stations'!$B$6:$AT$14,4,FALSE)</f>
        <v>56</v>
      </c>
      <c r="AU32" s="68">
        <f>HLOOKUP(AU20,'SDR Patient and Stations'!$B$6:$AT$14,4,FALSE)</f>
        <v>47</v>
      </c>
      <c r="AV32" s="60">
        <f>HLOOKUP(AV20,'SDR Patient and Stations'!$B$6:$AT$14,4,FALSE)</f>
        <v>50</v>
      </c>
      <c r="AW32" s="68">
        <f>HLOOKUP(AW20,'SDR Patient and Stations'!$B$6:$AT$14,4,FALSE)</f>
        <v>41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13</v>
      </c>
      <c r="N34" s="61">
        <f t="shared" si="16"/>
        <v>34</v>
      </c>
      <c r="O34" s="69">
        <f t="shared" si="16"/>
        <v>42</v>
      </c>
      <c r="P34" s="61">
        <f t="shared" si="16"/>
        <v>29</v>
      </c>
      <c r="Q34" s="69">
        <f t="shared" si="16"/>
        <v>11</v>
      </c>
      <c r="R34" s="61">
        <f t="shared" si="16"/>
        <v>8</v>
      </c>
      <c r="S34" s="69">
        <f t="shared" si="16"/>
        <v>12</v>
      </c>
      <c r="T34" s="61">
        <f t="shared" si="16"/>
        <v>8</v>
      </c>
      <c r="U34" s="69">
        <f t="shared" si="16"/>
        <v>5</v>
      </c>
      <c r="V34" s="61">
        <f t="shared" si="16"/>
        <v>7</v>
      </c>
      <c r="W34" s="69">
        <f t="shared" si="16"/>
        <v>10</v>
      </c>
      <c r="X34" s="61">
        <f t="shared" si="16"/>
        <v>9</v>
      </c>
      <c r="Y34" s="69">
        <f t="shared" si="16"/>
        <v>3</v>
      </c>
      <c r="Z34" s="61">
        <f t="shared" si="16"/>
        <v>2</v>
      </c>
      <c r="AA34" s="69">
        <f t="shared" si="16"/>
        <v>-10</v>
      </c>
      <c r="AB34" s="61">
        <f t="shared" si="16"/>
        <v>-7</v>
      </c>
      <c r="AC34" s="69">
        <f t="shared" si="16"/>
        <v>-8</v>
      </c>
      <c r="AD34" s="61">
        <f t="shared" si="16"/>
        <v>4</v>
      </c>
      <c r="AE34" s="69">
        <f t="shared" si="16"/>
        <v>-5</v>
      </c>
      <c r="AF34" s="61">
        <f t="shared" si="16"/>
        <v>3</v>
      </c>
      <c r="AG34" s="69">
        <f t="shared" si="16"/>
        <v>-14</v>
      </c>
      <c r="AH34" s="61">
        <f t="shared" si="16"/>
        <v>-10</v>
      </c>
      <c r="AI34" s="69">
        <f t="shared" si="16"/>
        <v>-20</v>
      </c>
      <c r="AJ34" s="61">
        <f t="shared" si="16"/>
        <v>-1</v>
      </c>
      <c r="AK34" s="69">
        <f t="shared" si="16"/>
        <v>-1</v>
      </c>
      <c r="AL34" s="61">
        <f t="shared" si="16"/>
        <v>-1</v>
      </c>
      <c r="AM34" s="69">
        <f t="shared" si="16"/>
        <v>1</v>
      </c>
      <c r="AN34" s="61">
        <f t="shared" si="16"/>
        <v>3</v>
      </c>
      <c r="AO34" s="69">
        <f t="shared" si="16"/>
        <v>7</v>
      </c>
      <c r="AP34" s="61">
        <f t="shared" si="16"/>
        <v>5</v>
      </c>
      <c r="AQ34" s="69">
        <f t="shared" si="16"/>
        <v>12</v>
      </c>
      <c r="AR34" s="61">
        <f t="shared" si="16"/>
        <v>1</v>
      </c>
      <c r="AS34" s="69">
        <f t="shared" si="16"/>
        <v>1</v>
      </c>
      <c r="AT34" s="61">
        <f t="shared" si="16"/>
        <v>-15</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2.2307692307692308</v>
      </c>
      <c r="Q36" s="107">
        <f t="shared" si="18"/>
        <v>0.3235294117647059</v>
      </c>
      <c r="R36" s="108">
        <f t="shared" si="18"/>
        <v>0.19047619047619047</v>
      </c>
      <c r="S36" s="107">
        <f t="shared" si="18"/>
        <v>0.2857142857142857</v>
      </c>
      <c r="T36" s="108">
        <f t="shared" si="18"/>
        <v>0.17777777777777778</v>
      </c>
      <c r="U36" s="107">
        <f t="shared" si="18"/>
        <v>0.1</v>
      </c>
      <c r="V36" s="108">
        <f t="shared" si="18"/>
        <v>0.12962962962962962</v>
      </c>
      <c r="W36" s="107">
        <f t="shared" si="18"/>
        <v>0.18867924528301888</v>
      </c>
      <c r="X36" s="108">
        <f t="shared" si="18"/>
        <v>0.16363636363636364</v>
      </c>
      <c r="Y36" s="107">
        <f t="shared" si="18"/>
        <v>4.9180327868852458E-2</v>
      </c>
      <c r="Z36" s="108">
        <f t="shared" si="18"/>
        <v>3.1746031746031744E-2</v>
      </c>
      <c r="AA36" s="107">
        <f t="shared" si="18"/>
        <v>-0.15625</v>
      </c>
      <c r="AB36" s="108">
        <f t="shared" si="18"/>
        <v>-0.109375</v>
      </c>
      <c r="AC36" s="107">
        <f t="shared" si="18"/>
        <v>-0.12307692307692308</v>
      </c>
      <c r="AD36" s="108">
        <f t="shared" si="18"/>
        <v>7.407407407407407E-2</v>
      </c>
      <c r="AE36" s="107">
        <f t="shared" si="18"/>
        <v>-8.771929824561403E-2</v>
      </c>
      <c r="AF36" s="108">
        <f t="shared" si="18"/>
        <v>5.2631578947368418E-2</v>
      </c>
      <c r="AG36" s="107">
        <f t="shared" si="18"/>
        <v>-0.2413793103448276</v>
      </c>
      <c r="AH36" s="108">
        <f t="shared" si="18"/>
        <v>-0.19230769230769232</v>
      </c>
      <c r="AI36" s="107">
        <f t="shared" si="18"/>
        <v>-0.33333333333333331</v>
      </c>
      <c r="AJ36" s="108">
        <f t="shared" si="18"/>
        <v>-2.2727272727272728E-2</v>
      </c>
      <c r="AK36" s="107">
        <f t="shared" si="18"/>
        <v>-2.3809523809523808E-2</v>
      </c>
      <c r="AL36" s="108">
        <f t="shared" si="18"/>
        <v>-2.5000000000000001E-2</v>
      </c>
      <c r="AM36" s="107">
        <f t="shared" si="18"/>
        <v>2.3255813953488372E-2</v>
      </c>
      <c r="AN36" s="108">
        <f t="shared" si="18"/>
        <v>7.3170731707317069E-2</v>
      </c>
      <c r="AO36" s="107">
        <f t="shared" si="18"/>
        <v>0.17948717948717949</v>
      </c>
      <c r="AP36" s="108">
        <f t="shared" si="18"/>
        <v>0.11363636363636363</v>
      </c>
      <c r="AQ36" s="107">
        <f t="shared" si="18"/>
        <v>0.27272727272727271</v>
      </c>
      <c r="AR36" s="108">
        <f t="shared" si="18"/>
        <v>2.1739130434782608E-2</v>
      </c>
      <c r="AS36" s="107">
        <f t="shared" si="18"/>
        <v>2.0408163265306121E-2</v>
      </c>
      <c r="AT36" s="108">
        <f t="shared" si="18"/>
        <v>-0.26785714285714285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0.12393162393162394</v>
      </c>
      <c r="Q38" s="107">
        <f t="shared" si="20"/>
        <v>1.7973856209150329E-2</v>
      </c>
      <c r="R38" s="108">
        <f t="shared" si="20"/>
        <v>1.0582010582010581E-2</v>
      </c>
      <c r="S38" s="107">
        <f t="shared" si="20"/>
        <v>1.5873015873015872E-2</v>
      </c>
      <c r="T38" s="108">
        <f t="shared" si="20"/>
        <v>9.876543209876543E-3</v>
      </c>
      <c r="U38" s="107">
        <f t="shared" si="20"/>
        <v>5.5555555555555558E-3</v>
      </c>
      <c r="V38" s="108">
        <f t="shared" si="20"/>
        <v>7.2016460905349787E-3</v>
      </c>
      <c r="W38" s="107">
        <f t="shared" si="20"/>
        <v>1.0482180293501049E-2</v>
      </c>
      <c r="X38" s="108">
        <f t="shared" si="20"/>
        <v>9.0909090909090905E-3</v>
      </c>
      <c r="Y38" s="107">
        <f t="shared" si="20"/>
        <v>2.7322404371584699E-3</v>
      </c>
      <c r="Z38" s="108">
        <f t="shared" si="20"/>
        <v>1.7636684303350969E-3</v>
      </c>
      <c r="AA38" s="107">
        <f t="shared" si="20"/>
        <v>-8.6805555555555559E-3</v>
      </c>
      <c r="AB38" s="108">
        <f t="shared" si="20"/>
        <v>-6.076388888888889E-3</v>
      </c>
      <c r="AC38" s="107">
        <f t="shared" si="20"/>
        <v>-6.8376068376068376E-3</v>
      </c>
      <c r="AD38" s="108">
        <f t="shared" si="20"/>
        <v>4.1152263374485592E-3</v>
      </c>
      <c r="AE38" s="107">
        <f t="shared" si="20"/>
        <v>-4.8732943469785572E-3</v>
      </c>
      <c r="AF38" s="108">
        <f t="shared" si="20"/>
        <v>2.9239766081871343E-3</v>
      </c>
      <c r="AG38" s="107">
        <f t="shared" si="20"/>
        <v>-1.3409961685823755E-2</v>
      </c>
      <c r="AH38" s="108">
        <f t="shared" si="20"/>
        <v>-1.0683760683760684E-2</v>
      </c>
      <c r="AI38" s="107">
        <f t="shared" si="20"/>
        <v>-1.8518518518518517E-2</v>
      </c>
      <c r="AJ38" s="108">
        <f t="shared" si="20"/>
        <v>-1.2626262626262627E-3</v>
      </c>
      <c r="AK38" s="107">
        <f t="shared" si="20"/>
        <v>-1.3227513227513227E-3</v>
      </c>
      <c r="AL38" s="108">
        <f t="shared" si="20"/>
        <v>-1.3888888888888889E-3</v>
      </c>
      <c r="AM38" s="107">
        <f t="shared" si="20"/>
        <v>1.2919896640826874E-3</v>
      </c>
      <c r="AN38" s="108">
        <f t="shared" si="20"/>
        <v>4.0650406504065036E-3</v>
      </c>
      <c r="AO38" s="107">
        <f t="shared" si="20"/>
        <v>9.9715099715099714E-3</v>
      </c>
      <c r="AP38" s="108">
        <f t="shared" si="20"/>
        <v>6.313131313131313E-3</v>
      </c>
      <c r="AQ38" s="107">
        <f t="shared" si="20"/>
        <v>1.515151515151515E-2</v>
      </c>
      <c r="AR38" s="108">
        <f t="shared" si="20"/>
        <v>1.2077294685990338E-3</v>
      </c>
      <c r="AS38" s="107">
        <f t="shared" si="20"/>
        <v>1.1337868480725622E-3</v>
      </c>
      <c r="AT38" s="108">
        <f t="shared" si="20"/>
        <v>-1.488095238095238E-2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2.2307692307692308</v>
      </c>
      <c r="Q40" s="107">
        <f t="shared" si="21"/>
        <v>0.3235294117647059</v>
      </c>
      <c r="R40" s="108">
        <f t="shared" si="21"/>
        <v>0.19047619047619047</v>
      </c>
      <c r="S40" s="107">
        <f t="shared" si="21"/>
        <v>0.2857142857142857</v>
      </c>
      <c r="T40" s="108">
        <f t="shared" si="21"/>
        <v>0.17777777777777778</v>
      </c>
      <c r="U40" s="107">
        <f t="shared" si="21"/>
        <v>0.1</v>
      </c>
      <c r="V40" s="108">
        <f t="shared" si="21"/>
        <v>0.12962962962962962</v>
      </c>
      <c r="W40" s="107">
        <f t="shared" si="21"/>
        <v>0.18867924528301888</v>
      </c>
      <c r="X40" s="108">
        <f t="shared" si="21"/>
        <v>0.16363636363636364</v>
      </c>
      <c r="Y40" s="107">
        <f t="shared" si="21"/>
        <v>4.9180327868852458E-2</v>
      </c>
      <c r="Z40" s="108">
        <f t="shared" si="21"/>
        <v>3.1746031746031744E-2</v>
      </c>
      <c r="AA40" s="107">
        <f t="shared" si="21"/>
        <v>-0.15625</v>
      </c>
      <c r="AB40" s="108">
        <f t="shared" si="21"/>
        <v>-0.109375</v>
      </c>
      <c r="AC40" s="107">
        <f t="shared" si="21"/>
        <v>-0.12307692307692308</v>
      </c>
      <c r="AD40" s="108">
        <f t="shared" si="21"/>
        <v>7.407407407407407E-2</v>
      </c>
      <c r="AE40" s="107">
        <f t="shared" si="21"/>
        <v>-8.771929824561403E-2</v>
      </c>
      <c r="AF40" s="108">
        <f t="shared" si="21"/>
        <v>5.2631578947368418E-2</v>
      </c>
      <c r="AG40" s="107">
        <f t="shared" si="21"/>
        <v>-0.2413793103448276</v>
      </c>
      <c r="AH40" s="108">
        <f t="shared" si="21"/>
        <v>-0.19230769230769232</v>
      </c>
      <c r="AI40" s="107">
        <f t="shared" si="21"/>
        <v>-0.33333333333333331</v>
      </c>
      <c r="AJ40" s="108">
        <f t="shared" si="21"/>
        <v>-2.2727272727272728E-2</v>
      </c>
      <c r="AK40" s="107">
        <f t="shared" si="21"/>
        <v>-2.3809523809523808E-2</v>
      </c>
      <c r="AL40" s="108">
        <f t="shared" si="21"/>
        <v>-2.5000000000000001E-2</v>
      </c>
      <c r="AM40" s="107">
        <f t="shared" si="21"/>
        <v>2.3255813953488372E-2</v>
      </c>
      <c r="AN40" s="108">
        <f t="shared" si="21"/>
        <v>7.3170731707317069E-2</v>
      </c>
      <c r="AO40" s="107">
        <f t="shared" si="21"/>
        <v>0.17948717948717949</v>
      </c>
      <c r="AP40" s="108">
        <f t="shared" si="21"/>
        <v>0.11363636363636363</v>
      </c>
      <c r="AQ40" s="107">
        <f t="shared" si="21"/>
        <v>0.27272727272727271</v>
      </c>
      <c r="AR40" s="108">
        <f t="shared" si="21"/>
        <v>2.1739130434782608E-2</v>
      </c>
      <c r="AS40" s="107">
        <f t="shared" si="21"/>
        <v>2.0408163265306117E-2</v>
      </c>
      <c r="AT40" s="108">
        <f t="shared" si="21"/>
        <v>-0.26785714285714285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13</v>
      </c>
      <c r="N43" s="110">
        <f t="shared" si="22"/>
        <v>34</v>
      </c>
      <c r="O43" s="109">
        <f t="shared" si="22"/>
        <v>42</v>
      </c>
      <c r="P43" s="110">
        <f t="shared" si="22"/>
        <v>135.69230769230768</v>
      </c>
      <c r="Q43" s="109">
        <f t="shared" si="22"/>
        <v>59.558823529411768</v>
      </c>
      <c r="R43" s="110">
        <f t="shared" si="22"/>
        <v>59.523809523809526</v>
      </c>
      <c r="S43" s="109">
        <f t="shared" si="22"/>
        <v>69.428571428571431</v>
      </c>
      <c r="T43" s="110">
        <f t="shared" si="22"/>
        <v>62.422222222222224</v>
      </c>
      <c r="U43" s="109">
        <f t="shared" si="22"/>
        <v>60.5</v>
      </c>
      <c r="V43" s="110">
        <f t="shared" si="22"/>
        <v>68.907407407407405</v>
      </c>
      <c r="W43" s="109">
        <f t="shared" si="22"/>
        <v>74.886792452830193</v>
      </c>
      <c r="X43" s="110">
        <f t="shared" si="22"/>
        <v>74.472727272727269</v>
      </c>
      <c r="Y43" s="109">
        <f t="shared" si="22"/>
        <v>67.147540983606561</v>
      </c>
      <c r="Z43" s="110">
        <f t="shared" si="22"/>
        <v>67.063492063492063</v>
      </c>
      <c r="AA43" s="109">
        <f t="shared" si="22"/>
        <v>45.5625</v>
      </c>
      <c r="AB43" s="110">
        <f t="shared" si="22"/>
        <v>50.765625</v>
      </c>
      <c r="AC43" s="109">
        <f t="shared" si="22"/>
        <v>49.984615384615381</v>
      </c>
      <c r="AD43" s="110">
        <f t="shared" si="22"/>
        <v>62.296296296296298</v>
      </c>
      <c r="AE43" s="109">
        <f t="shared" si="22"/>
        <v>47.438596491228068</v>
      </c>
      <c r="AF43" s="110">
        <f t="shared" si="22"/>
        <v>63.157894736842103</v>
      </c>
      <c r="AG43" s="109">
        <f t="shared" si="22"/>
        <v>33.379310344827587</v>
      </c>
      <c r="AH43" s="110">
        <f t="shared" si="22"/>
        <v>33.92307692307692</v>
      </c>
      <c r="AI43" s="109">
        <f t="shared" si="22"/>
        <v>26.666666666666668</v>
      </c>
      <c r="AJ43" s="110">
        <f t="shared" si="22"/>
        <v>42.022727272727273</v>
      </c>
      <c r="AK43" s="109">
        <f t="shared" si="22"/>
        <v>40.023809523809526</v>
      </c>
      <c r="AL43" s="110">
        <f t="shared" si="22"/>
        <v>38.024999999999999</v>
      </c>
      <c r="AM43" s="109">
        <f t="shared" si="22"/>
        <v>45.02325581395349</v>
      </c>
      <c r="AN43" s="110">
        <f t="shared" si="22"/>
        <v>47.219512195121951</v>
      </c>
      <c r="AO43" s="109">
        <f t="shared" si="22"/>
        <v>54.256410256410255</v>
      </c>
      <c r="AP43" s="110">
        <f t="shared" si="22"/>
        <v>54.56818181818182</v>
      </c>
      <c r="AQ43" s="109">
        <f t="shared" si="22"/>
        <v>71.272727272727266</v>
      </c>
      <c r="AR43" s="110">
        <f t="shared" si="22"/>
        <v>48.021739130434781</v>
      </c>
      <c r="AS43" s="109">
        <f t="shared" si="22"/>
        <v>51.020408163265309</v>
      </c>
      <c r="AT43" s="110">
        <f t="shared" si="22"/>
        <v>30.017857142857142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4.166666666666667</v>
      </c>
      <c r="N45" s="61">
        <f t="shared" si="23"/>
        <v>10.897435897435898</v>
      </c>
      <c r="O45" s="69">
        <f t="shared" si="23"/>
        <v>13.461538461538462</v>
      </c>
      <c r="P45" s="61">
        <f t="shared" si="23"/>
        <v>43.491124260355022</v>
      </c>
      <c r="Q45" s="69">
        <f t="shared" si="23"/>
        <v>19.089366515837103</v>
      </c>
      <c r="R45" s="61">
        <f t="shared" si="23"/>
        <v>19.078144078144078</v>
      </c>
      <c r="S45" s="69">
        <f t="shared" si="23"/>
        <v>22.252747252747252</v>
      </c>
      <c r="T45" s="61">
        <f t="shared" si="23"/>
        <v>20.007122507122507</v>
      </c>
      <c r="U45" s="69">
        <f t="shared" si="23"/>
        <v>19.391025641025639</v>
      </c>
      <c r="V45" s="61">
        <f t="shared" si="23"/>
        <v>22.085707502374166</v>
      </c>
      <c r="W45" s="69">
        <f t="shared" si="23"/>
        <v>24.002177068214806</v>
      </c>
      <c r="X45" s="61">
        <f t="shared" si="23"/>
        <v>23.869463869463868</v>
      </c>
      <c r="Y45" s="69">
        <f t="shared" si="23"/>
        <v>21.52164775115595</v>
      </c>
      <c r="Z45" s="61">
        <f t="shared" si="23"/>
        <v>21.494708994708994</v>
      </c>
      <c r="AA45" s="69">
        <f t="shared" si="23"/>
        <v>14.603365384615383</v>
      </c>
      <c r="AB45" s="61">
        <f t="shared" si="23"/>
        <v>16.271033653846153</v>
      </c>
      <c r="AC45" s="69">
        <f t="shared" si="23"/>
        <v>16.020710059171595</v>
      </c>
      <c r="AD45" s="61">
        <f t="shared" si="23"/>
        <v>19.966761633428298</v>
      </c>
      <c r="AE45" s="69">
        <f t="shared" si="23"/>
        <v>15.204678362573098</v>
      </c>
      <c r="AF45" s="61">
        <f t="shared" si="23"/>
        <v>20.242914979757085</v>
      </c>
      <c r="AG45" s="69">
        <f t="shared" si="23"/>
        <v>10.698496905393457</v>
      </c>
      <c r="AH45" s="61">
        <f t="shared" si="23"/>
        <v>10.872781065088756</v>
      </c>
      <c r="AI45" s="69">
        <f t="shared" si="23"/>
        <v>8.5470085470085468</v>
      </c>
      <c r="AJ45" s="61">
        <f t="shared" si="23"/>
        <v>13.468822843822844</v>
      </c>
      <c r="AK45" s="69">
        <f t="shared" si="23"/>
        <v>12.828144078144078</v>
      </c>
      <c r="AL45" s="61">
        <f t="shared" si="23"/>
        <v>12.1875</v>
      </c>
      <c r="AM45" s="69">
        <f t="shared" si="23"/>
        <v>14.430530709600477</v>
      </c>
      <c r="AN45" s="61">
        <f t="shared" si="23"/>
        <v>15.134459036898061</v>
      </c>
      <c r="AO45" s="69">
        <f t="shared" si="23"/>
        <v>17.389875082182773</v>
      </c>
      <c r="AP45" s="61">
        <f t="shared" si="23"/>
        <v>17.489801864801866</v>
      </c>
      <c r="AQ45" s="69">
        <f t="shared" si="23"/>
        <v>22.843822843822842</v>
      </c>
      <c r="AR45" s="61">
        <f t="shared" si="23"/>
        <v>15.391583054626532</v>
      </c>
      <c r="AS45" s="69">
        <f t="shared" si="23"/>
        <v>16.352694924123497</v>
      </c>
      <c r="AT45" s="61">
        <f t="shared" si="23"/>
        <v>9.6211080586080584</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-5.833333333333333</v>
      </c>
      <c r="N47" s="118">
        <f t="shared" si="24"/>
        <v>0.8974358974358978</v>
      </c>
      <c r="O47" s="119">
        <f t="shared" si="24"/>
        <v>3.4615384615384617</v>
      </c>
      <c r="P47" s="118">
        <f t="shared" si="24"/>
        <v>33.491124260355022</v>
      </c>
      <c r="Q47" s="119">
        <f t="shared" si="24"/>
        <v>8.1919306184012051</v>
      </c>
      <c r="R47" s="118">
        <f t="shared" si="24"/>
        <v>4.7191697191697184</v>
      </c>
      <c r="S47" s="119">
        <f t="shared" si="24"/>
        <v>2.2527472527472518</v>
      </c>
      <c r="T47" s="118">
        <f t="shared" si="24"/>
        <v>7.1225071225065051E-3</v>
      </c>
      <c r="U47" s="119">
        <f t="shared" si="24"/>
        <v>-0.60897435897436125</v>
      </c>
      <c r="V47" s="118">
        <f t="shared" si="24"/>
        <v>2.0857075023741665</v>
      </c>
      <c r="W47" s="119">
        <f t="shared" si="24"/>
        <v>4.0021770682148059</v>
      </c>
      <c r="X47" s="118">
        <f t="shared" si="24"/>
        <v>3.8694638694638677</v>
      </c>
      <c r="Y47" s="119">
        <f t="shared" si="24"/>
        <v>1.5216477511559496</v>
      </c>
      <c r="Z47" s="118">
        <f t="shared" si="24"/>
        <v>1.4947089947089935</v>
      </c>
      <c r="AA47" s="119">
        <f t="shared" si="24"/>
        <v>-5.3966346153846168</v>
      </c>
      <c r="AB47" s="118">
        <f t="shared" si="24"/>
        <v>-3.7289663461538467</v>
      </c>
      <c r="AC47" s="119">
        <f t="shared" si="24"/>
        <v>-3.979289940828405</v>
      </c>
      <c r="AD47" s="118">
        <f t="shared" si="24"/>
        <v>2.9667616334282982</v>
      </c>
      <c r="AE47" s="119">
        <f t="shared" si="24"/>
        <v>-1.7953216374269019</v>
      </c>
      <c r="AF47" s="118">
        <f t="shared" si="24"/>
        <v>3.2429149797570851</v>
      </c>
      <c r="AG47" s="119">
        <f t="shared" si="24"/>
        <v>-9.2682647280348416</v>
      </c>
      <c r="AH47" s="118">
        <f t="shared" si="24"/>
        <v>-9.0939805683395427</v>
      </c>
      <c r="AI47" s="119">
        <f t="shared" si="24"/>
        <v>-11.452991452991453</v>
      </c>
      <c r="AJ47" s="118">
        <f t="shared" si="24"/>
        <v>-6.5311771561771561</v>
      </c>
      <c r="AK47" s="119">
        <f t="shared" si="24"/>
        <v>-7.1718559218559221</v>
      </c>
      <c r="AL47" s="118">
        <f t="shared" si="24"/>
        <v>-7.8125</v>
      </c>
      <c r="AM47" s="119">
        <f t="shared" si="24"/>
        <v>-5.5694692903995229</v>
      </c>
      <c r="AN47" s="118">
        <f t="shared" si="24"/>
        <v>-4.8655409631019388</v>
      </c>
      <c r="AO47" s="119">
        <f t="shared" si="24"/>
        <v>-2.6101249178172274</v>
      </c>
      <c r="AP47" s="118">
        <f t="shared" si="24"/>
        <v>-2.5101981351981344</v>
      </c>
      <c r="AQ47" s="119">
        <f t="shared" si="24"/>
        <v>2.8438228438228421</v>
      </c>
      <c r="AR47" s="118">
        <f t="shared" si="24"/>
        <v>-4.6084169453734685</v>
      </c>
      <c r="AS47" s="119">
        <f t="shared" si="24"/>
        <v>-3.6473050758765027</v>
      </c>
      <c r="AT47" s="118">
        <f t="shared" si="24"/>
        <v>-10.378891941391942</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0.8974358974358978</v>
      </c>
      <c r="O49" s="71">
        <f t="shared" si="25"/>
        <v>3.4615384615384617</v>
      </c>
      <c r="P49" s="63">
        <f t="shared" si="25"/>
        <v>10</v>
      </c>
      <c r="Q49" s="71">
        <f t="shared" si="25"/>
        <v>8.1919306184012051</v>
      </c>
      <c r="R49" s="63">
        <f t="shared" si="25"/>
        <v>4.7191697191697184</v>
      </c>
      <c r="S49" s="71">
        <f t="shared" si="25"/>
        <v>0</v>
      </c>
      <c r="T49" s="63">
        <f t="shared" si="25"/>
        <v>0</v>
      </c>
      <c r="U49" s="71">
        <f t="shared" si="25"/>
        <v>0</v>
      </c>
      <c r="V49" s="63">
        <f t="shared" si="25"/>
        <v>0</v>
      </c>
      <c r="W49" s="71">
        <f t="shared" si="25"/>
        <v>4.0021770682148059</v>
      </c>
      <c r="X49" s="63">
        <f t="shared" si="25"/>
        <v>3.8694638694638677</v>
      </c>
      <c r="Y49" s="71">
        <f t="shared" si="25"/>
        <v>1.5216477511559496</v>
      </c>
      <c r="Z49" s="63">
        <f t="shared" si="25"/>
        <v>1.4947089947089935</v>
      </c>
      <c r="AA49" s="71">
        <f t="shared" si="25"/>
        <v>0</v>
      </c>
      <c r="AB49" s="63">
        <f t="shared" si="25"/>
        <v>0</v>
      </c>
      <c r="AC49" s="71">
        <f t="shared" si="25"/>
        <v>0</v>
      </c>
      <c r="AD49" s="63">
        <f t="shared" si="25"/>
        <v>2.9667616334282982</v>
      </c>
      <c r="AE49" s="71">
        <f t="shared" si="25"/>
        <v>0</v>
      </c>
      <c r="AF49" s="63">
        <f t="shared" si="25"/>
        <v>3.2429149797570851</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4" priority="5" stopIfTrue="1">
      <formula>ISERROR</formula>
    </cfRule>
  </conditionalFormatting>
  <conditionalFormatting sqref="BB36:BD36 BB38:BD38 BB40:BD40 BB43:BD43 BB45:BD45 BB49:BD49">
    <cfRule type="expression" dxfId="43" priority="4" stopIfTrue="1">
      <formula>ISERROR</formula>
    </cfRule>
  </conditionalFormatting>
  <conditionalFormatting sqref="K36 K38 K40 K43 K45 K49">
    <cfRule type="expression" dxfId="4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0.77</v>
      </c>
      <c r="D1" s="1"/>
      <c r="E1" s="1" t="s">
        <v>31</v>
      </c>
      <c r="F1" s="29">
        <v>3.08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0.32500000000000001</v>
      </c>
      <c r="N13" s="54">
        <f>'SDR Patient and Stations'!M12</f>
        <v>0.85</v>
      </c>
      <c r="O13" s="55">
        <f>'SDR Patient and Stations'!N12</f>
        <v>1.05</v>
      </c>
      <c r="P13" s="54">
        <f>'SDR Patient and Stations'!O12</f>
        <v>1.05</v>
      </c>
      <c r="Q13" s="55">
        <f>'SDR Patient and Stations'!P12</f>
        <v>0.59210526315789469</v>
      </c>
      <c r="R13" s="54">
        <f>'SDR Patient and Stations'!Q12</f>
        <v>0.65789473684210531</v>
      </c>
      <c r="S13" s="55">
        <f>'SDR Patient and Stations'!R12</f>
        <v>0.71052631578947367</v>
      </c>
      <c r="T13" s="54">
        <f>'SDR Patient and Stations'!S12</f>
        <v>0.69736842105263153</v>
      </c>
      <c r="U13" s="55">
        <f>'SDR Patient and Stations'!T12</f>
        <v>0.72368421052631582</v>
      </c>
      <c r="V13" s="54">
        <f>'SDR Patient and Stations'!U12</f>
        <v>0.80263157894736847</v>
      </c>
      <c r="W13" s="55">
        <f>'SDR Patient and Stations'!V12</f>
        <v>0.82894736842105265</v>
      </c>
      <c r="X13" s="54">
        <f>'SDR Patient and Stations'!W12</f>
        <v>0.88888888888888884</v>
      </c>
      <c r="Y13" s="55">
        <f>'SDR Patient and Stations'!X12</f>
        <v>0.88888888888888884</v>
      </c>
      <c r="Z13" s="54">
        <f>'SDR Patient and Stations'!Y12</f>
        <v>0.90277777777777779</v>
      </c>
      <c r="AA13" s="55">
        <f>'SDR Patient and Stations'!Z12</f>
        <v>0.9</v>
      </c>
      <c r="AB13" s="54">
        <f>'SDR Patient and Stations'!AA12</f>
        <v>0.95</v>
      </c>
      <c r="AC13" s="55">
        <f>'SDR Patient and Stations'!AB12</f>
        <v>0.95</v>
      </c>
      <c r="AD13" s="54">
        <f>'SDR Patient and Stations'!AC12</f>
        <v>0.76315789473684215</v>
      </c>
      <c r="AE13" s="55">
        <f>'SDR Patient and Stations'!AD12</f>
        <v>0.68421052631578949</v>
      </c>
      <c r="AF13" s="54">
        <f>'SDR Patient and Stations'!AE12</f>
        <v>0.78947368421052633</v>
      </c>
      <c r="AG13" s="55">
        <f>'SDR Patient and Stations'!AF12</f>
        <v>0.57894736842105265</v>
      </c>
      <c r="AH13" s="54">
        <f>'SDR Patient and Stations'!AG12</f>
        <v>0.55263157894736847</v>
      </c>
      <c r="AI13" s="55">
        <f>'SDR Patient and Stations'!AH12</f>
        <v>0.52631578947368418</v>
      </c>
      <c r="AJ13" s="54">
        <f>'SDR Patient and Stations'!AI12</f>
        <v>0.56578947368421051</v>
      </c>
      <c r="AK13" s="55">
        <f>'SDR Patient and Stations'!AJ12</f>
        <v>0.53947368421052633</v>
      </c>
      <c r="AL13" s="54">
        <f>'SDR Patient and Stations'!AK12</f>
        <v>0.51315789473684215</v>
      </c>
      <c r="AM13" s="55">
        <f>'SDR Patient and Stations'!AL12</f>
        <v>0.57894736842105265</v>
      </c>
      <c r="AN13" s="54">
        <f>'SDR Patient and Stations'!AM12</f>
        <v>0.57894736842105265</v>
      </c>
      <c r="AO13" s="55">
        <f>'SDR Patient and Stations'!AN12</f>
        <v>0.60526315789473684</v>
      </c>
      <c r="AP13" s="54">
        <f>'SDR Patient and Stations'!AO12</f>
        <v>0.64473684210526316</v>
      </c>
      <c r="AQ13" s="55">
        <f>'SDR Patient and Stations'!AP12</f>
        <v>0.73684210526315785</v>
      </c>
      <c r="AR13" s="54">
        <f>'SDR Patient and Stations'!AQ12</f>
        <v>0.61842105263157898</v>
      </c>
      <c r="AS13" s="55">
        <f>'SDR Patient and Stations'!AR12</f>
        <v>0.65789473684210531</v>
      </c>
      <c r="AT13" s="54">
        <f>'SDR Patient and Stations'!AS12</f>
        <v>0.53947368421052633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9</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-1</v>
      </c>
      <c r="W14" s="167">
        <f>'SDR Patient and Stations'!V14</f>
        <v>0</v>
      </c>
      <c r="X14" s="166">
        <f>'SDR Patient and Stations'!W14</f>
        <v>0</v>
      </c>
      <c r="Y14" s="167">
        <f>'SDR Patient and Stations'!X14</f>
        <v>-3</v>
      </c>
      <c r="Z14" s="166">
        <f>'SDR Patient and Stations'!Y14</f>
        <v>0</v>
      </c>
      <c r="AA14" s="167">
        <f>'SDR Patient and Stations'!Z14</f>
        <v>0</v>
      </c>
      <c r="AB14" s="166">
        <f>'SDR Patient and Stations'!AA14</f>
        <v>4</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9</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-1</v>
      </c>
      <c r="Z15" s="167">
        <f>'SDR Patient and Stations'!Y15</f>
        <v>0</v>
      </c>
      <c r="AA15" s="166">
        <f>'SDR Patient and Stations'!Z15</f>
        <v>0</v>
      </c>
      <c r="AB15" s="167">
        <f>'SDR Patient and Stations'!AA15</f>
        <v>-3</v>
      </c>
      <c r="AC15" s="166">
        <f>'SDR Patient and Stations'!AB15</f>
        <v>0</v>
      </c>
      <c r="AD15" s="167">
        <f>'SDR Patient and Stations'!AC15</f>
        <v>0</v>
      </c>
      <c r="AE15" s="166">
        <f>'SDR Patient and Stations'!AD15</f>
        <v>4</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9</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-1</v>
      </c>
      <c r="AA16" s="52">
        <f>'SDR Patient and Stations'!Z16</f>
        <v>0</v>
      </c>
      <c r="AB16" s="49">
        <f>'SDR Patient and Stations'!AA16</f>
        <v>0</v>
      </c>
      <c r="AC16" s="52">
        <f>'SDR Patient and Stations'!AB16</f>
        <v>-3</v>
      </c>
      <c r="AD16" s="49">
        <f>'SDR Patient and Stations'!AC16</f>
        <v>0</v>
      </c>
      <c r="AE16" s="52">
        <f>'SDR Patient and Stations'!AD16</f>
        <v>0</v>
      </c>
      <c r="AF16" s="49">
        <f>'SDR Patient and Stations'!AE16</f>
        <v>4</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0.77</v>
      </c>
      <c r="G21" s="66">
        <f t="shared" ref="G21:BD21" si="9">$C$1</f>
        <v>0.77</v>
      </c>
      <c r="H21" s="58">
        <f t="shared" si="9"/>
        <v>0.77</v>
      </c>
      <c r="I21" s="66">
        <f t="shared" si="9"/>
        <v>0.77</v>
      </c>
      <c r="J21" s="58">
        <f t="shared" si="9"/>
        <v>0.77</v>
      </c>
      <c r="K21" s="66">
        <f t="shared" si="9"/>
        <v>0.77</v>
      </c>
      <c r="L21" s="58">
        <f t="shared" si="9"/>
        <v>0.77</v>
      </c>
      <c r="M21" s="66">
        <f t="shared" si="9"/>
        <v>0.77</v>
      </c>
      <c r="N21" s="58">
        <f t="shared" si="9"/>
        <v>0.77</v>
      </c>
      <c r="O21" s="66">
        <f t="shared" si="9"/>
        <v>0.77</v>
      </c>
      <c r="P21" s="58">
        <f t="shared" si="9"/>
        <v>0.77</v>
      </c>
      <c r="Q21" s="66">
        <f t="shared" si="9"/>
        <v>0.77</v>
      </c>
      <c r="R21" s="58">
        <f t="shared" si="9"/>
        <v>0.77</v>
      </c>
      <c r="S21" s="66">
        <f t="shared" si="9"/>
        <v>0.77</v>
      </c>
      <c r="T21" s="58">
        <f t="shared" si="9"/>
        <v>0.77</v>
      </c>
      <c r="U21" s="66">
        <f t="shared" si="9"/>
        <v>0.77</v>
      </c>
      <c r="V21" s="58">
        <f t="shared" si="9"/>
        <v>0.77</v>
      </c>
      <c r="W21" s="66">
        <f t="shared" si="9"/>
        <v>0.77</v>
      </c>
      <c r="X21" s="58">
        <f t="shared" si="9"/>
        <v>0.77</v>
      </c>
      <c r="Y21" s="66">
        <f t="shared" si="9"/>
        <v>0.77</v>
      </c>
      <c r="Z21" s="58">
        <f t="shared" si="9"/>
        <v>0.77</v>
      </c>
      <c r="AA21" s="66">
        <f t="shared" si="9"/>
        <v>0.77</v>
      </c>
      <c r="AB21" s="58">
        <f t="shared" si="9"/>
        <v>0.77</v>
      </c>
      <c r="AC21" s="66">
        <f t="shared" si="9"/>
        <v>0.77</v>
      </c>
      <c r="AD21" s="58">
        <f t="shared" si="9"/>
        <v>0.77</v>
      </c>
      <c r="AE21" s="66">
        <f t="shared" si="9"/>
        <v>0.77</v>
      </c>
      <c r="AF21" s="58">
        <f t="shared" si="9"/>
        <v>0.77</v>
      </c>
      <c r="AG21" s="66">
        <f t="shared" si="9"/>
        <v>0.77</v>
      </c>
      <c r="AH21" s="58">
        <f t="shared" si="9"/>
        <v>0.77</v>
      </c>
      <c r="AI21" s="66">
        <f t="shared" si="9"/>
        <v>0.77</v>
      </c>
      <c r="AJ21" s="58">
        <f t="shared" si="9"/>
        <v>0.77</v>
      </c>
      <c r="AK21" s="66">
        <f t="shared" si="9"/>
        <v>0.77</v>
      </c>
      <c r="AL21" s="58">
        <f t="shared" si="9"/>
        <v>0.77</v>
      </c>
      <c r="AM21" s="66">
        <f t="shared" si="9"/>
        <v>0.77</v>
      </c>
      <c r="AN21" s="58">
        <f t="shared" si="9"/>
        <v>0.77</v>
      </c>
      <c r="AO21" s="66">
        <f t="shared" si="9"/>
        <v>0.77</v>
      </c>
      <c r="AP21" s="58">
        <f t="shared" si="9"/>
        <v>0.77</v>
      </c>
      <c r="AQ21" s="66">
        <f t="shared" si="9"/>
        <v>0.77</v>
      </c>
      <c r="AR21" s="58">
        <f t="shared" si="9"/>
        <v>0.77</v>
      </c>
      <c r="AS21" s="66">
        <f t="shared" si="9"/>
        <v>0.77</v>
      </c>
      <c r="AT21" s="58">
        <f t="shared" si="9"/>
        <v>0.77</v>
      </c>
      <c r="AU21" s="66">
        <f t="shared" si="9"/>
        <v>0.77</v>
      </c>
      <c r="AV21" s="58">
        <f t="shared" si="9"/>
        <v>0.77</v>
      </c>
      <c r="AW21" s="66">
        <f t="shared" si="9"/>
        <v>0.77</v>
      </c>
      <c r="AX21" s="58">
        <f t="shared" si="9"/>
        <v>0.77</v>
      </c>
      <c r="AY21" s="66">
        <f t="shared" si="9"/>
        <v>0.77</v>
      </c>
      <c r="AZ21" s="58">
        <f t="shared" si="9"/>
        <v>0.77</v>
      </c>
      <c r="BB21" s="66">
        <f t="shared" si="9"/>
        <v>0.77</v>
      </c>
      <c r="BC21" s="58">
        <f t="shared" si="9"/>
        <v>0.77</v>
      </c>
      <c r="BD21" s="66">
        <f t="shared" si="9"/>
        <v>0.77</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0.85</v>
      </c>
      <c r="N22" s="58">
        <f>'SDR Patient and Stations'!N12</f>
        <v>1.05</v>
      </c>
      <c r="O22" s="66">
        <f>'SDR Patient and Stations'!O12</f>
        <v>1.05</v>
      </c>
      <c r="P22" s="58">
        <f>'SDR Patient and Stations'!P12</f>
        <v>0.59210526315789469</v>
      </c>
      <c r="Q22" s="66">
        <f>'SDR Patient and Stations'!Q12</f>
        <v>0.65789473684210531</v>
      </c>
      <c r="R22" s="58">
        <f>'SDR Patient and Stations'!R12</f>
        <v>0.71052631578947367</v>
      </c>
      <c r="S22" s="66">
        <f>'SDR Patient and Stations'!S12</f>
        <v>0.69736842105263153</v>
      </c>
      <c r="T22" s="58">
        <f>'SDR Patient and Stations'!T12</f>
        <v>0.72368421052631582</v>
      </c>
      <c r="U22" s="66">
        <f>'SDR Patient and Stations'!U12</f>
        <v>0.80263157894736847</v>
      </c>
      <c r="V22" s="58">
        <f>'SDR Patient and Stations'!V12</f>
        <v>0.82894736842105265</v>
      </c>
      <c r="W22" s="66">
        <f>'SDR Patient and Stations'!W12</f>
        <v>0.88888888888888884</v>
      </c>
      <c r="X22" s="58">
        <f>'SDR Patient and Stations'!X12</f>
        <v>0.88888888888888884</v>
      </c>
      <c r="Y22" s="66">
        <f>'SDR Patient and Stations'!Y12</f>
        <v>0.90277777777777779</v>
      </c>
      <c r="Z22" s="58">
        <f>'SDR Patient and Stations'!Z12</f>
        <v>0.9</v>
      </c>
      <c r="AA22" s="66">
        <f>'SDR Patient and Stations'!AA12</f>
        <v>0.95</v>
      </c>
      <c r="AB22" s="58">
        <f>'SDR Patient and Stations'!AB12</f>
        <v>0.95</v>
      </c>
      <c r="AC22" s="66">
        <f>'SDR Patient and Stations'!AC12</f>
        <v>0.76315789473684215</v>
      </c>
      <c r="AD22" s="58">
        <f>'SDR Patient and Stations'!AD12</f>
        <v>0.68421052631578949</v>
      </c>
      <c r="AE22" s="66">
        <f>'SDR Patient and Stations'!AE12</f>
        <v>0.78947368421052633</v>
      </c>
      <c r="AF22" s="58">
        <f>'SDR Patient and Stations'!AF12</f>
        <v>0.57894736842105265</v>
      </c>
      <c r="AG22" s="66">
        <f>'SDR Patient and Stations'!AG12</f>
        <v>0.55263157894736847</v>
      </c>
      <c r="AH22" s="58">
        <f>'SDR Patient and Stations'!AH12</f>
        <v>0.52631578947368418</v>
      </c>
      <c r="AI22" s="66">
        <f>'SDR Patient and Stations'!AI12</f>
        <v>0.56578947368421051</v>
      </c>
      <c r="AJ22" s="58">
        <f>'SDR Patient and Stations'!AJ12</f>
        <v>0.53947368421052633</v>
      </c>
      <c r="AK22" s="66">
        <f>'SDR Patient and Stations'!AK12</f>
        <v>0.51315789473684215</v>
      </c>
      <c r="AL22" s="58">
        <f>'SDR Patient and Stations'!AL12</f>
        <v>0.57894736842105265</v>
      </c>
      <c r="AM22" s="66">
        <f>'SDR Patient and Stations'!AM12</f>
        <v>0.57894736842105265</v>
      </c>
      <c r="AN22" s="58">
        <f>'SDR Patient and Stations'!AN12</f>
        <v>0.60526315789473684</v>
      </c>
      <c r="AO22" s="66">
        <f>'SDR Patient and Stations'!AO12</f>
        <v>0.64473684210526316</v>
      </c>
      <c r="AP22" s="58">
        <f>'SDR Patient and Stations'!AP12</f>
        <v>0.73684210526315785</v>
      </c>
      <c r="AQ22" s="66">
        <f>'SDR Patient and Stations'!AQ12</f>
        <v>0.61842105263157898</v>
      </c>
      <c r="AR22" s="58">
        <f>'SDR Patient and Stations'!AR12</f>
        <v>0.65789473684210531</v>
      </c>
      <c r="AS22" s="66">
        <f>'SDR Patient and Stations'!AS12</f>
        <v>0.53947368421052633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3.08</v>
      </c>
      <c r="D23" s="31">
        <f t="shared" si="10"/>
        <v>3.08</v>
      </c>
      <c r="E23" s="31">
        <f t="shared" si="10"/>
        <v>3.08</v>
      </c>
      <c r="F23" s="31">
        <f>$F$1</f>
        <v>3.08</v>
      </c>
      <c r="G23" s="67">
        <f t="shared" ref="G23:BD23" si="11">$F$1</f>
        <v>3.08</v>
      </c>
      <c r="H23" s="59">
        <f t="shared" si="11"/>
        <v>3.08</v>
      </c>
      <c r="I23" s="67">
        <f t="shared" si="11"/>
        <v>3.08</v>
      </c>
      <c r="J23" s="59">
        <f t="shared" si="11"/>
        <v>3.08</v>
      </c>
      <c r="K23" s="67">
        <f t="shared" si="11"/>
        <v>3.08</v>
      </c>
      <c r="L23" s="59">
        <f t="shared" si="11"/>
        <v>3.08</v>
      </c>
      <c r="M23" s="67">
        <f t="shared" si="11"/>
        <v>3.08</v>
      </c>
      <c r="N23" s="59">
        <f t="shared" si="11"/>
        <v>3.08</v>
      </c>
      <c r="O23" s="67">
        <f t="shared" si="11"/>
        <v>3.08</v>
      </c>
      <c r="P23" s="59">
        <f t="shared" si="11"/>
        <v>3.08</v>
      </c>
      <c r="Q23" s="67">
        <f t="shared" si="11"/>
        <v>3.08</v>
      </c>
      <c r="R23" s="59">
        <f t="shared" si="11"/>
        <v>3.08</v>
      </c>
      <c r="S23" s="67">
        <f t="shared" si="11"/>
        <v>3.08</v>
      </c>
      <c r="T23" s="59">
        <f t="shared" si="11"/>
        <v>3.08</v>
      </c>
      <c r="U23" s="67">
        <f t="shared" si="11"/>
        <v>3.08</v>
      </c>
      <c r="V23" s="59">
        <f t="shared" si="11"/>
        <v>3.08</v>
      </c>
      <c r="W23" s="67">
        <f t="shared" si="11"/>
        <v>3.08</v>
      </c>
      <c r="X23" s="59">
        <f t="shared" si="11"/>
        <v>3.08</v>
      </c>
      <c r="Y23" s="67">
        <f t="shared" si="11"/>
        <v>3.08</v>
      </c>
      <c r="Z23" s="59">
        <f t="shared" si="11"/>
        <v>3.08</v>
      </c>
      <c r="AA23" s="67">
        <f t="shared" si="11"/>
        <v>3.08</v>
      </c>
      <c r="AB23" s="59">
        <f t="shared" si="11"/>
        <v>3.08</v>
      </c>
      <c r="AC23" s="67">
        <f t="shared" si="11"/>
        <v>3.08</v>
      </c>
      <c r="AD23" s="59">
        <f t="shared" si="11"/>
        <v>3.08</v>
      </c>
      <c r="AE23" s="67">
        <f t="shared" si="11"/>
        <v>3.08</v>
      </c>
      <c r="AF23" s="59">
        <f t="shared" si="11"/>
        <v>3.08</v>
      </c>
      <c r="AG23" s="67">
        <f t="shared" si="11"/>
        <v>3.08</v>
      </c>
      <c r="AH23" s="59">
        <f t="shared" si="11"/>
        <v>3.08</v>
      </c>
      <c r="AI23" s="67">
        <f t="shared" si="11"/>
        <v>3.08</v>
      </c>
      <c r="AJ23" s="59">
        <f t="shared" si="11"/>
        <v>3.08</v>
      </c>
      <c r="AK23" s="67">
        <f t="shared" si="11"/>
        <v>3.08</v>
      </c>
      <c r="AL23" s="59">
        <f t="shared" si="11"/>
        <v>3.08</v>
      </c>
      <c r="AM23" s="67">
        <f t="shared" si="11"/>
        <v>3.08</v>
      </c>
      <c r="AN23" s="59">
        <f t="shared" si="11"/>
        <v>3.08</v>
      </c>
      <c r="AO23" s="67">
        <f t="shared" si="11"/>
        <v>3.08</v>
      </c>
      <c r="AP23" s="59">
        <f t="shared" si="11"/>
        <v>3.08</v>
      </c>
      <c r="AQ23" s="67">
        <f t="shared" si="11"/>
        <v>3.08</v>
      </c>
      <c r="AR23" s="59">
        <f t="shared" si="11"/>
        <v>3.08</v>
      </c>
      <c r="AS23" s="67">
        <f t="shared" si="11"/>
        <v>3.08</v>
      </c>
      <c r="AT23" s="59">
        <f t="shared" si="11"/>
        <v>3.08</v>
      </c>
      <c r="AU23" s="67">
        <f t="shared" si="11"/>
        <v>3.08</v>
      </c>
      <c r="AV23" s="59">
        <f t="shared" si="11"/>
        <v>3.08</v>
      </c>
      <c r="AW23" s="67">
        <f t="shared" si="11"/>
        <v>3.08</v>
      </c>
      <c r="AX23" s="59">
        <f t="shared" si="11"/>
        <v>3.08</v>
      </c>
      <c r="AY23" s="67">
        <f t="shared" si="11"/>
        <v>3.08</v>
      </c>
      <c r="AZ23" s="59">
        <f t="shared" si="11"/>
        <v>3.08</v>
      </c>
      <c r="BB23" s="67">
        <f t="shared" si="11"/>
        <v>3.08</v>
      </c>
      <c r="BC23" s="59">
        <f t="shared" si="11"/>
        <v>3.08</v>
      </c>
      <c r="BD23" s="67">
        <f t="shared" si="11"/>
        <v>3.08</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1.3</v>
      </c>
      <c r="N24" s="113">
        <f t="shared" si="12"/>
        <v>3.4</v>
      </c>
      <c r="O24" s="114">
        <f t="shared" si="12"/>
        <v>4.2</v>
      </c>
      <c r="P24" s="113">
        <f t="shared" si="12"/>
        <v>4.2</v>
      </c>
      <c r="Q24" s="114">
        <f t="shared" si="12"/>
        <v>4.0764705882352938</v>
      </c>
      <c r="R24" s="113">
        <f t="shared" si="12"/>
        <v>3.4070796460176989</v>
      </c>
      <c r="S24" s="114">
        <f t="shared" si="12"/>
        <v>2.7</v>
      </c>
      <c r="T24" s="113">
        <f t="shared" si="12"/>
        <v>2.65</v>
      </c>
      <c r="U24" s="114">
        <f t="shared" si="12"/>
        <v>2.75</v>
      </c>
      <c r="V24" s="113">
        <f t="shared" si="12"/>
        <v>3.05</v>
      </c>
      <c r="W24" s="114">
        <f t="shared" si="12"/>
        <v>3.15</v>
      </c>
      <c r="X24" s="113">
        <f t="shared" si="12"/>
        <v>3.2</v>
      </c>
      <c r="Y24" s="114">
        <f t="shared" si="12"/>
        <v>3.2</v>
      </c>
      <c r="Z24" s="113">
        <f t="shared" si="12"/>
        <v>3.25</v>
      </c>
      <c r="AA24" s="114">
        <f t="shared" si="12"/>
        <v>2.7</v>
      </c>
      <c r="AB24" s="113">
        <f t="shared" si="12"/>
        <v>2.85</v>
      </c>
      <c r="AC24" s="114">
        <f t="shared" si="12"/>
        <v>2.85</v>
      </c>
      <c r="AD24" s="113">
        <f t="shared" si="12"/>
        <v>3.4117647058823528</v>
      </c>
      <c r="AE24" s="114">
        <f t="shared" si="12"/>
        <v>3.0588235294117645</v>
      </c>
      <c r="AF24" s="113">
        <f t="shared" si="12"/>
        <v>3.5294117647058822</v>
      </c>
      <c r="AG24" s="114">
        <f t="shared" si="12"/>
        <v>2.2000000000000002</v>
      </c>
      <c r="AH24" s="113">
        <f t="shared" si="12"/>
        <v>2.1</v>
      </c>
      <c r="AI24" s="114">
        <f t="shared" si="12"/>
        <v>2</v>
      </c>
      <c r="AJ24" s="113">
        <f t="shared" si="12"/>
        <v>2.15</v>
      </c>
      <c r="AK24" s="114">
        <f t="shared" si="12"/>
        <v>2.0499999999999998</v>
      </c>
      <c r="AL24" s="113">
        <f t="shared" si="12"/>
        <v>1.95</v>
      </c>
      <c r="AM24" s="114">
        <f t="shared" si="12"/>
        <v>2.2000000000000002</v>
      </c>
      <c r="AN24" s="113">
        <f t="shared" si="12"/>
        <v>2.2000000000000002</v>
      </c>
      <c r="AO24" s="114">
        <f t="shared" si="12"/>
        <v>2.2999999999999998</v>
      </c>
      <c r="AP24" s="113">
        <f t="shared" si="12"/>
        <v>2.4500000000000002</v>
      </c>
      <c r="AQ24" s="114">
        <f t="shared" si="12"/>
        <v>2.8</v>
      </c>
      <c r="AR24" s="113">
        <f t="shared" si="12"/>
        <v>2.35</v>
      </c>
      <c r="AS24" s="114">
        <f t="shared" si="12"/>
        <v>2.5</v>
      </c>
      <c r="AT24" s="113">
        <f t="shared" si="12"/>
        <v>2.0499999999999998</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0.65</v>
      </c>
      <c r="N25" s="122">
        <f t="shared" si="14"/>
        <v>2.35</v>
      </c>
      <c r="O25" s="123">
        <f t="shared" si="14"/>
        <v>3.8</v>
      </c>
      <c r="P25" s="122">
        <f t="shared" si="14"/>
        <v>4.2</v>
      </c>
      <c r="Q25" s="123">
        <f t="shared" si="14"/>
        <v>4.1382352941176475</v>
      </c>
      <c r="R25" s="122">
        <f t="shared" si="14"/>
        <v>3.7417751171264966</v>
      </c>
      <c r="S25" s="123">
        <f t="shared" si="14"/>
        <v>3.0535398230088493</v>
      </c>
      <c r="T25" s="122">
        <f t="shared" si="14"/>
        <v>2.6749999999999998</v>
      </c>
      <c r="U25" s="123">
        <f t="shared" si="14"/>
        <v>2.7</v>
      </c>
      <c r="V25" s="122">
        <f t="shared" si="14"/>
        <v>2.9</v>
      </c>
      <c r="W25" s="123">
        <f t="shared" si="14"/>
        <v>3.0999999999999996</v>
      </c>
      <c r="X25" s="122">
        <f t="shared" si="14"/>
        <v>3.1749999999999998</v>
      </c>
      <c r="Y25" s="123">
        <f t="shared" si="14"/>
        <v>3.2</v>
      </c>
      <c r="Z25" s="122">
        <f t="shared" si="14"/>
        <v>3.2250000000000001</v>
      </c>
      <c r="AA25" s="123">
        <f t="shared" si="14"/>
        <v>2.9750000000000001</v>
      </c>
      <c r="AB25" s="122">
        <f t="shared" si="14"/>
        <v>2.7750000000000004</v>
      </c>
      <c r="AC25" s="123">
        <f t="shared" si="14"/>
        <v>2.85</v>
      </c>
      <c r="AD25" s="122">
        <f t="shared" si="14"/>
        <v>3.1308823529411764</v>
      </c>
      <c r="AE25" s="123">
        <f t="shared" si="14"/>
        <v>3.2352941176470589</v>
      </c>
      <c r="AF25" s="122">
        <f t="shared" si="14"/>
        <v>3.2941176470588234</v>
      </c>
      <c r="AG25" s="123">
        <f t="shared" si="14"/>
        <v>2.8647058823529412</v>
      </c>
      <c r="AH25" s="122">
        <f t="shared" si="14"/>
        <v>2.1500000000000004</v>
      </c>
      <c r="AI25" s="123">
        <f t="shared" si="14"/>
        <v>2.0499999999999998</v>
      </c>
      <c r="AJ25" s="122">
        <f t="shared" si="14"/>
        <v>2.0750000000000002</v>
      </c>
      <c r="AK25" s="123">
        <f t="shared" si="14"/>
        <v>2.0999999999999996</v>
      </c>
      <c r="AL25" s="122">
        <f t="shared" si="14"/>
        <v>2</v>
      </c>
      <c r="AM25" s="123">
        <f t="shared" si="14"/>
        <v>2.0750000000000002</v>
      </c>
      <c r="AN25" s="122">
        <f t="shared" si="14"/>
        <v>2.2000000000000002</v>
      </c>
      <c r="AO25" s="123">
        <f t="shared" si="14"/>
        <v>2.25</v>
      </c>
      <c r="AP25" s="122">
        <f t="shared" si="14"/>
        <v>2.375</v>
      </c>
      <c r="AQ25" s="123">
        <f t="shared" si="14"/>
        <v>2.625</v>
      </c>
      <c r="AR25" s="122">
        <f t="shared" si="14"/>
        <v>2.5750000000000002</v>
      </c>
      <c r="AS25" s="123">
        <f t="shared" si="14"/>
        <v>2.4249999999999998</v>
      </c>
      <c r="AT25" s="122">
        <f t="shared" si="14"/>
        <v>2.2749999999999999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11.038961038961039</v>
      </c>
      <c r="R26" s="117">
        <f>IF((Q26+P28+(IF(Q16&gt;0,0,Q16))&gt;'SDR Patient and Stations'!R8),'SDR Patient and Stations'!R8,(Q26+P28+(IF(Q16&gt;0,0,Q16))))</f>
        <v>14.675324675324676</v>
      </c>
      <c r="S26" s="116">
        <f>IF((R26+Q28+(IF(R16&gt;0,0,R16))&gt;'SDR Patient and Stations'!S8),'SDR Patient and Stations'!S8,(R26+Q28+(IF(R16&gt;0,0,R16))))</f>
        <v>20</v>
      </c>
      <c r="T26" s="117">
        <f>IF((S26+R28+(IF(S16&gt;0,0,S16))&gt;'SDR Patient and Stations'!T8),'SDR Patient and Stations'!T8,(S26+R28+(IF(S16&gt;0,0,S16))))</f>
        <v>20</v>
      </c>
      <c r="U26" s="116">
        <f>IF((T26+S28+(IF(T16&gt;0,0,T16))&gt;'SDR Patient and Stations'!U8),'SDR Patient and Stations'!U8,(T26+S28+(IF(T16&gt;0,0,T16))))</f>
        <v>20</v>
      </c>
      <c r="V26" s="117">
        <f>IF((U26+T28+(IF(U16&gt;0,0,U16))&gt;'SDR Patient and Stations'!V8),'SDR Patient and Stations'!V8,(U26+T28+(IF(U16&gt;0,0,U16))))</f>
        <v>20</v>
      </c>
      <c r="W26" s="116">
        <f>IF((V26+U28+(IF(V16&gt;0,0,V16))&gt;'SDR Patient and Stations'!W8),'SDR Patient and Stations'!W8,(V26+U28+(IF(V16&gt;0,0,V16))))</f>
        <v>20</v>
      </c>
      <c r="X26" s="117">
        <f>IF((W26+V28+(IF(W16&gt;0,0,W16))&gt;'SDR Patient and Stations'!X8),'SDR Patient and Stations'!X8,(W26+V28+(IF(W16&gt;0,0,W16))))</f>
        <v>20</v>
      </c>
      <c r="Y26" s="116">
        <f>IF((X26+W28+(IF(X16&gt;0,0,X16))&gt;'SDR Patient and Stations'!Y8),'SDR Patient and Stations'!Y8,(X26+W28+(IF(X16&gt;0,0,X16))))</f>
        <v>20</v>
      </c>
      <c r="Z26" s="117">
        <f>IF((Y26+X28+(IF(Y16&gt;0,0,Y16))&gt;'SDR Patient and Stations'!Z8),'SDR Patient and Stations'!Z8,(Y26+X28+(IF(Y16&gt;0,0,Y16))))</f>
        <v>20</v>
      </c>
      <c r="AA26" s="116">
        <f>IF((Z26+Y28+(IF(Z16&gt;0,0,Z16))&gt;'SDR Patient and Stations'!AA8),'SDR Patient and Stations'!AA8,(Z26+Y28+(IF(Z16&gt;0,0,Z16))))</f>
        <v>20</v>
      </c>
      <c r="AB26" s="117">
        <f>IF((AA26+Z28+(IF(AA16&gt;0,0,AA16))&gt;'SDR Patient and Stations'!AB8),'SDR Patient and Stations'!AB8,(AA26+Z28+(IF(AA16&gt;0,0,AA16))))</f>
        <v>20</v>
      </c>
      <c r="AC26" s="116">
        <f>IF((AB26+AA28+(IF(AB16&gt;0,0,AB16))&gt;'SDR Patient and Stations'!AC8),'SDR Patient and Stations'!AC8,(AB26+AA28+(IF(AB16&gt;0,0,AB16))))</f>
        <v>20</v>
      </c>
      <c r="AD26" s="117">
        <f>IF((AC26+AB28+(IF(AC16&gt;0,0,AC16))&gt;'SDR Patient and Stations'!AD8),'SDR Patient and Stations'!AD8,(AC26+AB28+(IF(AC16&gt;0,0,AC16))))</f>
        <v>17</v>
      </c>
      <c r="AE26" s="116">
        <f>IF((AD26+AC28+(IF(AD16&gt;0,0,AD16))&gt;'SDR Patient and Stations'!AE8),'SDR Patient and Stations'!AE8,(AD26+AC28+(IF(AD16&gt;0,0,AD16))))</f>
        <v>17</v>
      </c>
      <c r="AF26" s="117">
        <f>IF((AE26+AD28+(IF(AE16&gt;0,0,AE16))&gt;'SDR Patient and Stations'!AF8),'SDR Patient and Stations'!AF8,(AE26+AD28+(IF(AE16&gt;0,0,AE16))))</f>
        <v>17</v>
      </c>
      <c r="AG26" s="116">
        <f>IF((AF26+AE28+(IF(AF16&gt;0,0,AF16))&gt;'SDR Patient and Stations'!AG8),'SDR Patient and Stations'!AG8,(AF26+AE28+(IF(AF16&gt;0,0,AF16))))</f>
        <v>20</v>
      </c>
      <c r="AH26" s="117">
        <f>IF((AG26+AF28+(IF(AG16&gt;0,0,AG16))&gt;'SDR Patient and Stations'!AH8),'SDR Patient and Stations'!AH8,(AG26+AF28+(IF(AG16&gt;0,0,AG16))))</f>
        <v>20</v>
      </c>
      <c r="AI26" s="116">
        <f>IF((AH26+AG28+(IF(AH16&gt;0,0,AH16))&gt;'SDR Patient and Stations'!AI8),'SDR Patient and Stations'!AI8,(AH26+AG28+(IF(AH16&gt;0,0,AH16))))</f>
        <v>20</v>
      </c>
      <c r="AJ26" s="117">
        <f>IF((AI26+AH28+(IF(AI16&gt;0,0,AI16))&gt;'SDR Patient and Stations'!AJ8),'SDR Patient and Stations'!AJ8,(AI26+AH28+(IF(AI16&gt;0,0,AI16))))</f>
        <v>20</v>
      </c>
      <c r="AK26" s="116">
        <f>IF((AJ26+AI28+(IF(AJ16&gt;0,0,AJ16))&gt;'SDR Patient and Stations'!AK8),'SDR Patient and Stations'!AK8,(AJ26+AI28+(IF(AJ16&gt;0,0,AJ16))))</f>
        <v>20</v>
      </c>
      <c r="AL26" s="117">
        <f>IF((AK26+AJ28+(IF(AK16&gt;0,0,AK16))&gt;'SDR Patient and Stations'!AL8),'SDR Patient and Stations'!AL8,(AK26+AJ28+(IF(AK16&gt;0,0,AK16))))</f>
        <v>20</v>
      </c>
      <c r="AM26" s="116">
        <f>IF((AL26+AK28+(IF(AL16&gt;0,0,AL16))&gt;'SDR Patient and Stations'!AM8),'SDR Patient and Stations'!AM8,(AL26+AK28+(IF(AL16&gt;0,0,AL16))))</f>
        <v>20</v>
      </c>
      <c r="AN26" s="117">
        <f>IF((AM26+AL28+(IF(AM16&gt;0,0,AM16))&gt;'SDR Patient and Stations'!AN8),'SDR Patient and Stations'!AN8,(AM26+AL28+(IF(AM16&gt;0,0,AM16))))</f>
        <v>20</v>
      </c>
      <c r="AO26" s="116">
        <f>IF((AN26+AM28+(IF(AN16&gt;0,0,AN16))&gt;'SDR Patient and Stations'!AO8),'SDR Patient and Stations'!AO8,(AN26+AM28+(IF(AN16&gt;0,0,AN16))))</f>
        <v>20</v>
      </c>
      <c r="AP26" s="117">
        <f>IF((AO26+AN28+(IF(AO16&gt;0,0,AO16))&gt;'SDR Patient and Stations'!AP8),'SDR Patient and Stations'!AP8,(AO26+AN28+(IF(AO16&gt;0,0,AO16))))</f>
        <v>20</v>
      </c>
      <c r="AQ26" s="116">
        <f>IF((AP26+AO28+(IF(AP16&gt;0,0,AP16))&gt;'SDR Patient and Stations'!AQ8),'SDR Patient and Stations'!AQ8,(AP26+AO28+(IF(AP16&gt;0,0,AP16))))</f>
        <v>20</v>
      </c>
      <c r="AR26" s="117">
        <f>IF((AQ26+AP28+(IF(AQ16&gt;0,0,AQ16))&gt;'SDR Patient and Stations'!AR8),'SDR Patient and Stations'!AR8,(AQ26+AP28+(IF(AQ16&gt;0,0,AQ16))))</f>
        <v>20</v>
      </c>
      <c r="AS26" s="116">
        <f>IF((AR26+AQ28+(IF(AR16&gt;0,0,AR16))&gt;'SDR Patient and Stations'!AS8),'SDR Patient and Stations'!AS8,(AR26+AQ28+(IF(AR16&gt;0,0,AR16))))</f>
        <v>20</v>
      </c>
      <c r="AT26" s="117">
        <f>IF((AS26+AR28+(IF(AS16&gt;0,0,AS16))&gt;'SDR Patient and Stations'!AT8),'SDR Patient and Stations'!AT8,(AS26+AR28+(IF(AS16&gt;0,0,AS16))))</f>
        <v>20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1.0389610389610393</v>
      </c>
      <c r="P28" s="117">
        <f t="shared" si="15"/>
        <v>3.6363636363636367</v>
      </c>
      <c r="Q28" s="116">
        <f t="shared" si="15"/>
        <v>10</v>
      </c>
      <c r="R28" s="117">
        <f t="shared" si="15"/>
        <v>8.2983193277310914</v>
      </c>
      <c r="S28" s="116">
        <f t="shared" si="15"/>
        <v>4.650587507730366</v>
      </c>
      <c r="T28" s="117">
        <f t="shared" si="15"/>
        <v>0</v>
      </c>
      <c r="U28" s="116">
        <f t="shared" si="15"/>
        <v>0</v>
      </c>
      <c r="V28" s="117">
        <f t="shared" si="15"/>
        <v>0</v>
      </c>
      <c r="W28" s="116">
        <f t="shared" si="15"/>
        <v>0</v>
      </c>
      <c r="X28" s="117">
        <f t="shared" si="15"/>
        <v>4.3138936535162955</v>
      </c>
      <c r="Y28" s="116">
        <f t="shared" si="15"/>
        <v>4.1794569067296337</v>
      </c>
      <c r="Z28" s="117">
        <f t="shared" si="15"/>
        <v>1.801149670002129</v>
      </c>
      <c r="AA28" s="116">
        <f t="shared" si="15"/>
        <v>1.7738610595753457</v>
      </c>
      <c r="AB28" s="117">
        <f t="shared" si="15"/>
        <v>0</v>
      </c>
      <c r="AC28" s="116">
        <f t="shared" si="15"/>
        <v>0</v>
      </c>
      <c r="AD28" s="117">
        <f t="shared" si="15"/>
        <v>0</v>
      </c>
      <c r="AE28" s="116">
        <f t="shared" si="15"/>
        <v>3.2260702260702274</v>
      </c>
      <c r="AF28" s="117">
        <f t="shared" si="15"/>
        <v>0</v>
      </c>
      <c r="AG28" s="116">
        <f t="shared" si="15"/>
        <v>3.5058099794941882</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13</v>
      </c>
      <c r="N30" s="60">
        <f>HLOOKUP(N19,'SDR Patient and Stations'!$B$6:$AT$14,4,FALSE)</f>
        <v>34</v>
      </c>
      <c r="O30" s="68">
        <f>HLOOKUP(O19,'SDR Patient and Stations'!$B$6:$AT$14,4,FALSE)</f>
        <v>42</v>
      </c>
      <c r="P30" s="60">
        <f>HLOOKUP(P19,'SDR Patient and Stations'!$B$6:$AT$14,4,FALSE)</f>
        <v>42</v>
      </c>
      <c r="Q30" s="68">
        <f>HLOOKUP(Q19,'SDR Patient and Stations'!$B$6:$AT$14,4,FALSE)</f>
        <v>45</v>
      </c>
      <c r="R30" s="60">
        <f>HLOOKUP(R19,'SDR Patient and Stations'!$B$6:$AT$14,4,FALSE)</f>
        <v>50</v>
      </c>
      <c r="S30" s="68">
        <f>HLOOKUP(S19,'SDR Patient and Stations'!$B$6:$AT$14,4,FALSE)</f>
        <v>54</v>
      </c>
      <c r="T30" s="60">
        <f>HLOOKUP(T19,'SDR Patient and Stations'!$B$6:$AT$14,4,FALSE)</f>
        <v>53</v>
      </c>
      <c r="U30" s="68">
        <f>HLOOKUP(U19,'SDR Patient and Stations'!$B$6:$AT$14,4,FALSE)</f>
        <v>55</v>
      </c>
      <c r="V30" s="60">
        <f>HLOOKUP(V19,'SDR Patient and Stations'!$B$6:$AT$14,4,FALSE)</f>
        <v>61</v>
      </c>
      <c r="W30" s="68">
        <f>HLOOKUP(W19,'SDR Patient and Stations'!$B$6:$AT$14,4,FALSE)</f>
        <v>63</v>
      </c>
      <c r="X30" s="60">
        <f>HLOOKUP(X19,'SDR Patient and Stations'!$B$6:$AT$14,4,FALSE)</f>
        <v>64</v>
      </c>
      <c r="Y30" s="68">
        <f>HLOOKUP(Y19,'SDR Patient and Stations'!$B$6:$AT$14,4,FALSE)</f>
        <v>64</v>
      </c>
      <c r="Z30" s="60">
        <f>HLOOKUP(Z19,'SDR Patient and Stations'!$B$6:$AT$14,4,FALSE)</f>
        <v>65</v>
      </c>
      <c r="AA30" s="68">
        <f>HLOOKUP(AA19,'SDR Patient and Stations'!$B$6:$AT$14,4,FALSE)</f>
        <v>54</v>
      </c>
      <c r="AB30" s="60">
        <f>HLOOKUP(AB19,'SDR Patient and Stations'!$B$6:$AT$14,4,FALSE)</f>
        <v>57</v>
      </c>
      <c r="AC30" s="68">
        <f>HLOOKUP(AC19,'SDR Patient and Stations'!$B$6:$AT$14,4,FALSE)</f>
        <v>57</v>
      </c>
      <c r="AD30" s="60">
        <f>HLOOKUP(AD19,'SDR Patient and Stations'!$B$6:$AT$14,4,FALSE)</f>
        <v>58</v>
      </c>
      <c r="AE30" s="68">
        <f>HLOOKUP(AE19,'SDR Patient and Stations'!$B$6:$AT$14,4,FALSE)</f>
        <v>52</v>
      </c>
      <c r="AF30" s="60">
        <f>HLOOKUP(AF19,'SDR Patient and Stations'!$B$6:$AT$14,4,FALSE)</f>
        <v>60</v>
      </c>
      <c r="AG30" s="68">
        <f>HLOOKUP(AG19,'SDR Patient and Stations'!$B$6:$AT$14,4,FALSE)</f>
        <v>44</v>
      </c>
      <c r="AH30" s="60">
        <f>HLOOKUP(AH19,'SDR Patient and Stations'!$B$6:$AT$14,4,FALSE)</f>
        <v>42</v>
      </c>
      <c r="AI30" s="68">
        <f>HLOOKUP(AI19,'SDR Patient and Stations'!$B$6:$AT$14,4,FALSE)</f>
        <v>40</v>
      </c>
      <c r="AJ30" s="60">
        <f>HLOOKUP(AJ19,'SDR Patient and Stations'!$B$6:$AT$14,4,FALSE)</f>
        <v>43</v>
      </c>
      <c r="AK30" s="68">
        <f>HLOOKUP(AK19,'SDR Patient and Stations'!$B$6:$AT$14,4,FALSE)</f>
        <v>41</v>
      </c>
      <c r="AL30" s="60">
        <f>HLOOKUP(AL19,'SDR Patient and Stations'!$B$6:$AT$14,4,FALSE)</f>
        <v>39</v>
      </c>
      <c r="AM30" s="68">
        <f>HLOOKUP(AM19,'SDR Patient and Stations'!$B$6:$AT$14,4,FALSE)</f>
        <v>44</v>
      </c>
      <c r="AN30" s="60">
        <f>HLOOKUP(AN19,'SDR Patient and Stations'!$B$6:$AT$14,4,FALSE)</f>
        <v>44</v>
      </c>
      <c r="AO30" s="68">
        <f>HLOOKUP(AO19,'SDR Patient and Stations'!$B$6:$AT$14,4,FALSE)</f>
        <v>46</v>
      </c>
      <c r="AP30" s="60">
        <f>HLOOKUP(AP19,'SDR Patient and Stations'!$B$6:$AT$14,4,FALSE)</f>
        <v>49</v>
      </c>
      <c r="AQ30" s="68">
        <f>HLOOKUP(AQ19,'SDR Patient and Stations'!$B$6:$AT$14,4,FALSE)</f>
        <v>56</v>
      </c>
      <c r="AR30" s="60">
        <f>HLOOKUP(AR19,'SDR Patient and Stations'!$B$6:$AT$14,4,FALSE)</f>
        <v>47</v>
      </c>
      <c r="AS30" s="68">
        <f>HLOOKUP(AS19,'SDR Patient and Stations'!$B$6:$AT$14,4,FALSE)</f>
        <v>50</v>
      </c>
      <c r="AT30" s="60">
        <f>HLOOKUP(AT19,'SDR Patient and Stations'!$B$6:$AT$14,4,FALSE)</f>
        <v>41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13</v>
      </c>
      <c r="Q32" s="68">
        <f>HLOOKUP(Q20,'SDR Patient and Stations'!$B$6:$AT$14,4,FALSE)</f>
        <v>34</v>
      </c>
      <c r="R32" s="60">
        <f>HLOOKUP(R20,'SDR Patient and Stations'!$B$6:$AT$14,4,FALSE)</f>
        <v>42</v>
      </c>
      <c r="S32" s="68">
        <f>HLOOKUP(S20,'SDR Patient and Stations'!$B$6:$AT$14,4,FALSE)</f>
        <v>42</v>
      </c>
      <c r="T32" s="60">
        <f>HLOOKUP(T20,'SDR Patient and Stations'!$B$6:$AT$14,4,FALSE)</f>
        <v>45</v>
      </c>
      <c r="U32" s="68">
        <f>HLOOKUP(U20,'SDR Patient and Stations'!$B$6:$AT$14,4,FALSE)</f>
        <v>50</v>
      </c>
      <c r="V32" s="60">
        <f>HLOOKUP(V20,'SDR Patient and Stations'!$B$6:$AT$14,4,FALSE)</f>
        <v>54</v>
      </c>
      <c r="W32" s="68">
        <f>HLOOKUP(W20,'SDR Patient and Stations'!$B$6:$AT$14,4,FALSE)</f>
        <v>53</v>
      </c>
      <c r="X32" s="60">
        <f>HLOOKUP(X20,'SDR Patient and Stations'!$B$6:$AT$14,4,FALSE)</f>
        <v>55</v>
      </c>
      <c r="Y32" s="68">
        <f>HLOOKUP(Y20,'SDR Patient and Stations'!$B$6:$AT$14,4,FALSE)</f>
        <v>61</v>
      </c>
      <c r="Z32" s="60">
        <f>HLOOKUP(Z20,'SDR Patient and Stations'!$B$6:$AT$14,4,FALSE)</f>
        <v>63</v>
      </c>
      <c r="AA32" s="68">
        <f>HLOOKUP(AA20,'SDR Patient and Stations'!$B$6:$AT$14,4,FALSE)</f>
        <v>64</v>
      </c>
      <c r="AB32" s="60">
        <f>HLOOKUP(AB20,'SDR Patient and Stations'!$B$6:$AT$14,4,FALSE)</f>
        <v>64</v>
      </c>
      <c r="AC32" s="68">
        <f>HLOOKUP(AC20,'SDR Patient and Stations'!$B$6:$AT$14,4,FALSE)</f>
        <v>65</v>
      </c>
      <c r="AD32" s="60">
        <f>HLOOKUP(AD20,'SDR Patient and Stations'!$B$6:$AT$14,4,FALSE)</f>
        <v>54</v>
      </c>
      <c r="AE32" s="68">
        <f>HLOOKUP(AE20,'SDR Patient and Stations'!$B$6:$AT$14,4,FALSE)</f>
        <v>57</v>
      </c>
      <c r="AF32" s="60">
        <f>HLOOKUP(AF20,'SDR Patient and Stations'!$B$6:$AT$14,4,FALSE)</f>
        <v>57</v>
      </c>
      <c r="AG32" s="68">
        <f>HLOOKUP(AG20,'SDR Patient and Stations'!$B$6:$AT$14,4,FALSE)</f>
        <v>58</v>
      </c>
      <c r="AH32" s="60">
        <f>HLOOKUP(AH20,'SDR Patient and Stations'!$B$6:$AT$14,4,FALSE)</f>
        <v>52</v>
      </c>
      <c r="AI32" s="68">
        <f>HLOOKUP(AI20,'SDR Patient and Stations'!$B$6:$AT$14,4,FALSE)</f>
        <v>60</v>
      </c>
      <c r="AJ32" s="60">
        <f>HLOOKUP(AJ20,'SDR Patient and Stations'!$B$6:$AT$14,4,FALSE)</f>
        <v>44</v>
      </c>
      <c r="AK32" s="68">
        <f>HLOOKUP(AK20,'SDR Patient and Stations'!$B$6:$AT$14,4,FALSE)</f>
        <v>42</v>
      </c>
      <c r="AL32" s="60">
        <f>HLOOKUP(AL20,'SDR Patient and Stations'!$B$6:$AT$14,4,FALSE)</f>
        <v>40</v>
      </c>
      <c r="AM32" s="68">
        <f>HLOOKUP(AM20,'SDR Patient and Stations'!$B$6:$AT$14,4,FALSE)</f>
        <v>43</v>
      </c>
      <c r="AN32" s="60">
        <f>HLOOKUP(AN20,'SDR Patient and Stations'!$B$6:$AT$14,4,FALSE)</f>
        <v>41</v>
      </c>
      <c r="AO32" s="68">
        <f>HLOOKUP(AO20,'SDR Patient and Stations'!$B$6:$AT$14,4,FALSE)</f>
        <v>39</v>
      </c>
      <c r="AP32" s="60">
        <f>HLOOKUP(AP20,'SDR Patient and Stations'!$B$6:$AT$14,4,FALSE)</f>
        <v>44</v>
      </c>
      <c r="AQ32" s="68">
        <f>HLOOKUP(AQ20,'SDR Patient and Stations'!$B$6:$AT$14,4,FALSE)</f>
        <v>44</v>
      </c>
      <c r="AR32" s="60">
        <f>HLOOKUP(AR20,'SDR Patient and Stations'!$B$6:$AT$14,4,FALSE)</f>
        <v>46</v>
      </c>
      <c r="AS32" s="68">
        <f>HLOOKUP(AS20,'SDR Patient and Stations'!$B$6:$AT$14,4,FALSE)</f>
        <v>49</v>
      </c>
      <c r="AT32" s="60">
        <f>HLOOKUP(AT20,'SDR Patient and Stations'!$B$6:$AT$14,4,FALSE)</f>
        <v>56</v>
      </c>
      <c r="AU32" s="68">
        <f>HLOOKUP(AU20,'SDR Patient and Stations'!$B$6:$AT$14,4,FALSE)</f>
        <v>47</v>
      </c>
      <c r="AV32" s="60">
        <f>HLOOKUP(AV20,'SDR Patient and Stations'!$B$6:$AT$14,4,FALSE)</f>
        <v>50</v>
      </c>
      <c r="AW32" s="68">
        <f>HLOOKUP(AW20,'SDR Patient and Stations'!$B$6:$AT$14,4,FALSE)</f>
        <v>41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13</v>
      </c>
      <c r="N34" s="61">
        <f t="shared" si="16"/>
        <v>34</v>
      </c>
      <c r="O34" s="69">
        <f t="shared" si="16"/>
        <v>42</v>
      </c>
      <c r="P34" s="61">
        <f t="shared" si="16"/>
        <v>29</v>
      </c>
      <c r="Q34" s="69">
        <f t="shared" si="16"/>
        <v>11</v>
      </c>
      <c r="R34" s="61">
        <f t="shared" si="16"/>
        <v>8</v>
      </c>
      <c r="S34" s="69">
        <f t="shared" si="16"/>
        <v>12</v>
      </c>
      <c r="T34" s="61">
        <f t="shared" si="16"/>
        <v>8</v>
      </c>
      <c r="U34" s="69">
        <f t="shared" si="16"/>
        <v>5</v>
      </c>
      <c r="V34" s="61">
        <f t="shared" si="16"/>
        <v>7</v>
      </c>
      <c r="W34" s="69">
        <f t="shared" si="16"/>
        <v>10</v>
      </c>
      <c r="X34" s="61">
        <f t="shared" si="16"/>
        <v>9</v>
      </c>
      <c r="Y34" s="69">
        <f t="shared" si="16"/>
        <v>3</v>
      </c>
      <c r="Z34" s="61">
        <f t="shared" si="16"/>
        <v>2</v>
      </c>
      <c r="AA34" s="69">
        <f t="shared" si="16"/>
        <v>-10</v>
      </c>
      <c r="AB34" s="61">
        <f t="shared" si="16"/>
        <v>-7</v>
      </c>
      <c r="AC34" s="69">
        <f t="shared" si="16"/>
        <v>-8</v>
      </c>
      <c r="AD34" s="61">
        <f t="shared" si="16"/>
        <v>4</v>
      </c>
      <c r="AE34" s="69">
        <f t="shared" si="16"/>
        <v>-5</v>
      </c>
      <c r="AF34" s="61">
        <f t="shared" si="16"/>
        <v>3</v>
      </c>
      <c r="AG34" s="69">
        <f t="shared" si="16"/>
        <v>-14</v>
      </c>
      <c r="AH34" s="61">
        <f t="shared" si="16"/>
        <v>-10</v>
      </c>
      <c r="AI34" s="69">
        <f t="shared" si="16"/>
        <v>-20</v>
      </c>
      <c r="AJ34" s="61">
        <f t="shared" si="16"/>
        <v>-1</v>
      </c>
      <c r="AK34" s="69">
        <f t="shared" si="16"/>
        <v>-1</v>
      </c>
      <c r="AL34" s="61">
        <f t="shared" si="16"/>
        <v>-1</v>
      </c>
      <c r="AM34" s="69">
        <f t="shared" si="16"/>
        <v>1</v>
      </c>
      <c r="AN34" s="61">
        <f t="shared" si="16"/>
        <v>3</v>
      </c>
      <c r="AO34" s="69">
        <f t="shared" si="16"/>
        <v>7</v>
      </c>
      <c r="AP34" s="61">
        <f t="shared" si="16"/>
        <v>5</v>
      </c>
      <c r="AQ34" s="69">
        <f t="shared" si="16"/>
        <v>12</v>
      </c>
      <c r="AR34" s="61">
        <f t="shared" si="16"/>
        <v>1</v>
      </c>
      <c r="AS34" s="69">
        <f t="shared" si="16"/>
        <v>1</v>
      </c>
      <c r="AT34" s="61">
        <f t="shared" si="16"/>
        <v>-15</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2.2307692307692308</v>
      </c>
      <c r="Q36" s="107">
        <f t="shared" si="18"/>
        <v>0.3235294117647059</v>
      </c>
      <c r="R36" s="108">
        <f t="shared" si="18"/>
        <v>0.19047619047619047</v>
      </c>
      <c r="S36" s="107">
        <f t="shared" si="18"/>
        <v>0.2857142857142857</v>
      </c>
      <c r="T36" s="108">
        <f t="shared" si="18"/>
        <v>0.17777777777777778</v>
      </c>
      <c r="U36" s="107">
        <f t="shared" si="18"/>
        <v>0.1</v>
      </c>
      <c r="V36" s="108">
        <f t="shared" si="18"/>
        <v>0.12962962962962962</v>
      </c>
      <c r="W36" s="107">
        <f t="shared" si="18"/>
        <v>0.18867924528301888</v>
      </c>
      <c r="X36" s="108">
        <f t="shared" si="18"/>
        <v>0.16363636363636364</v>
      </c>
      <c r="Y36" s="107">
        <f t="shared" si="18"/>
        <v>4.9180327868852458E-2</v>
      </c>
      <c r="Z36" s="108">
        <f t="shared" si="18"/>
        <v>3.1746031746031744E-2</v>
      </c>
      <c r="AA36" s="107">
        <f t="shared" si="18"/>
        <v>-0.15625</v>
      </c>
      <c r="AB36" s="108">
        <f t="shared" si="18"/>
        <v>-0.109375</v>
      </c>
      <c r="AC36" s="107">
        <f t="shared" si="18"/>
        <v>-0.12307692307692308</v>
      </c>
      <c r="AD36" s="108">
        <f t="shared" si="18"/>
        <v>7.407407407407407E-2</v>
      </c>
      <c r="AE36" s="107">
        <f t="shared" si="18"/>
        <v>-8.771929824561403E-2</v>
      </c>
      <c r="AF36" s="108">
        <f t="shared" si="18"/>
        <v>5.2631578947368418E-2</v>
      </c>
      <c r="AG36" s="107">
        <f t="shared" si="18"/>
        <v>-0.2413793103448276</v>
      </c>
      <c r="AH36" s="108">
        <f t="shared" si="18"/>
        <v>-0.19230769230769232</v>
      </c>
      <c r="AI36" s="107">
        <f t="shared" si="18"/>
        <v>-0.33333333333333331</v>
      </c>
      <c r="AJ36" s="108">
        <f t="shared" si="18"/>
        <v>-2.2727272727272728E-2</v>
      </c>
      <c r="AK36" s="107">
        <f t="shared" si="18"/>
        <v>-2.3809523809523808E-2</v>
      </c>
      <c r="AL36" s="108">
        <f t="shared" si="18"/>
        <v>-2.5000000000000001E-2</v>
      </c>
      <c r="AM36" s="107">
        <f t="shared" si="18"/>
        <v>2.3255813953488372E-2</v>
      </c>
      <c r="AN36" s="108">
        <f t="shared" si="18"/>
        <v>7.3170731707317069E-2</v>
      </c>
      <c r="AO36" s="107">
        <f t="shared" si="18"/>
        <v>0.17948717948717949</v>
      </c>
      <c r="AP36" s="108">
        <f t="shared" si="18"/>
        <v>0.11363636363636363</v>
      </c>
      <c r="AQ36" s="107">
        <f t="shared" si="18"/>
        <v>0.27272727272727271</v>
      </c>
      <c r="AR36" s="108">
        <f t="shared" si="18"/>
        <v>2.1739130434782608E-2</v>
      </c>
      <c r="AS36" s="107">
        <f t="shared" si="18"/>
        <v>2.0408163265306121E-2</v>
      </c>
      <c r="AT36" s="108">
        <f t="shared" si="18"/>
        <v>-0.26785714285714285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0.12393162393162394</v>
      </c>
      <c r="Q38" s="107">
        <f t="shared" si="20"/>
        <v>1.7973856209150329E-2</v>
      </c>
      <c r="R38" s="108">
        <f t="shared" si="20"/>
        <v>1.0582010582010581E-2</v>
      </c>
      <c r="S38" s="107">
        <f t="shared" si="20"/>
        <v>1.5873015873015872E-2</v>
      </c>
      <c r="T38" s="108">
        <f t="shared" si="20"/>
        <v>9.876543209876543E-3</v>
      </c>
      <c r="U38" s="107">
        <f t="shared" si="20"/>
        <v>5.5555555555555558E-3</v>
      </c>
      <c r="V38" s="108">
        <f t="shared" si="20"/>
        <v>7.2016460905349787E-3</v>
      </c>
      <c r="W38" s="107">
        <f t="shared" si="20"/>
        <v>1.0482180293501049E-2</v>
      </c>
      <c r="X38" s="108">
        <f t="shared" si="20"/>
        <v>9.0909090909090905E-3</v>
      </c>
      <c r="Y38" s="107">
        <f t="shared" si="20"/>
        <v>2.7322404371584699E-3</v>
      </c>
      <c r="Z38" s="108">
        <f t="shared" si="20"/>
        <v>1.7636684303350969E-3</v>
      </c>
      <c r="AA38" s="107">
        <f t="shared" si="20"/>
        <v>-8.6805555555555559E-3</v>
      </c>
      <c r="AB38" s="108">
        <f t="shared" si="20"/>
        <v>-6.076388888888889E-3</v>
      </c>
      <c r="AC38" s="107">
        <f t="shared" si="20"/>
        <v>-6.8376068376068376E-3</v>
      </c>
      <c r="AD38" s="108">
        <f t="shared" si="20"/>
        <v>4.1152263374485592E-3</v>
      </c>
      <c r="AE38" s="107">
        <f t="shared" si="20"/>
        <v>-4.8732943469785572E-3</v>
      </c>
      <c r="AF38" s="108">
        <f t="shared" si="20"/>
        <v>2.9239766081871343E-3</v>
      </c>
      <c r="AG38" s="107">
        <f t="shared" si="20"/>
        <v>-1.3409961685823755E-2</v>
      </c>
      <c r="AH38" s="108">
        <f t="shared" si="20"/>
        <v>-1.0683760683760684E-2</v>
      </c>
      <c r="AI38" s="107">
        <f t="shared" si="20"/>
        <v>-1.8518518518518517E-2</v>
      </c>
      <c r="AJ38" s="108">
        <f t="shared" si="20"/>
        <v>-1.2626262626262627E-3</v>
      </c>
      <c r="AK38" s="107">
        <f t="shared" si="20"/>
        <v>-1.3227513227513227E-3</v>
      </c>
      <c r="AL38" s="108">
        <f t="shared" si="20"/>
        <v>-1.3888888888888889E-3</v>
      </c>
      <c r="AM38" s="107">
        <f t="shared" si="20"/>
        <v>1.2919896640826874E-3</v>
      </c>
      <c r="AN38" s="108">
        <f t="shared" si="20"/>
        <v>4.0650406504065036E-3</v>
      </c>
      <c r="AO38" s="107">
        <f t="shared" si="20"/>
        <v>9.9715099715099714E-3</v>
      </c>
      <c r="AP38" s="108">
        <f t="shared" si="20"/>
        <v>6.313131313131313E-3</v>
      </c>
      <c r="AQ38" s="107">
        <f t="shared" si="20"/>
        <v>1.515151515151515E-2</v>
      </c>
      <c r="AR38" s="108">
        <f t="shared" si="20"/>
        <v>1.2077294685990338E-3</v>
      </c>
      <c r="AS38" s="107">
        <f t="shared" si="20"/>
        <v>1.1337868480725622E-3</v>
      </c>
      <c r="AT38" s="108">
        <f t="shared" si="20"/>
        <v>-1.488095238095238E-2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2.2307692307692308</v>
      </c>
      <c r="Q40" s="107">
        <f t="shared" si="21"/>
        <v>0.3235294117647059</v>
      </c>
      <c r="R40" s="108">
        <f t="shared" si="21"/>
        <v>0.19047619047619047</v>
      </c>
      <c r="S40" s="107">
        <f t="shared" si="21"/>
        <v>0.2857142857142857</v>
      </c>
      <c r="T40" s="108">
        <f t="shared" si="21"/>
        <v>0.17777777777777778</v>
      </c>
      <c r="U40" s="107">
        <f t="shared" si="21"/>
        <v>0.1</v>
      </c>
      <c r="V40" s="108">
        <f t="shared" si="21"/>
        <v>0.12962962962962962</v>
      </c>
      <c r="W40" s="107">
        <f t="shared" si="21"/>
        <v>0.18867924528301888</v>
      </c>
      <c r="X40" s="108">
        <f t="shared" si="21"/>
        <v>0.16363636363636364</v>
      </c>
      <c r="Y40" s="107">
        <f t="shared" si="21"/>
        <v>4.9180327868852458E-2</v>
      </c>
      <c r="Z40" s="108">
        <f t="shared" si="21"/>
        <v>3.1746031746031744E-2</v>
      </c>
      <c r="AA40" s="107">
        <f t="shared" si="21"/>
        <v>-0.15625</v>
      </c>
      <c r="AB40" s="108">
        <f t="shared" si="21"/>
        <v>-0.109375</v>
      </c>
      <c r="AC40" s="107">
        <f t="shared" si="21"/>
        <v>-0.12307692307692308</v>
      </c>
      <c r="AD40" s="108">
        <f t="shared" si="21"/>
        <v>7.407407407407407E-2</v>
      </c>
      <c r="AE40" s="107">
        <f t="shared" si="21"/>
        <v>-8.771929824561403E-2</v>
      </c>
      <c r="AF40" s="108">
        <f t="shared" si="21"/>
        <v>5.2631578947368418E-2</v>
      </c>
      <c r="AG40" s="107">
        <f t="shared" si="21"/>
        <v>-0.2413793103448276</v>
      </c>
      <c r="AH40" s="108">
        <f t="shared" si="21"/>
        <v>-0.19230769230769232</v>
      </c>
      <c r="AI40" s="107">
        <f t="shared" si="21"/>
        <v>-0.33333333333333331</v>
      </c>
      <c r="AJ40" s="108">
        <f t="shared" si="21"/>
        <v>-2.2727272727272728E-2</v>
      </c>
      <c r="AK40" s="107">
        <f t="shared" si="21"/>
        <v>-2.3809523809523808E-2</v>
      </c>
      <c r="AL40" s="108">
        <f t="shared" si="21"/>
        <v>-2.5000000000000001E-2</v>
      </c>
      <c r="AM40" s="107">
        <f t="shared" si="21"/>
        <v>2.3255813953488372E-2</v>
      </c>
      <c r="AN40" s="108">
        <f t="shared" si="21"/>
        <v>7.3170731707317069E-2</v>
      </c>
      <c r="AO40" s="107">
        <f t="shared" si="21"/>
        <v>0.17948717948717949</v>
      </c>
      <c r="AP40" s="108">
        <f t="shared" si="21"/>
        <v>0.11363636363636363</v>
      </c>
      <c r="AQ40" s="107">
        <f t="shared" si="21"/>
        <v>0.27272727272727271</v>
      </c>
      <c r="AR40" s="108">
        <f t="shared" si="21"/>
        <v>2.1739130434782608E-2</v>
      </c>
      <c r="AS40" s="107">
        <f t="shared" si="21"/>
        <v>2.0408163265306117E-2</v>
      </c>
      <c r="AT40" s="108">
        <f t="shared" si="21"/>
        <v>-0.26785714285714285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13</v>
      </c>
      <c r="N43" s="110">
        <f t="shared" si="22"/>
        <v>34</v>
      </c>
      <c r="O43" s="109">
        <f t="shared" si="22"/>
        <v>42</v>
      </c>
      <c r="P43" s="110">
        <f t="shared" si="22"/>
        <v>135.69230769230768</v>
      </c>
      <c r="Q43" s="109">
        <f t="shared" si="22"/>
        <v>59.558823529411768</v>
      </c>
      <c r="R43" s="110">
        <f t="shared" si="22"/>
        <v>59.523809523809526</v>
      </c>
      <c r="S43" s="109">
        <f t="shared" si="22"/>
        <v>69.428571428571431</v>
      </c>
      <c r="T43" s="110">
        <f t="shared" si="22"/>
        <v>62.422222222222224</v>
      </c>
      <c r="U43" s="109">
        <f t="shared" si="22"/>
        <v>60.5</v>
      </c>
      <c r="V43" s="110">
        <f t="shared" si="22"/>
        <v>68.907407407407405</v>
      </c>
      <c r="W43" s="109">
        <f t="shared" si="22"/>
        <v>74.886792452830193</v>
      </c>
      <c r="X43" s="110">
        <f t="shared" si="22"/>
        <v>74.472727272727269</v>
      </c>
      <c r="Y43" s="109">
        <f t="shared" si="22"/>
        <v>67.147540983606561</v>
      </c>
      <c r="Z43" s="110">
        <f t="shared" si="22"/>
        <v>67.063492063492063</v>
      </c>
      <c r="AA43" s="109">
        <f t="shared" si="22"/>
        <v>45.5625</v>
      </c>
      <c r="AB43" s="110">
        <f t="shared" si="22"/>
        <v>50.765625</v>
      </c>
      <c r="AC43" s="109">
        <f t="shared" si="22"/>
        <v>49.984615384615381</v>
      </c>
      <c r="AD43" s="110">
        <f t="shared" si="22"/>
        <v>62.296296296296298</v>
      </c>
      <c r="AE43" s="109">
        <f t="shared" si="22"/>
        <v>47.438596491228068</v>
      </c>
      <c r="AF43" s="110">
        <f t="shared" si="22"/>
        <v>63.157894736842103</v>
      </c>
      <c r="AG43" s="109">
        <f t="shared" si="22"/>
        <v>33.379310344827587</v>
      </c>
      <c r="AH43" s="110">
        <f t="shared" si="22"/>
        <v>33.92307692307692</v>
      </c>
      <c r="AI43" s="109">
        <f t="shared" si="22"/>
        <v>26.666666666666668</v>
      </c>
      <c r="AJ43" s="110">
        <f t="shared" si="22"/>
        <v>42.022727272727273</v>
      </c>
      <c r="AK43" s="109">
        <f t="shared" si="22"/>
        <v>40.023809523809526</v>
      </c>
      <c r="AL43" s="110">
        <f t="shared" si="22"/>
        <v>38.024999999999999</v>
      </c>
      <c r="AM43" s="109">
        <f t="shared" si="22"/>
        <v>45.02325581395349</v>
      </c>
      <c r="AN43" s="110">
        <f t="shared" si="22"/>
        <v>47.219512195121951</v>
      </c>
      <c r="AO43" s="109">
        <f t="shared" si="22"/>
        <v>54.256410256410255</v>
      </c>
      <c r="AP43" s="110">
        <f t="shared" si="22"/>
        <v>54.56818181818182</v>
      </c>
      <c r="AQ43" s="109">
        <f t="shared" si="22"/>
        <v>71.272727272727266</v>
      </c>
      <c r="AR43" s="110">
        <f t="shared" si="22"/>
        <v>48.021739130434781</v>
      </c>
      <c r="AS43" s="109">
        <f t="shared" si="22"/>
        <v>51.020408163265309</v>
      </c>
      <c r="AT43" s="110">
        <f t="shared" si="22"/>
        <v>30.017857142857142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4.220779220779221</v>
      </c>
      <c r="N45" s="61">
        <f t="shared" si="23"/>
        <v>11.038961038961039</v>
      </c>
      <c r="O45" s="69">
        <f t="shared" si="23"/>
        <v>13.636363636363637</v>
      </c>
      <c r="P45" s="61">
        <f t="shared" si="23"/>
        <v>44.055944055944053</v>
      </c>
      <c r="Q45" s="69">
        <f t="shared" si="23"/>
        <v>19.337280366692131</v>
      </c>
      <c r="R45" s="61">
        <f t="shared" si="23"/>
        <v>19.325912183055042</v>
      </c>
      <c r="S45" s="69">
        <f t="shared" si="23"/>
        <v>22.541743970315398</v>
      </c>
      <c r="T45" s="61">
        <f t="shared" si="23"/>
        <v>20.266955266955268</v>
      </c>
      <c r="U45" s="69">
        <f t="shared" si="23"/>
        <v>19.642857142857142</v>
      </c>
      <c r="V45" s="61">
        <f t="shared" si="23"/>
        <v>22.372534872534871</v>
      </c>
      <c r="W45" s="69">
        <f t="shared" si="23"/>
        <v>24.313893653516296</v>
      </c>
      <c r="X45" s="61">
        <f t="shared" si="23"/>
        <v>24.179456906729634</v>
      </c>
      <c r="Y45" s="69">
        <f t="shared" si="23"/>
        <v>21.801149670002129</v>
      </c>
      <c r="Z45" s="61">
        <f t="shared" si="23"/>
        <v>21.773861059575346</v>
      </c>
      <c r="AA45" s="69">
        <f t="shared" si="23"/>
        <v>14.793019480519479</v>
      </c>
      <c r="AB45" s="61">
        <f t="shared" si="23"/>
        <v>16.482345779220779</v>
      </c>
      <c r="AC45" s="69">
        <f t="shared" si="23"/>
        <v>16.228771228771226</v>
      </c>
      <c r="AD45" s="61">
        <f t="shared" si="23"/>
        <v>20.226070226070227</v>
      </c>
      <c r="AE45" s="69">
        <f t="shared" si="23"/>
        <v>15.40214171793119</v>
      </c>
      <c r="AF45" s="61">
        <f t="shared" si="23"/>
        <v>20.505809979494188</v>
      </c>
      <c r="AG45" s="69">
        <f t="shared" si="23"/>
        <v>10.83743842364532</v>
      </c>
      <c r="AH45" s="61">
        <f t="shared" si="23"/>
        <v>11.013986013986013</v>
      </c>
      <c r="AI45" s="69">
        <f t="shared" si="23"/>
        <v>8.6580086580086579</v>
      </c>
      <c r="AJ45" s="61">
        <f t="shared" si="23"/>
        <v>13.643742621015349</v>
      </c>
      <c r="AK45" s="69">
        <f t="shared" si="23"/>
        <v>12.994743351886209</v>
      </c>
      <c r="AL45" s="61">
        <f t="shared" si="23"/>
        <v>12.345779220779219</v>
      </c>
      <c r="AM45" s="69">
        <f t="shared" si="23"/>
        <v>14.617940199335548</v>
      </c>
      <c r="AN45" s="61">
        <f t="shared" si="23"/>
        <v>15.331010452961673</v>
      </c>
      <c r="AO45" s="69">
        <f t="shared" si="23"/>
        <v>17.615717615717614</v>
      </c>
      <c r="AP45" s="61">
        <f t="shared" si="23"/>
        <v>17.716942148760332</v>
      </c>
      <c r="AQ45" s="69">
        <f t="shared" si="23"/>
        <v>23.140495867768593</v>
      </c>
      <c r="AR45" s="61">
        <f t="shared" si="23"/>
        <v>15.591473743647656</v>
      </c>
      <c r="AS45" s="69">
        <f t="shared" si="23"/>
        <v>16.565067585475749</v>
      </c>
      <c r="AT45" s="61">
        <f t="shared" si="23"/>
        <v>9.746057513914657</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-5.779220779220779</v>
      </c>
      <c r="N47" s="118">
        <f t="shared" si="24"/>
        <v>1.0389610389610393</v>
      </c>
      <c r="O47" s="119">
        <f t="shared" si="24"/>
        <v>3.6363636363636367</v>
      </c>
      <c r="P47" s="118">
        <f t="shared" si="24"/>
        <v>34.055944055944053</v>
      </c>
      <c r="Q47" s="119">
        <f t="shared" si="24"/>
        <v>8.2983193277310914</v>
      </c>
      <c r="R47" s="118">
        <f t="shared" si="24"/>
        <v>4.650587507730366</v>
      </c>
      <c r="S47" s="119">
        <f t="shared" si="24"/>
        <v>2.5417439703153981</v>
      </c>
      <c r="T47" s="118">
        <f t="shared" si="24"/>
        <v>0.26695526695526794</v>
      </c>
      <c r="U47" s="119">
        <f t="shared" si="24"/>
        <v>-0.35714285714285765</v>
      </c>
      <c r="V47" s="118">
        <f t="shared" si="24"/>
        <v>2.3725348725348709</v>
      </c>
      <c r="W47" s="119">
        <f t="shared" si="24"/>
        <v>4.3138936535162955</v>
      </c>
      <c r="X47" s="118">
        <f t="shared" si="24"/>
        <v>4.1794569067296337</v>
      </c>
      <c r="Y47" s="119">
        <f t="shared" si="24"/>
        <v>1.801149670002129</v>
      </c>
      <c r="Z47" s="118">
        <f t="shared" si="24"/>
        <v>1.7738610595753457</v>
      </c>
      <c r="AA47" s="119">
        <f t="shared" si="24"/>
        <v>-5.2069805194805205</v>
      </c>
      <c r="AB47" s="118">
        <f t="shared" si="24"/>
        <v>-3.517654220779221</v>
      </c>
      <c r="AC47" s="119">
        <f t="shared" si="24"/>
        <v>-3.771228771228774</v>
      </c>
      <c r="AD47" s="118">
        <f t="shared" si="24"/>
        <v>3.2260702260702274</v>
      </c>
      <c r="AE47" s="119">
        <f t="shared" si="24"/>
        <v>-1.5978582820688096</v>
      </c>
      <c r="AF47" s="118">
        <f t="shared" si="24"/>
        <v>3.5058099794941882</v>
      </c>
      <c r="AG47" s="119">
        <f t="shared" si="24"/>
        <v>-9.1625615763546797</v>
      </c>
      <c r="AH47" s="118">
        <f t="shared" si="24"/>
        <v>-8.9860139860139867</v>
      </c>
      <c r="AI47" s="119">
        <f t="shared" si="24"/>
        <v>-11.341991341991342</v>
      </c>
      <c r="AJ47" s="118">
        <f t="shared" si="24"/>
        <v>-6.356257378984651</v>
      </c>
      <c r="AK47" s="119">
        <f t="shared" si="24"/>
        <v>-7.0052566481137912</v>
      </c>
      <c r="AL47" s="118">
        <f t="shared" si="24"/>
        <v>-7.6542207792207808</v>
      </c>
      <c r="AM47" s="119">
        <f t="shared" si="24"/>
        <v>-5.382059800664452</v>
      </c>
      <c r="AN47" s="118">
        <f t="shared" si="24"/>
        <v>-4.6689895470383274</v>
      </c>
      <c r="AO47" s="119">
        <f t="shared" si="24"/>
        <v>-2.3842823842823861</v>
      </c>
      <c r="AP47" s="118">
        <f t="shared" si="24"/>
        <v>-2.2830578512396684</v>
      </c>
      <c r="AQ47" s="119">
        <f t="shared" si="24"/>
        <v>3.1404958677685926</v>
      </c>
      <c r="AR47" s="118">
        <f t="shared" si="24"/>
        <v>-4.408526256352344</v>
      </c>
      <c r="AS47" s="119">
        <f t="shared" si="24"/>
        <v>-3.4349324145242512</v>
      </c>
      <c r="AT47" s="118">
        <f t="shared" si="24"/>
        <v>-10.253942486085343</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1.0389610389610393</v>
      </c>
      <c r="O49" s="71">
        <f t="shared" si="25"/>
        <v>3.6363636363636367</v>
      </c>
      <c r="P49" s="63">
        <f t="shared" si="25"/>
        <v>10</v>
      </c>
      <c r="Q49" s="71">
        <f t="shared" si="25"/>
        <v>8.2983193277310914</v>
      </c>
      <c r="R49" s="63">
        <f t="shared" si="25"/>
        <v>4.650587507730366</v>
      </c>
      <c r="S49" s="71">
        <f t="shared" si="25"/>
        <v>0</v>
      </c>
      <c r="T49" s="63">
        <f t="shared" si="25"/>
        <v>0</v>
      </c>
      <c r="U49" s="71">
        <f t="shared" si="25"/>
        <v>0</v>
      </c>
      <c r="V49" s="63">
        <f t="shared" si="25"/>
        <v>0</v>
      </c>
      <c r="W49" s="71">
        <f t="shared" si="25"/>
        <v>4.3138936535162955</v>
      </c>
      <c r="X49" s="63">
        <f t="shared" si="25"/>
        <v>4.1794569067296337</v>
      </c>
      <c r="Y49" s="71">
        <f t="shared" si="25"/>
        <v>1.801149670002129</v>
      </c>
      <c r="Z49" s="63">
        <f t="shared" si="25"/>
        <v>1.7738610595753457</v>
      </c>
      <c r="AA49" s="71">
        <f t="shared" si="25"/>
        <v>0</v>
      </c>
      <c r="AB49" s="63">
        <f t="shared" si="25"/>
        <v>0</v>
      </c>
      <c r="AC49" s="71">
        <f t="shared" si="25"/>
        <v>0</v>
      </c>
      <c r="AD49" s="63">
        <f t="shared" si="25"/>
        <v>3.2260702260702274</v>
      </c>
      <c r="AE49" s="71">
        <f t="shared" si="25"/>
        <v>0</v>
      </c>
      <c r="AF49" s="63">
        <f t="shared" si="25"/>
        <v>3.5058099794941882</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9" priority="5" stopIfTrue="1">
      <formula>ISERROR</formula>
    </cfRule>
  </conditionalFormatting>
  <conditionalFormatting sqref="BB36:BD36 BB38:BD38 BB40:BD40 BB43:BD43 BB45:BD45 BB49:BD49">
    <cfRule type="expression" dxfId="38" priority="4" stopIfTrue="1">
      <formula>ISERROR</formula>
    </cfRule>
  </conditionalFormatting>
  <conditionalFormatting sqref="K36 K38 K40 K43 K45 K49">
    <cfRule type="expression" dxfId="3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0.76</v>
      </c>
      <c r="D1" s="1"/>
      <c r="E1" s="1" t="s">
        <v>31</v>
      </c>
      <c r="F1" s="29">
        <v>3.04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v>
      </c>
      <c r="E13" s="55">
        <f>'SDR Patient and Stations'!D12</f>
        <v>0</v>
      </c>
      <c r="F13" s="54">
        <f>'SDR Patient and Stations'!E12</f>
        <v>0</v>
      </c>
      <c r="G13" s="55">
        <f>'SDR Patient and Stations'!F12</f>
        <v>0</v>
      </c>
      <c r="H13" s="54">
        <f>'SDR Patient and Stations'!G12</f>
        <v>0</v>
      </c>
      <c r="I13" s="55">
        <f>'SDR Patient and Stations'!H12</f>
        <v>0</v>
      </c>
      <c r="J13" s="54">
        <f>'SDR Patient and Stations'!I12</f>
        <v>0</v>
      </c>
      <c r="K13" s="55">
        <f>'SDR Patient and Stations'!J12</f>
        <v>0</v>
      </c>
      <c r="L13" s="54">
        <f>'SDR Patient and Stations'!K12</f>
        <v>0</v>
      </c>
      <c r="M13" s="55">
        <f>'SDR Patient and Stations'!L12</f>
        <v>0.32500000000000001</v>
      </c>
      <c r="N13" s="54">
        <f>'SDR Patient and Stations'!M12</f>
        <v>0.85</v>
      </c>
      <c r="O13" s="55">
        <f>'SDR Patient and Stations'!N12</f>
        <v>1.05</v>
      </c>
      <c r="P13" s="54">
        <f>'SDR Patient and Stations'!O12</f>
        <v>1.05</v>
      </c>
      <c r="Q13" s="55">
        <f>'SDR Patient and Stations'!P12</f>
        <v>0.59210526315789469</v>
      </c>
      <c r="R13" s="54">
        <f>'SDR Patient and Stations'!Q12</f>
        <v>0.65789473684210531</v>
      </c>
      <c r="S13" s="55">
        <f>'SDR Patient and Stations'!R12</f>
        <v>0.71052631578947367</v>
      </c>
      <c r="T13" s="54">
        <f>'SDR Patient and Stations'!S12</f>
        <v>0.69736842105263153</v>
      </c>
      <c r="U13" s="55">
        <f>'SDR Patient and Stations'!T12</f>
        <v>0.72368421052631582</v>
      </c>
      <c r="V13" s="54">
        <f>'SDR Patient and Stations'!U12</f>
        <v>0.80263157894736847</v>
      </c>
      <c r="W13" s="55">
        <f>'SDR Patient and Stations'!V12</f>
        <v>0.82894736842105265</v>
      </c>
      <c r="X13" s="54">
        <f>'SDR Patient and Stations'!W12</f>
        <v>0.88888888888888884</v>
      </c>
      <c r="Y13" s="55">
        <f>'SDR Patient and Stations'!X12</f>
        <v>0.88888888888888884</v>
      </c>
      <c r="Z13" s="54">
        <f>'SDR Patient and Stations'!Y12</f>
        <v>0.90277777777777779</v>
      </c>
      <c r="AA13" s="55">
        <f>'SDR Patient and Stations'!Z12</f>
        <v>0.9</v>
      </c>
      <c r="AB13" s="54">
        <f>'SDR Patient and Stations'!AA12</f>
        <v>0.95</v>
      </c>
      <c r="AC13" s="55">
        <f>'SDR Patient and Stations'!AB12</f>
        <v>0.95</v>
      </c>
      <c r="AD13" s="54">
        <f>'SDR Patient and Stations'!AC12</f>
        <v>0.76315789473684215</v>
      </c>
      <c r="AE13" s="55">
        <f>'SDR Patient and Stations'!AD12</f>
        <v>0.68421052631578949</v>
      </c>
      <c r="AF13" s="54">
        <f>'SDR Patient and Stations'!AE12</f>
        <v>0.78947368421052633</v>
      </c>
      <c r="AG13" s="55">
        <f>'SDR Patient and Stations'!AF12</f>
        <v>0.57894736842105265</v>
      </c>
      <c r="AH13" s="54">
        <f>'SDR Patient and Stations'!AG12</f>
        <v>0.55263157894736847</v>
      </c>
      <c r="AI13" s="55">
        <f>'SDR Patient and Stations'!AH12</f>
        <v>0.52631578947368418</v>
      </c>
      <c r="AJ13" s="54">
        <f>'SDR Patient and Stations'!AI12</f>
        <v>0.56578947368421051</v>
      </c>
      <c r="AK13" s="55">
        <f>'SDR Patient and Stations'!AJ12</f>
        <v>0.53947368421052633</v>
      </c>
      <c r="AL13" s="54">
        <f>'SDR Patient and Stations'!AK12</f>
        <v>0.51315789473684215</v>
      </c>
      <c r="AM13" s="55">
        <f>'SDR Patient and Stations'!AL12</f>
        <v>0.57894736842105265</v>
      </c>
      <c r="AN13" s="54">
        <f>'SDR Patient and Stations'!AM12</f>
        <v>0.57894736842105265</v>
      </c>
      <c r="AO13" s="55">
        <f>'SDR Patient and Stations'!AN12</f>
        <v>0.60526315789473684</v>
      </c>
      <c r="AP13" s="54">
        <f>'SDR Patient and Stations'!AO12</f>
        <v>0.64473684210526316</v>
      </c>
      <c r="AQ13" s="55">
        <f>'SDR Patient and Stations'!AP12</f>
        <v>0.73684210526315785</v>
      </c>
      <c r="AR13" s="54">
        <f>'SDR Patient and Stations'!AQ12</f>
        <v>0.61842105263157898</v>
      </c>
      <c r="AS13" s="55">
        <f>'SDR Patient and Stations'!AR12</f>
        <v>0.65789473684210531</v>
      </c>
      <c r="AT13" s="54">
        <f>'SDR Patient and Stations'!AS12</f>
        <v>0.53947368421052633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0</v>
      </c>
      <c r="L14" s="166">
        <f>'SDR Patient and Stations'!K14</f>
        <v>0</v>
      </c>
      <c r="M14" s="167">
        <f>'SDR Patient and Stations'!L14</f>
        <v>0</v>
      </c>
      <c r="N14" s="166">
        <f>'SDR Patient and Stations'!M14</f>
        <v>9</v>
      </c>
      <c r="O14" s="167">
        <f>'SDR Patient and Stations'!N14</f>
        <v>9</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-1</v>
      </c>
      <c r="W14" s="167">
        <f>'SDR Patient and Stations'!V14</f>
        <v>0</v>
      </c>
      <c r="X14" s="166">
        <f>'SDR Patient and Stations'!W14</f>
        <v>0</v>
      </c>
      <c r="Y14" s="167">
        <f>'SDR Patient and Stations'!X14</f>
        <v>-3</v>
      </c>
      <c r="Z14" s="166">
        <f>'SDR Patient and Stations'!Y14</f>
        <v>0</v>
      </c>
      <c r="AA14" s="167">
        <f>'SDR Patient and Stations'!Z14</f>
        <v>0</v>
      </c>
      <c r="AB14" s="166">
        <f>'SDR Patient and Stations'!AA14</f>
        <v>4</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0</v>
      </c>
      <c r="AR14" s="166">
        <f>'SDR Patient and Stations'!AQ14</f>
        <v>0</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0</v>
      </c>
      <c r="O15" s="166">
        <f>'SDR Patient and Stations'!N15</f>
        <v>0</v>
      </c>
      <c r="P15" s="167">
        <f>'SDR Patient and Stations'!O15</f>
        <v>0</v>
      </c>
      <c r="Q15" s="166">
        <f>'SDR Patient and Stations'!P15</f>
        <v>9</v>
      </c>
      <c r="R15" s="167">
        <f>'SDR Patient and Stations'!Q15</f>
        <v>9</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-1</v>
      </c>
      <c r="Z15" s="167">
        <f>'SDR Patient and Stations'!Y15</f>
        <v>0</v>
      </c>
      <c r="AA15" s="166">
        <f>'SDR Patient and Stations'!Z15</f>
        <v>0</v>
      </c>
      <c r="AB15" s="167">
        <f>'SDR Patient and Stations'!AA15</f>
        <v>-3</v>
      </c>
      <c r="AC15" s="166">
        <f>'SDR Patient and Stations'!AB15</f>
        <v>0</v>
      </c>
      <c r="AD15" s="167">
        <f>'SDR Patient and Stations'!AC15</f>
        <v>0</v>
      </c>
      <c r="AE15" s="166">
        <f>'SDR Patient and Stations'!AD15</f>
        <v>4</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0</v>
      </c>
      <c r="P16" s="49">
        <f>'SDR Patient and Stations'!O16</f>
        <v>0</v>
      </c>
      <c r="Q16" s="52">
        <f>'SDR Patient and Stations'!P16</f>
        <v>0</v>
      </c>
      <c r="R16" s="49">
        <f>'SDR Patient and Stations'!Q16</f>
        <v>9</v>
      </c>
      <c r="S16" s="52">
        <f>'SDR Patient and Stations'!R16</f>
        <v>9</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-1</v>
      </c>
      <c r="AA16" s="52">
        <f>'SDR Patient and Stations'!Z16</f>
        <v>0</v>
      </c>
      <c r="AB16" s="49">
        <f>'SDR Patient and Stations'!AA16</f>
        <v>0</v>
      </c>
      <c r="AC16" s="52">
        <f>'SDR Patient and Stations'!AB16</f>
        <v>-3</v>
      </c>
      <c r="AD16" s="49">
        <f>'SDR Patient and Stations'!AC16</f>
        <v>0</v>
      </c>
      <c r="AE16" s="52">
        <f>'SDR Patient and Stations'!AD16</f>
        <v>0</v>
      </c>
      <c r="AF16" s="49">
        <f>'SDR Patient and Stations'!AE16</f>
        <v>4</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0" t="s">
        <v>37</v>
      </c>
      <c r="F20" s="181">
        <v>35430</v>
      </c>
      <c r="G20" s="182">
        <v>35611</v>
      </c>
      <c r="H20" s="183">
        <f>F20+365.25</f>
        <v>35795.25</v>
      </c>
      <c r="I20" s="182">
        <f>G20+365.25</f>
        <v>35976.25</v>
      </c>
      <c r="J20" s="183">
        <f>H20+365.25</f>
        <v>36160.5</v>
      </c>
      <c r="K20" s="182">
        <f>I20+365.5</f>
        <v>36341.75</v>
      </c>
      <c r="L20" s="183">
        <f t="shared" ref="L20:AZ20" si="7">J20+365.25</f>
        <v>36525.75</v>
      </c>
      <c r="M20" s="182">
        <f t="shared" si="7"/>
        <v>36707</v>
      </c>
      <c r="N20" s="183">
        <f t="shared" si="7"/>
        <v>36891</v>
      </c>
      <c r="O20" s="182">
        <f t="shared" si="7"/>
        <v>37072.25</v>
      </c>
      <c r="P20" s="183">
        <f t="shared" si="7"/>
        <v>37256.25</v>
      </c>
      <c r="Q20" s="182">
        <f t="shared" si="7"/>
        <v>37437.5</v>
      </c>
      <c r="R20" s="183">
        <f t="shared" si="7"/>
        <v>37621.5</v>
      </c>
      <c r="S20" s="182">
        <f t="shared" si="7"/>
        <v>37802.75</v>
      </c>
      <c r="T20" s="183">
        <f t="shared" si="7"/>
        <v>37986.75</v>
      </c>
      <c r="U20" s="182">
        <f t="shared" si="7"/>
        <v>38168</v>
      </c>
      <c r="V20" s="183">
        <f t="shared" si="7"/>
        <v>38352</v>
      </c>
      <c r="W20" s="182">
        <f t="shared" si="7"/>
        <v>38533.25</v>
      </c>
      <c r="X20" s="183">
        <f t="shared" si="7"/>
        <v>38717.25</v>
      </c>
      <c r="Y20" s="182">
        <f t="shared" si="7"/>
        <v>38898.5</v>
      </c>
      <c r="Z20" s="183">
        <f t="shared" si="7"/>
        <v>39082.5</v>
      </c>
      <c r="AA20" s="182">
        <f t="shared" si="7"/>
        <v>39263.75</v>
      </c>
      <c r="AB20" s="183">
        <f t="shared" si="7"/>
        <v>39447.75</v>
      </c>
      <c r="AC20" s="182">
        <f t="shared" si="7"/>
        <v>39629</v>
      </c>
      <c r="AD20" s="183">
        <f t="shared" si="7"/>
        <v>39813</v>
      </c>
      <c r="AE20" s="182">
        <f t="shared" si="7"/>
        <v>39994.25</v>
      </c>
      <c r="AF20" s="183">
        <f t="shared" si="7"/>
        <v>40178.25</v>
      </c>
      <c r="AG20" s="182">
        <f t="shared" si="7"/>
        <v>40359.5</v>
      </c>
      <c r="AH20" s="183">
        <f t="shared" si="7"/>
        <v>40543.5</v>
      </c>
      <c r="AI20" s="182">
        <f t="shared" si="7"/>
        <v>40724.75</v>
      </c>
      <c r="AJ20" s="183">
        <f t="shared" si="7"/>
        <v>40908.75</v>
      </c>
      <c r="AK20" s="182">
        <f t="shared" si="7"/>
        <v>41090</v>
      </c>
      <c r="AL20" s="183">
        <f t="shared" si="7"/>
        <v>41274</v>
      </c>
      <c r="AM20" s="182">
        <f t="shared" si="7"/>
        <v>41455.25</v>
      </c>
      <c r="AN20" s="183">
        <f t="shared" si="7"/>
        <v>41639.25</v>
      </c>
      <c r="AO20" s="182">
        <f t="shared" si="7"/>
        <v>41820.5</v>
      </c>
      <c r="AP20" s="183">
        <f t="shared" si="7"/>
        <v>42004.5</v>
      </c>
      <c r="AQ20" s="182">
        <f t="shared" si="7"/>
        <v>42185.75</v>
      </c>
      <c r="AR20" s="183">
        <f t="shared" si="7"/>
        <v>42369.75</v>
      </c>
      <c r="AS20" s="182">
        <f t="shared" si="7"/>
        <v>42551</v>
      </c>
      <c r="AT20" s="183">
        <f t="shared" si="7"/>
        <v>42735</v>
      </c>
      <c r="AU20" s="182">
        <f t="shared" si="7"/>
        <v>42916.25</v>
      </c>
      <c r="AV20" s="183">
        <f t="shared" si="7"/>
        <v>43100.25</v>
      </c>
      <c r="AW20" s="182">
        <f t="shared" si="7"/>
        <v>43281.5</v>
      </c>
      <c r="AX20" s="183">
        <f t="shared" si="7"/>
        <v>43465.5</v>
      </c>
      <c r="AY20" s="182">
        <f t="shared" si="7"/>
        <v>43646.75</v>
      </c>
      <c r="AZ20" s="183">
        <f t="shared" si="7"/>
        <v>43830.75</v>
      </c>
      <c r="BB20" s="182">
        <f>AY20+365.25</f>
        <v>44012</v>
      </c>
      <c r="BC20" s="183">
        <f>AZ20+365.25</f>
        <v>44196</v>
      </c>
      <c r="BD20" s="182">
        <f t="shared" ref="BD20" si="8">BB20+365.25</f>
        <v>44377.25</v>
      </c>
    </row>
    <row r="21" spans="1:58" x14ac:dyDescent="0.55000000000000004">
      <c r="B21" s="3" t="s">
        <v>2</v>
      </c>
      <c r="F21" s="5">
        <f>$C$1</f>
        <v>0.76</v>
      </c>
      <c r="G21" s="66">
        <f t="shared" ref="G21:BD21" si="9">$C$1</f>
        <v>0.76</v>
      </c>
      <c r="H21" s="58">
        <f t="shared" si="9"/>
        <v>0.76</v>
      </c>
      <c r="I21" s="66">
        <f t="shared" si="9"/>
        <v>0.76</v>
      </c>
      <c r="J21" s="58">
        <f t="shared" si="9"/>
        <v>0.76</v>
      </c>
      <c r="K21" s="66">
        <f t="shared" si="9"/>
        <v>0.76</v>
      </c>
      <c r="L21" s="58">
        <f t="shared" si="9"/>
        <v>0.76</v>
      </c>
      <c r="M21" s="66">
        <f t="shared" si="9"/>
        <v>0.76</v>
      </c>
      <c r="N21" s="58">
        <f t="shared" si="9"/>
        <v>0.76</v>
      </c>
      <c r="O21" s="66">
        <f t="shared" si="9"/>
        <v>0.76</v>
      </c>
      <c r="P21" s="58">
        <f t="shared" si="9"/>
        <v>0.76</v>
      </c>
      <c r="Q21" s="66">
        <f t="shared" si="9"/>
        <v>0.76</v>
      </c>
      <c r="R21" s="58">
        <f t="shared" si="9"/>
        <v>0.76</v>
      </c>
      <c r="S21" s="66">
        <f t="shared" si="9"/>
        <v>0.76</v>
      </c>
      <c r="T21" s="58">
        <f t="shared" si="9"/>
        <v>0.76</v>
      </c>
      <c r="U21" s="66">
        <f t="shared" si="9"/>
        <v>0.76</v>
      </c>
      <c r="V21" s="58">
        <f t="shared" si="9"/>
        <v>0.76</v>
      </c>
      <c r="W21" s="66">
        <f t="shared" si="9"/>
        <v>0.76</v>
      </c>
      <c r="X21" s="58">
        <f t="shared" si="9"/>
        <v>0.76</v>
      </c>
      <c r="Y21" s="66">
        <f t="shared" si="9"/>
        <v>0.76</v>
      </c>
      <c r="Z21" s="58">
        <f t="shared" si="9"/>
        <v>0.76</v>
      </c>
      <c r="AA21" s="66">
        <f t="shared" si="9"/>
        <v>0.76</v>
      </c>
      <c r="AB21" s="58">
        <f t="shared" si="9"/>
        <v>0.76</v>
      </c>
      <c r="AC21" s="66">
        <f t="shared" si="9"/>
        <v>0.76</v>
      </c>
      <c r="AD21" s="58">
        <f t="shared" si="9"/>
        <v>0.76</v>
      </c>
      <c r="AE21" s="66">
        <f t="shared" si="9"/>
        <v>0.76</v>
      </c>
      <c r="AF21" s="58">
        <f t="shared" si="9"/>
        <v>0.76</v>
      </c>
      <c r="AG21" s="66">
        <f t="shared" si="9"/>
        <v>0.76</v>
      </c>
      <c r="AH21" s="58">
        <f t="shared" si="9"/>
        <v>0.76</v>
      </c>
      <c r="AI21" s="66">
        <f t="shared" si="9"/>
        <v>0.76</v>
      </c>
      <c r="AJ21" s="58">
        <f t="shared" si="9"/>
        <v>0.76</v>
      </c>
      <c r="AK21" s="66">
        <f t="shared" si="9"/>
        <v>0.76</v>
      </c>
      <c r="AL21" s="58">
        <f t="shared" si="9"/>
        <v>0.76</v>
      </c>
      <c r="AM21" s="66">
        <f t="shared" si="9"/>
        <v>0.76</v>
      </c>
      <c r="AN21" s="58">
        <f t="shared" si="9"/>
        <v>0.76</v>
      </c>
      <c r="AO21" s="66">
        <f t="shared" si="9"/>
        <v>0.76</v>
      </c>
      <c r="AP21" s="58">
        <f t="shared" si="9"/>
        <v>0.76</v>
      </c>
      <c r="AQ21" s="66">
        <f t="shared" si="9"/>
        <v>0.76</v>
      </c>
      <c r="AR21" s="58">
        <f t="shared" si="9"/>
        <v>0.76</v>
      </c>
      <c r="AS21" s="66">
        <f t="shared" si="9"/>
        <v>0.76</v>
      </c>
      <c r="AT21" s="58">
        <f t="shared" si="9"/>
        <v>0.76</v>
      </c>
      <c r="AU21" s="66">
        <f t="shared" si="9"/>
        <v>0.76</v>
      </c>
      <c r="AV21" s="58">
        <f t="shared" si="9"/>
        <v>0.76</v>
      </c>
      <c r="AW21" s="66">
        <f t="shared" si="9"/>
        <v>0.76</v>
      </c>
      <c r="AX21" s="58">
        <f t="shared" si="9"/>
        <v>0.76</v>
      </c>
      <c r="AY21" s="66">
        <f t="shared" si="9"/>
        <v>0.76</v>
      </c>
      <c r="AZ21" s="58">
        <f t="shared" si="9"/>
        <v>0.76</v>
      </c>
      <c r="BB21" s="66">
        <f t="shared" si="9"/>
        <v>0.76</v>
      </c>
      <c r="BC21" s="58">
        <f t="shared" si="9"/>
        <v>0.76</v>
      </c>
      <c r="BD21" s="66">
        <f t="shared" si="9"/>
        <v>0.76</v>
      </c>
    </row>
    <row r="22" spans="1:58" x14ac:dyDescent="0.55000000000000004">
      <c r="B22" s="3" t="s">
        <v>56</v>
      </c>
      <c r="C22">
        <f>'SDR Patient and Stations'!B12</f>
        <v>0</v>
      </c>
      <c r="D22">
        <f>'SDR Patient and Stations'!C12</f>
        <v>0</v>
      </c>
      <c r="E22">
        <f>'SDR Patient and Stations'!D12</f>
        <v>0</v>
      </c>
      <c r="F22" s="5">
        <f>'SDR Patient and Stations'!E12</f>
        <v>0</v>
      </c>
      <c r="G22" s="66">
        <f>'SDR Patient and Stations'!F12</f>
        <v>0</v>
      </c>
      <c r="H22" s="58">
        <f>'SDR Patient and Stations'!G12</f>
        <v>0</v>
      </c>
      <c r="I22" s="66">
        <f>'SDR Patient and Stations'!H12</f>
        <v>0</v>
      </c>
      <c r="J22" s="58">
        <f>'SDR Patient and Stations'!I12</f>
        <v>0</v>
      </c>
      <c r="K22" s="66">
        <f>'SDR Patient and Stations'!J12</f>
        <v>0</v>
      </c>
      <c r="L22" s="58">
        <f>'SDR Patient and Stations'!K12</f>
        <v>0</v>
      </c>
      <c r="M22" s="66">
        <f>'SDR Patient and Stations'!M12</f>
        <v>0.85</v>
      </c>
      <c r="N22" s="58">
        <f>'SDR Patient and Stations'!N12</f>
        <v>1.05</v>
      </c>
      <c r="O22" s="66">
        <f>'SDR Patient and Stations'!O12</f>
        <v>1.05</v>
      </c>
      <c r="P22" s="58">
        <f>'SDR Patient and Stations'!P12</f>
        <v>0.59210526315789469</v>
      </c>
      <c r="Q22" s="66">
        <f>'SDR Patient and Stations'!Q12</f>
        <v>0.65789473684210531</v>
      </c>
      <c r="R22" s="58">
        <f>'SDR Patient and Stations'!R12</f>
        <v>0.71052631578947367</v>
      </c>
      <c r="S22" s="66">
        <f>'SDR Patient and Stations'!S12</f>
        <v>0.69736842105263153</v>
      </c>
      <c r="T22" s="58">
        <f>'SDR Patient and Stations'!T12</f>
        <v>0.72368421052631582</v>
      </c>
      <c r="U22" s="66">
        <f>'SDR Patient and Stations'!U12</f>
        <v>0.80263157894736847</v>
      </c>
      <c r="V22" s="58">
        <f>'SDR Patient and Stations'!V12</f>
        <v>0.82894736842105265</v>
      </c>
      <c r="W22" s="66">
        <f>'SDR Patient and Stations'!W12</f>
        <v>0.88888888888888884</v>
      </c>
      <c r="X22" s="58">
        <f>'SDR Patient and Stations'!X12</f>
        <v>0.88888888888888884</v>
      </c>
      <c r="Y22" s="66">
        <f>'SDR Patient and Stations'!Y12</f>
        <v>0.90277777777777779</v>
      </c>
      <c r="Z22" s="58">
        <f>'SDR Patient and Stations'!Z12</f>
        <v>0.9</v>
      </c>
      <c r="AA22" s="66">
        <f>'SDR Patient and Stations'!AA12</f>
        <v>0.95</v>
      </c>
      <c r="AB22" s="58">
        <f>'SDR Patient and Stations'!AB12</f>
        <v>0.95</v>
      </c>
      <c r="AC22" s="66">
        <f>'SDR Patient and Stations'!AC12</f>
        <v>0.76315789473684215</v>
      </c>
      <c r="AD22" s="58">
        <f>'SDR Patient and Stations'!AD12</f>
        <v>0.68421052631578949</v>
      </c>
      <c r="AE22" s="66">
        <f>'SDR Patient and Stations'!AE12</f>
        <v>0.78947368421052633</v>
      </c>
      <c r="AF22" s="58">
        <f>'SDR Patient and Stations'!AF12</f>
        <v>0.57894736842105265</v>
      </c>
      <c r="AG22" s="66">
        <f>'SDR Patient and Stations'!AG12</f>
        <v>0.55263157894736847</v>
      </c>
      <c r="AH22" s="58">
        <f>'SDR Patient and Stations'!AH12</f>
        <v>0.52631578947368418</v>
      </c>
      <c r="AI22" s="66">
        <f>'SDR Patient and Stations'!AI12</f>
        <v>0.56578947368421051</v>
      </c>
      <c r="AJ22" s="58">
        <f>'SDR Patient and Stations'!AJ12</f>
        <v>0.53947368421052633</v>
      </c>
      <c r="AK22" s="66">
        <f>'SDR Patient and Stations'!AK12</f>
        <v>0.51315789473684215</v>
      </c>
      <c r="AL22" s="58">
        <f>'SDR Patient and Stations'!AL12</f>
        <v>0.57894736842105265</v>
      </c>
      <c r="AM22" s="66">
        <f>'SDR Patient and Stations'!AM12</f>
        <v>0.57894736842105265</v>
      </c>
      <c r="AN22" s="58">
        <f>'SDR Patient and Stations'!AN12</f>
        <v>0.60526315789473684</v>
      </c>
      <c r="AO22" s="66">
        <f>'SDR Patient and Stations'!AO12</f>
        <v>0.64473684210526316</v>
      </c>
      <c r="AP22" s="58">
        <f>'SDR Patient and Stations'!AP12</f>
        <v>0.73684210526315785</v>
      </c>
      <c r="AQ22" s="66">
        <f>'SDR Patient and Stations'!AQ12</f>
        <v>0.61842105263157898</v>
      </c>
      <c r="AR22" s="58">
        <f>'SDR Patient and Stations'!AR12</f>
        <v>0.65789473684210531</v>
      </c>
      <c r="AS22" s="66">
        <f>'SDR Patient and Stations'!AS12</f>
        <v>0.53947368421052633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3.04</v>
      </c>
      <c r="D23" s="31">
        <f t="shared" si="10"/>
        <v>3.04</v>
      </c>
      <c r="E23" s="31">
        <f t="shared" si="10"/>
        <v>3.04</v>
      </c>
      <c r="F23" s="31">
        <f>$F$1</f>
        <v>3.04</v>
      </c>
      <c r="G23" s="67">
        <f t="shared" ref="G23:BD23" si="11">$F$1</f>
        <v>3.04</v>
      </c>
      <c r="H23" s="59">
        <f t="shared" si="11"/>
        <v>3.04</v>
      </c>
      <c r="I23" s="67">
        <f t="shared" si="11"/>
        <v>3.04</v>
      </c>
      <c r="J23" s="59">
        <f t="shared" si="11"/>
        <v>3.04</v>
      </c>
      <c r="K23" s="67">
        <f t="shared" si="11"/>
        <v>3.04</v>
      </c>
      <c r="L23" s="59">
        <f t="shared" si="11"/>
        <v>3.04</v>
      </c>
      <c r="M23" s="67">
        <f t="shared" si="11"/>
        <v>3.04</v>
      </c>
      <c r="N23" s="59">
        <f t="shared" si="11"/>
        <v>3.04</v>
      </c>
      <c r="O23" s="67">
        <f t="shared" si="11"/>
        <v>3.04</v>
      </c>
      <c r="P23" s="59">
        <f t="shared" si="11"/>
        <v>3.04</v>
      </c>
      <c r="Q23" s="67">
        <f t="shared" si="11"/>
        <v>3.04</v>
      </c>
      <c r="R23" s="59">
        <f t="shared" si="11"/>
        <v>3.04</v>
      </c>
      <c r="S23" s="67">
        <f t="shared" si="11"/>
        <v>3.04</v>
      </c>
      <c r="T23" s="59">
        <f t="shared" si="11"/>
        <v>3.04</v>
      </c>
      <c r="U23" s="67">
        <f t="shared" si="11"/>
        <v>3.04</v>
      </c>
      <c r="V23" s="59">
        <f t="shared" si="11"/>
        <v>3.04</v>
      </c>
      <c r="W23" s="67">
        <f t="shared" si="11"/>
        <v>3.04</v>
      </c>
      <c r="X23" s="59">
        <f t="shared" si="11"/>
        <v>3.04</v>
      </c>
      <c r="Y23" s="67">
        <f t="shared" si="11"/>
        <v>3.04</v>
      </c>
      <c r="Z23" s="59">
        <f t="shared" si="11"/>
        <v>3.04</v>
      </c>
      <c r="AA23" s="67">
        <f t="shared" si="11"/>
        <v>3.04</v>
      </c>
      <c r="AB23" s="59">
        <f t="shared" si="11"/>
        <v>3.04</v>
      </c>
      <c r="AC23" s="67">
        <f t="shared" si="11"/>
        <v>3.04</v>
      </c>
      <c r="AD23" s="59">
        <f t="shared" si="11"/>
        <v>3.04</v>
      </c>
      <c r="AE23" s="67">
        <f t="shared" si="11"/>
        <v>3.04</v>
      </c>
      <c r="AF23" s="59">
        <f t="shared" si="11"/>
        <v>3.04</v>
      </c>
      <c r="AG23" s="67">
        <f t="shared" si="11"/>
        <v>3.04</v>
      </c>
      <c r="AH23" s="59">
        <f t="shared" si="11"/>
        <v>3.04</v>
      </c>
      <c r="AI23" s="67">
        <f t="shared" si="11"/>
        <v>3.04</v>
      </c>
      <c r="AJ23" s="59">
        <f t="shared" si="11"/>
        <v>3.04</v>
      </c>
      <c r="AK23" s="67">
        <f t="shared" si="11"/>
        <v>3.04</v>
      </c>
      <c r="AL23" s="59">
        <f t="shared" si="11"/>
        <v>3.04</v>
      </c>
      <c r="AM23" s="67">
        <f t="shared" si="11"/>
        <v>3.04</v>
      </c>
      <c r="AN23" s="59">
        <f t="shared" si="11"/>
        <v>3.04</v>
      </c>
      <c r="AO23" s="67">
        <f t="shared" si="11"/>
        <v>3.04</v>
      </c>
      <c r="AP23" s="59">
        <f t="shared" si="11"/>
        <v>3.04</v>
      </c>
      <c r="AQ23" s="67">
        <f t="shared" si="11"/>
        <v>3.04</v>
      </c>
      <c r="AR23" s="59">
        <f t="shared" si="11"/>
        <v>3.04</v>
      </c>
      <c r="AS23" s="67">
        <f t="shared" si="11"/>
        <v>3.04</v>
      </c>
      <c r="AT23" s="59">
        <f t="shared" si="11"/>
        <v>3.04</v>
      </c>
      <c r="AU23" s="67">
        <f t="shared" si="11"/>
        <v>3.04</v>
      </c>
      <c r="AV23" s="59">
        <f t="shared" si="11"/>
        <v>3.04</v>
      </c>
      <c r="AW23" s="67">
        <f t="shared" si="11"/>
        <v>3.04</v>
      </c>
      <c r="AX23" s="59">
        <f t="shared" si="11"/>
        <v>3.04</v>
      </c>
      <c r="AY23" s="67">
        <f t="shared" si="11"/>
        <v>3.04</v>
      </c>
      <c r="AZ23" s="59">
        <f t="shared" si="11"/>
        <v>3.04</v>
      </c>
      <c r="BB23" s="67">
        <f t="shared" si="11"/>
        <v>3.04</v>
      </c>
      <c r="BC23" s="59">
        <f t="shared" si="11"/>
        <v>3.04</v>
      </c>
      <c r="BD23" s="67">
        <f t="shared" si="11"/>
        <v>3.04</v>
      </c>
    </row>
    <row r="24" spans="1:58" x14ac:dyDescent="0.55000000000000004">
      <c r="B24" s="3" t="s">
        <v>57</v>
      </c>
      <c r="C24" s="105">
        <f>'SDR Patient and Stations'!B11</f>
        <v>0</v>
      </c>
      <c r="D24" s="105">
        <f>'SDR Patient and Stations'!C11</f>
        <v>0</v>
      </c>
      <c r="E24" s="105">
        <f>'SDR Patient and Stations'!D11</f>
        <v>0</v>
      </c>
      <c r="F24" s="115">
        <f>'SDR Patient and Stations'!E11</f>
        <v>0</v>
      </c>
      <c r="G24" s="114">
        <f t="shared" ref="G24:AZ24" si="12">J32/G26</f>
        <v>0</v>
      </c>
      <c r="H24" s="113">
        <f t="shared" si="12"/>
        <v>0</v>
      </c>
      <c r="I24" s="114">
        <f t="shared" si="12"/>
        <v>0</v>
      </c>
      <c r="J24" s="113">
        <f t="shared" si="12"/>
        <v>0</v>
      </c>
      <c r="K24" s="114">
        <f t="shared" si="12"/>
        <v>0</v>
      </c>
      <c r="L24" s="113">
        <f t="shared" si="12"/>
        <v>0</v>
      </c>
      <c r="M24" s="114">
        <f t="shared" si="12"/>
        <v>1.3</v>
      </c>
      <c r="N24" s="113">
        <f t="shared" si="12"/>
        <v>3.4</v>
      </c>
      <c r="O24" s="114">
        <f t="shared" si="12"/>
        <v>4.2</v>
      </c>
      <c r="P24" s="113">
        <f t="shared" si="12"/>
        <v>4.2</v>
      </c>
      <c r="Q24" s="114">
        <f t="shared" si="12"/>
        <v>4.0235294117647058</v>
      </c>
      <c r="R24" s="113">
        <f t="shared" si="12"/>
        <v>3.3333333333333335</v>
      </c>
      <c r="S24" s="114">
        <f t="shared" si="12"/>
        <v>2.7</v>
      </c>
      <c r="T24" s="113">
        <f t="shared" si="12"/>
        <v>2.65</v>
      </c>
      <c r="U24" s="114">
        <f t="shared" si="12"/>
        <v>2.75</v>
      </c>
      <c r="V24" s="113">
        <f t="shared" si="12"/>
        <v>3.05</v>
      </c>
      <c r="W24" s="114">
        <f t="shared" si="12"/>
        <v>3.15</v>
      </c>
      <c r="X24" s="113">
        <f t="shared" si="12"/>
        <v>3.2</v>
      </c>
      <c r="Y24" s="114">
        <f t="shared" si="12"/>
        <v>3.2</v>
      </c>
      <c r="Z24" s="113">
        <f t="shared" si="12"/>
        <v>3.25</v>
      </c>
      <c r="AA24" s="114">
        <f t="shared" si="12"/>
        <v>2.7</v>
      </c>
      <c r="AB24" s="113">
        <f t="shared" si="12"/>
        <v>2.85</v>
      </c>
      <c r="AC24" s="114">
        <f t="shared" si="12"/>
        <v>2.85</v>
      </c>
      <c r="AD24" s="113">
        <f t="shared" si="12"/>
        <v>3.4117647058823528</v>
      </c>
      <c r="AE24" s="114">
        <f t="shared" si="12"/>
        <v>3.0588235294117645</v>
      </c>
      <c r="AF24" s="113">
        <f t="shared" si="12"/>
        <v>3.5294117647058822</v>
      </c>
      <c r="AG24" s="114">
        <f t="shared" si="12"/>
        <v>2.2000000000000002</v>
      </c>
      <c r="AH24" s="113">
        <f t="shared" si="12"/>
        <v>2.1</v>
      </c>
      <c r="AI24" s="114">
        <f t="shared" si="12"/>
        <v>2</v>
      </c>
      <c r="AJ24" s="113">
        <f t="shared" si="12"/>
        <v>2.15</v>
      </c>
      <c r="AK24" s="114">
        <f t="shared" si="12"/>
        <v>2.0499999999999998</v>
      </c>
      <c r="AL24" s="113">
        <f t="shared" si="12"/>
        <v>1.95</v>
      </c>
      <c r="AM24" s="114">
        <f t="shared" si="12"/>
        <v>2.2000000000000002</v>
      </c>
      <c r="AN24" s="113">
        <f t="shared" si="12"/>
        <v>2.2000000000000002</v>
      </c>
      <c r="AO24" s="114">
        <f t="shared" si="12"/>
        <v>2.2999999999999998</v>
      </c>
      <c r="AP24" s="113">
        <f t="shared" si="12"/>
        <v>2.4500000000000002</v>
      </c>
      <c r="AQ24" s="114">
        <f t="shared" si="12"/>
        <v>2.8</v>
      </c>
      <c r="AR24" s="113">
        <f t="shared" si="12"/>
        <v>2.35</v>
      </c>
      <c r="AS24" s="114">
        <f t="shared" si="12"/>
        <v>2.5</v>
      </c>
      <c r="AT24" s="113">
        <f t="shared" si="12"/>
        <v>2.0499999999999998</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4" t="s">
        <v>62</v>
      </c>
      <c r="C25" s="174"/>
      <c r="D25" s="175">
        <f>AVERAGE(C24:D24)</f>
        <v>0</v>
      </c>
      <c r="E25" s="175">
        <f t="shared" ref="E25:G25" si="13">AVERAGE(D24:E24)</f>
        <v>0</v>
      </c>
      <c r="F25" s="175">
        <f t="shared" si="13"/>
        <v>0</v>
      </c>
      <c r="G25" s="175">
        <f t="shared" si="13"/>
        <v>0</v>
      </c>
      <c r="H25" s="122">
        <f>AVERAGE(G24:H24)</f>
        <v>0</v>
      </c>
      <c r="I25" s="123">
        <f t="shared" ref="I25:AZ25" si="14">AVERAGE(H24:I24)</f>
        <v>0</v>
      </c>
      <c r="J25" s="122">
        <f t="shared" si="14"/>
        <v>0</v>
      </c>
      <c r="K25" s="123">
        <f t="shared" si="14"/>
        <v>0</v>
      </c>
      <c r="L25" s="122">
        <f t="shared" si="14"/>
        <v>0</v>
      </c>
      <c r="M25" s="123">
        <f t="shared" si="14"/>
        <v>0.65</v>
      </c>
      <c r="N25" s="122">
        <f t="shared" si="14"/>
        <v>2.35</v>
      </c>
      <c r="O25" s="123">
        <f t="shared" si="14"/>
        <v>3.8</v>
      </c>
      <c r="P25" s="122">
        <f t="shared" si="14"/>
        <v>4.2</v>
      </c>
      <c r="Q25" s="123">
        <f t="shared" si="14"/>
        <v>4.1117647058823525</v>
      </c>
      <c r="R25" s="122">
        <f t="shared" si="14"/>
        <v>3.6784313725490199</v>
      </c>
      <c r="S25" s="123">
        <f t="shared" si="14"/>
        <v>3.0166666666666666</v>
      </c>
      <c r="T25" s="122">
        <f t="shared" si="14"/>
        <v>2.6749999999999998</v>
      </c>
      <c r="U25" s="123">
        <f t="shared" si="14"/>
        <v>2.7</v>
      </c>
      <c r="V25" s="122">
        <f t="shared" si="14"/>
        <v>2.9</v>
      </c>
      <c r="W25" s="123">
        <f t="shared" si="14"/>
        <v>3.0999999999999996</v>
      </c>
      <c r="X25" s="122">
        <f t="shared" si="14"/>
        <v>3.1749999999999998</v>
      </c>
      <c r="Y25" s="123">
        <f t="shared" si="14"/>
        <v>3.2</v>
      </c>
      <c r="Z25" s="122">
        <f t="shared" si="14"/>
        <v>3.2250000000000001</v>
      </c>
      <c r="AA25" s="123">
        <f t="shared" si="14"/>
        <v>2.9750000000000001</v>
      </c>
      <c r="AB25" s="122">
        <f t="shared" si="14"/>
        <v>2.7750000000000004</v>
      </c>
      <c r="AC25" s="123">
        <f t="shared" si="14"/>
        <v>2.85</v>
      </c>
      <c r="AD25" s="122">
        <f t="shared" si="14"/>
        <v>3.1308823529411764</v>
      </c>
      <c r="AE25" s="123">
        <f t="shared" si="14"/>
        <v>3.2352941176470589</v>
      </c>
      <c r="AF25" s="122">
        <f t="shared" si="14"/>
        <v>3.2941176470588234</v>
      </c>
      <c r="AG25" s="123">
        <f t="shared" si="14"/>
        <v>2.8647058823529412</v>
      </c>
      <c r="AH25" s="122">
        <f t="shared" si="14"/>
        <v>2.1500000000000004</v>
      </c>
      <c r="AI25" s="123">
        <f t="shared" si="14"/>
        <v>2.0499999999999998</v>
      </c>
      <c r="AJ25" s="122">
        <f t="shared" si="14"/>
        <v>2.0750000000000002</v>
      </c>
      <c r="AK25" s="123">
        <f t="shared" si="14"/>
        <v>2.0999999999999996</v>
      </c>
      <c r="AL25" s="122">
        <f t="shared" si="14"/>
        <v>2</v>
      </c>
      <c r="AM25" s="123">
        <f t="shared" si="14"/>
        <v>2.0750000000000002</v>
      </c>
      <c r="AN25" s="122">
        <f t="shared" si="14"/>
        <v>2.2000000000000002</v>
      </c>
      <c r="AO25" s="123">
        <f t="shared" si="14"/>
        <v>2.25</v>
      </c>
      <c r="AP25" s="122">
        <f t="shared" si="14"/>
        <v>2.375</v>
      </c>
      <c r="AQ25" s="123">
        <f t="shared" si="14"/>
        <v>2.625</v>
      </c>
      <c r="AR25" s="122">
        <f t="shared" si="14"/>
        <v>2.5750000000000002</v>
      </c>
      <c r="AS25" s="123">
        <f t="shared" si="14"/>
        <v>2.4249999999999998</v>
      </c>
      <c r="AT25" s="122">
        <f t="shared" si="14"/>
        <v>2.2749999999999999</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v>
      </c>
      <c r="L26" s="117">
        <f>IF((K26+J28+(IF(K16&gt;0,0,K16))&gt;'SDR Patient and Stations'!L8),'SDR Patient and Stations'!L8,(K26+J28+(IF(K16&gt;0,0,K16))))</f>
        <v>10</v>
      </c>
      <c r="M26" s="116">
        <f>IF((L26+K28+(IF(L16&gt;0,0,L16))&gt;'SDR Patient and Stations'!M8),'SDR Patient and Stations'!M8,(L26+K28+(IF(L16&gt;0,0,L16))))</f>
        <v>10</v>
      </c>
      <c r="N26" s="117">
        <f>IF((M26+L28+(IF(M16&gt;0,0,M16))&gt;'SDR Patient and Stations'!N8),'SDR Patient and Stations'!N8,(M26+L28+(IF(M16&gt;0,0,M16))))</f>
        <v>10</v>
      </c>
      <c r="O26" s="116">
        <f>IF((N26+M28+(IF(N16&gt;0,0,N16))&gt;'SDR Patient and Stations'!O8),'SDR Patient and Stations'!O8,(N26+M28+(IF(N16&gt;0,0,N16))))</f>
        <v>10</v>
      </c>
      <c r="P26" s="117">
        <f>IF((O26+N28+(IF(O16&gt;0,0,O16))&gt;'SDR Patient and Stations'!P8),'SDR Patient and Stations'!P8,(O26+N28+(IF(O16&gt;0,0,O16))))</f>
        <v>10</v>
      </c>
      <c r="Q26" s="116">
        <f>IF((P26+O28+(IF(P16&gt;0,0,P16))&gt;'SDR Patient and Stations'!Q8),'SDR Patient and Stations'!Q8,(P26+O28+(IF(P16&gt;0,0,P16))))</f>
        <v>11.184210526315789</v>
      </c>
      <c r="R26" s="117">
        <f>IF((Q26+P28+(IF(Q16&gt;0,0,Q16))&gt;'SDR Patient and Stations'!R8),'SDR Patient and Stations'!R8,(Q26+P28+(IF(Q16&gt;0,0,Q16))))</f>
        <v>15</v>
      </c>
      <c r="S26" s="116">
        <f>IF((R26+Q28+(IF(R16&gt;0,0,R16))&gt;'SDR Patient and Stations'!S8),'SDR Patient and Stations'!S8,(R26+Q28+(IF(R16&gt;0,0,R16))))</f>
        <v>20</v>
      </c>
      <c r="T26" s="117">
        <f>IF((S26+R28+(IF(S16&gt;0,0,S16))&gt;'SDR Patient and Stations'!T8),'SDR Patient and Stations'!T8,(S26+R28+(IF(S16&gt;0,0,S16))))</f>
        <v>20</v>
      </c>
      <c r="U26" s="116">
        <f>IF((T26+S28+(IF(T16&gt;0,0,T16))&gt;'SDR Patient and Stations'!U8),'SDR Patient and Stations'!U8,(T26+S28+(IF(T16&gt;0,0,T16))))</f>
        <v>20</v>
      </c>
      <c r="V26" s="117">
        <f>IF((U26+T28+(IF(U16&gt;0,0,U16))&gt;'SDR Patient and Stations'!V8),'SDR Patient and Stations'!V8,(U26+T28+(IF(U16&gt;0,0,U16))))</f>
        <v>20</v>
      </c>
      <c r="W26" s="116">
        <f>IF((V26+U28+(IF(V16&gt;0,0,V16))&gt;'SDR Patient and Stations'!W8),'SDR Patient and Stations'!W8,(V26+U28+(IF(V16&gt;0,0,V16))))</f>
        <v>20</v>
      </c>
      <c r="X26" s="117">
        <f>IF((W26+V28+(IF(W16&gt;0,0,W16))&gt;'SDR Patient and Stations'!X8),'SDR Patient and Stations'!X8,(W26+V28+(IF(W16&gt;0,0,W16))))</f>
        <v>20</v>
      </c>
      <c r="Y26" s="116">
        <f>IF((X26+W28+(IF(X16&gt;0,0,X16))&gt;'SDR Patient and Stations'!Y8),'SDR Patient and Stations'!Y8,(X26+W28+(IF(X16&gt;0,0,X16))))</f>
        <v>20</v>
      </c>
      <c r="Z26" s="117">
        <f>IF((Y26+X28+(IF(Y16&gt;0,0,Y16))&gt;'SDR Patient and Stations'!Z8),'SDR Patient and Stations'!Z8,(Y26+X28+(IF(Y16&gt;0,0,Y16))))</f>
        <v>20</v>
      </c>
      <c r="AA26" s="116">
        <f>IF((Z26+Y28+(IF(Z16&gt;0,0,Z16))&gt;'SDR Patient and Stations'!AA8),'SDR Patient and Stations'!AA8,(Z26+Y28+(IF(Z16&gt;0,0,Z16))))</f>
        <v>20</v>
      </c>
      <c r="AB26" s="117">
        <f>IF((AA26+Z28+(IF(AA16&gt;0,0,AA16))&gt;'SDR Patient and Stations'!AB8),'SDR Patient and Stations'!AB8,(AA26+Z28+(IF(AA16&gt;0,0,AA16))))</f>
        <v>20</v>
      </c>
      <c r="AC26" s="116">
        <f>IF((AB26+AA28+(IF(AB16&gt;0,0,AB16))&gt;'SDR Patient and Stations'!AC8),'SDR Patient and Stations'!AC8,(AB26+AA28+(IF(AB16&gt;0,0,AB16))))</f>
        <v>20</v>
      </c>
      <c r="AD26" s="117">
        <f>IF((AC26+AB28+(IF(AC16&gt;0,0,AC16))&gt;'SDR Patient and Stations'!AD8),'SDR Patient and Stations'!AD8,(AC26+AB28+(IF(AC16&gt;0,0,AC16))))</f>
        <v>17</v>
      </c>
      <c r="AE26" s="116">
        <f>IF((AD26+AC28+(IF(AD16&gt;0,0,AD16))&gt;'SDR Patient and Stations'!AE8),'SDR Patient and Stations'!AE8,(AD26+AC28+(IF(AD16&gt;0,0,AD16))))</f>
        <v>17</v>
      </c>
      <c r="AF26" s="117">
        <f>IF((AE26+AD28+(IF(AE16&gt;0,0,AE16))&gt;'SDR Patient and Stations'!AF8),'SDR Patient and Stations'!AF8,(AE26+AD28+(IF(AE16&gt;0,0,AE16))))</f>
        <v>17</v>
      </c>
      <c r="AG26" s="116">
        <f>IF((AF26+AE28+(IF(AF16&gt;0,0,AF16))&gt;'SDR Patient and Stations'!AG8),'SDR Patient and Stations'!AG8,(AF26+AE28+(IF(AF16&gt;0,0,AF16))))</f>
        <v>20</v>
      </c>
      <c r="AH26" s="117">
        <f>IF((AG26+AF28+(IF(AG16&gt;0,0,AG16))&gt;'SDR Patient and Stations'!AH8),'SDR Patient and Stations'!AH8,(AG26+AF28+(IF(AG16&gt;0,0,AG16))))</f>
        <v>20</v>
      </c>
      <c r="AI26" s="116">
        <f>IF((AH26+AG28+(IF(AH16&gt;0,0,AH16))&gt;'SDR Patient and Stations'!AI8),'SDR Patient and Stations'!AI8,(AH26+AG28+(IF(AH16&gt;0,0,AH16))))</f>
        <v>20</v>
      </c>
      <c r="AJ26" s="117">
        <f>IF((AI26+AH28+(IF(AI16&gt;0,0,AI16))&gt;'SDR Patient and Stations'!AJ8),'SDR Patient and Stations'!AJ8,(AI26+AH28+(IF(AI16&gt;0,0,AI16))))</f>
        <v>20</v>
      </c>
      <c r="AK26" s="116">
        <f>IF((AJ26+AI28+(IF(AJ16&gt;0,0,AJ16))&gt;'SDR Patient and Stations'!AK8),'SDR Patient and Stations'!AK8,(AJ26+AI28+(IF(AJ16&gt;0,0,AJ16))))</f>
        <v>20</v>
      </c>
      <c r="AL26" s="117">
        <f>IF((AK26+AJ28+(IF(AK16&gt;0,0,AK16))&gt;'SDR Patient and Stations'!AL8),'SDR Patient and Stations'!AL8,(AK26+AJ28+(IF(AK16&gt;0,0,AK16))))</f>
        <v>20</v>
      </c>
      <c r="AM26" s="116">
        <f>IF((AL26+AK28+(IF(AL16&gt;0,0,AL16))&gt;'SDR Patient and Stations'!AM8),'SDR Patient and Stations'!AM8,(AL26+AK28+(IF(AL16&gt;0,0,AL16))))</f>
        <v>20</v>
      </c>
      <c r="AN26" s="117">
        <f>IF((AM26+AL28+(IF(AM16&gt;0,0,AM16))&gt;'SDR Patient and Stations'!AN8),'SDR Patient and Stations'!AN8,(AM26+AL28+(IF(AM16&gt;0,0,AM16))))</f>
        <v>20</v>
      </c>
      <c r="AO26" s="116">
        <f>IF((AN26+AM28+(IF(AN16&gt;0,0,AN16))&gt;'SDR Patient and Stations'!AO8),'SDR Patient and Stations'!AO8,(AN26+AM28+(IF(AN16&gt;0,0,AN16))))</f>
        <v>20</v>
      </c>
      <c r="AP26" s="117">
        <f>IF((AO26+AN28+(IF(AO16&gt;0,0,AO16))&gt;'SDR Patient and Stations'!AP8),'SDR Patient and Stations'!AP8,(AO26+AN28+(IF(AO16&gt;0,0,AO16))))</f>
        <v>20</v>
      </c>
      <c r="AQ26" s="116">
        <f>IF((AP26+AO28+(IF(AP16&gt;0,0,AP16))&gt;'SDR Patient and Stations'!AQ8),'SDR Patient and Stations'!AQ8,(AP26+AO28+(IF(AP16&gt;0,0,AP16))))</f>
        <v>20</v>
      </c>
      <c r="AR26" s="117">
        <f>IF((AQ26+AP28+(IF(AQ16&gt;0,0,AQ16))&gt;'SDR Patient and Stations'!AR8),'SDR Patient and Stations'!AR8,(AQ26+AP28+(IF(AQ16&gt;0,0,AQ16))))</f>
        <v>20</v>
      </c>
      <c r="AS26" s="116">
        <f>IF((AR26+AQ28+(IF(AR16&gt;0,0,AR16))&gt;'SDR Patient and Stations'!AS8),'SDR Patient and Stations'!AS8,(AR26+AQ28+(IF(AR16&gt;0,0,AR16))))</f>
        <v>20</v>
      </c>
      <c r="AT26" s="117">
        <f>IF((AS26+AR28+(IF(AS16&gt;0,0,AS16))&gt;'SDR Patient and Stations'!AT8),'SDR Patient and Stations'!AT8,(AS26+AR28+(IF(AS16&gt;0,0,AS16))))</f>
        <v>20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0</v>
      </c>
      <c r="L28" s="117">
        <f t="shared" si="15"/>
        <v>0</v>
      </c>
      <c r="M28" s="116">
        <f t="shared" si="15"/>
        <v>0</v>
      </c>
      <c r="N28" s="117">
        <f t="shared" si="15"/>
        <v>0</v>
      </c>
      <c r="O28" s="116">
        <f t="shared" si="15"/>
        <v>1.1842105263157894</v>
      </c>
      <c r="P28" s="117">
        <f t="shared" si="15"/>
        <v>3.8157894736842106</v>
      </c>
      <c r="Q28" s="116">
        <f t="shared" si="15"/>
        <v>10</v>
      </c>
      <c r="R28" s="117">
        <f t="shared" si="15"/>
        <v>8.4075077399380813</v>
      </c>
      <c r="S28" s="116">
        <f t="shared" si="15"/>
        <v>4.5802005012531346</v>
      </c>
      <c r="T28" s="117">
        <f t="shared" si="15"/>
        <v>0</v>
      </c>
      <c r="U28" s="116">
        <f t="shared" si="15"/>
        <v>0</v>
      </c>
      <c r="V28" s="117">
        <f t="shared" si="15"/>
        <v>0</v>
      </c>
      <c r="W28" s="116">
        <f t="shared" si="15"/>
        <v>2.6669103313840132</v>
      </c>
      <c r="X28" s="117">
        <f t="shared" si="15"/>
        <v>4.6338133068520371</v>
      </c>
      <c r="Y28" s="116">
        <f t="shared" si="15"/>
        <v>4.4976076555023923</v>
      </c>
      <c r="Z28" s="117">
        <f t="shared" si="15"/>
        <v>2.0880069025021584</v>
      </c>
      <c r="AA28" s="116">
        <f t="shared" si="15"/>
        <v>2.0603592314118622</v>
      </c>
      <c r="AB28" s="117">
        <f t="shared" si="15"/>
        <v>0</v>
      </c>
      <c r="AC28" s="116">
        <f t="shared" si="15"/>
        <v>0</v>
      </c>
      <c r="AD28" s="117">
        <f t="shared" si="15"/>
        <v>0</v>
      </c>
      <c r="AE28" s="116">
        <f t="shared" si="15"/>
        <v>3.4922027290448341</v>
      </c>
      <c r="AF28" s="117">
        <f t="shared" si="15"/>
        <v>0</v>
      </c>
      <c r="AG28" s="116">
        <f t="shared" si="15"/>
        <v>3.7756232686980589</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0</v>
      </c>
      <c r="G30" s="68">
        <f>HLOOKUP(G19,'SDR Patient and Stations'!$B$6:$AT$14,4,FALSE)</f>
        <v>0</v>
      </c>
      <c r="H30" s="60">
        <f>HLOOKUP(H19,'SDR Patient and Stations'!$B$6:$AT$14,4,FALSE)</f>
        <v>0</v>
      </c>
      <c r="I30" s="68">
        <f>HLOOKUP(I19,'SDR Patient and Stations'!$B$6:$AT$14,4,FALSE)</f>
        <v>0</v>
      </c>
      <c r="J30" s="60">
        <f>HLOOKUP(J19,'SDR Patient and Stations'!$B$6:$AT$14,4,FALSE)</f>
        <v>0</v>
      </c>
      <c r="K30" s="68">
        <f>HLOOKUP(K19,'SDR Patient and Stations'!$B$6:$AT$14,4,FALSE)</f>
        <v>0</v>
      </c>
      <c r="L30" s="60">
        <f>HLOOKUP(L19,'SDR Patient and Stations'!$B$6:$AT$14,4,FALSE)</f>
        <v>0</v>
      </c>
      <c r="M30" s="68">
        <f>HLOOKUP(M19,'SDR Patient and Stations'!$B$6:$AT$14,4,FALSE)</f>
        <v>13</v>
      </c>
      <c r="N30" s="60">
        <f>HLOOKUP(N19,'SDR Patient and Stations'!$B$6:$AT$14,4,FALSE)</f>
        <v>34</v>
      </c>
      <c r="O30" s="68">
        <f>HLOOKUP(O19,'SDR Patient and Stations'!$B$6:$AT$14,4,FALSE)</f>
        <v>42</v>
      </c>
      <c r="P30" s="60">
        <f>HLOOKUP(P19,'SDR Patient and Stations'!$B$6:$AT$14,4,FALSE)</f>
        <v>42</v>
      </c>
      <c r="Q30" s="68">
        <f>HLOOKUP(Q19,'SDR Patient and Stations'!$B$6:$AT$14,4,FALSE)</f>
        <v>45</v>
      </c>
      <c r="R30" s="60">
        <f>HLOOKUP(R19,'SDR Patient and Stations'!$B$6:$AT$14,4,FALSE)</f>
        <v>50</v>
      </c>
      <c r="S30" s="68">
        <f>HLOOKUP(S19,'SDR Patient and Stations'!$B$6:$AT$14,4,FALSE)</f>
        <v>54</v>
      </c>
      <c r="T30" s="60">
        <f>HLOOKUP(T19,'SDR Patient and Stations'!$B$6:$AT$14,4,FALSE)</f>
        <v>53</v>
      </c>
      <c r="U30" s="68">
        <f>HLOOKUP(U19,'SDR Patient and Stations'!$B$6:$AT$14,4,FALSE)</f>
        <v>55</v>
      </c>
      <c r="V30" s="60">
        <f>HLOOKUP(V19,'SDR Patient and Stations'!$B$6:$AT$14,4,FALSE)</f>
        <v>61</v>
      </c>
      <c r="W30" s="68">
        <f>HLOOKUP(W19,'SDR Patient and Stations'!$B$6:$AT$14,4,FALSE)</f>
        <v>63</v>
      </c>
      <c r="X30" s="60">
        <f>HLOOKUP(X19,'SDR Patient and Stations'!$B$6:$AT$14,4,FALSE)</f>
        <v>64</v>
      </c>
      <c r="Y30" s="68">
        <f>HLOOKUP(Y19,'SDR Patient and Stations'!$B$6:$AT$14,4,FALSE)</f>
        <v>64</v>
      </c>
      <c r="Z30" s="60">
        <f>HLOOKUP(Z19,'SDR Patient and Stations'!$B$6:$AT$14,4,FALSE)</f>
        <v>65</v>
      </c>
      <c r="AA30" s="68">
        <f>HLOOKUP(AA19,'SDR Patient and Stations'!$B$6:$AT$14,4,FALSE)</f>
        <v>54</v>
      </c>
      <c r="AB30" s="60">
        <f>HLOOKUP(AB19,'SDR Patient and Stations'!$B$6:$AT$14,4,FALSE)</f>
        <v>57</v>
      </c>
      <c r="AC30" s="68">
        <f>HLOOKUP(AC19,'SDR Patient and Stations'!$B$6:$AT$14,4,FALSE)</f>
        <v>57</v>
      </c>
      <c r="AD30" s="60">
        <f>HLOOKUP(AD19,'SDR Patient and Stations'!$B$6:$AT$14,4,FALSE)</f>
        <v>58</v>
      </c>
      <c r="AE30" s="68">
        <f>HLOOKUP(AE19,'SDR Patient and Stations'!$B$6:$AT$14,4,FALSE)</f>
        <v>52</v>
      </c>
      <c r="AF30" s="60">
        <f>HLOOKUP(AF19,'SDR Patient and Stations'!$B$6:$AT$14,4,FALSE)</f>
        <v>60</v>
      </c>
      <c r="AG30" s="68">
        <f>HLOOKUP(AG19,'SDR Patient and Stations'!$B$6:$AT$14,4,FALSE)</f>
        <v>44</v>
      </c>
      <c r="AH30" s="60">
        <f>HLOOKUP(AH19,'SDR Patient and Stations'!$B$6:$AT$14,4,FALSE)</f>
        <v>42</v>
      </c>
      <c r="AI30" s="68">
        <f>HLOOKUP(AI19,'SDR Patient and Stations'!$B$6:$AT$14,4,FALSE)</f>
        <v>40</v>
      </c>
      <c r="AJ30" s="60">
        <f>HLOOKUP(AJ19,'SDR Patient and Stations'!$B$6:$AT$14,4,FALSE)</f>
        <v>43</v>
      </c>
      <c r="AK30" s="68">
        <f>HLOOKUP(AK19,'SDR Patient and Stations'!$B$6:$AT$14,4,FALSE)</f>
        <v>41</v>
      </c>
      <c r="AL30" s="60">
        <f>HLOOKUP(AL19,'SDR Patient and Stations'!$B$6:$AT$14,4,FALSE)</f>
        <v>39</v>
      </c>
      <c r="AM30" s="68">
        <f>HLOOKUP(AM19,'SDR Patient and Stations'!$B$6:$AT$14,4,FALSE)</f>
        <v>44</v>
      </c>
      <c r="AN30" s="60">
        <f>HLOOKUP(AN19,'SDR Patient and Stations'!$B$6:$AT$14,4,FALSE)</f>
        <v>44</v>
      </c>
      <c r="AO30" s="68">
        <f>HLOOKUP(AO19,'SDR Patient and Stations'!$B$6:$AT$14,4,FALSE)</f>
        <v>46</v>
      </c>
      <c r="AP30" s="60">
        <f>HLOOKUP(AP19,'SDR Patient and Stations'!$B$6:$AT$14,4,FALSE)</f>
        <v>49</v>
      </c>
      <c r="AQ30" s="68">
        <f>HLOOKUP(AQ19,'SDR Patient and Stations'!$B$6:$AT$14,4,FALSE)</f>
        <v>56</v>
      </c>
      <c r="AR30" s="60">
        <f>HLOOKUP(AR19,'SDR Patient and Stations'!$B$6:$AT$14,4,FALSE)</f>
        <v>47</v>
      </c>
      <c r="AS30" s="68">
        <f>HLOOKUP(AS19,'SDR Patient and Stations'!$B$6:$AT$14,4,FALSE)</f>
        <v>50</v>
      </c>
      <c r="AT30" s="60">
        <f>HLOOKUP(AT19,'SDR Patient and Stations'!$B$6:$AT$14,4,FALSE)</f>
        <v>41</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0</v>
      </c>
      <c r="G32" s="68">
        <f>HLOOKUP(G20,'SDR Patient and Stations'!$B$6:$AT$14,4,FALSE)</f>
        <v>0</v>
      </c>
      <c r="H32" s="60">
        <f>HLOOKUP(H20,'SDR Patient and Stations'!$B$6:$AT$14,4,FALSE)</f>
        <v>0</v>
      </c>
      <c r="I32" s="68">
        <f>HLOOKUP(I20,'SDR Patient and Stations'!$B$6:$AT$14,4,FALSE)</f>
        <v>0</v>
      </c>
      <c r="J32" s="60">
        <f>HLOOKUP(J20,'SDR Patient and Stations'!$B$6:$AT$14,4,FALSE)</f>
        <v>0</v>
      </c>
      <c r="K32" s="68">
        <f>HLOOKUP(K20,'SDR Patient and Stations'!$B$6:$AT$14,4,FALSE)</f>
        <v>0</v>
      </c>
      <c r="L32" s="60">
        <f>HLOOKUP(L20,'SDR Patient and Stations'!$B$6:$AT$14,4,FALSE)</f>
        <v>0</v>
      </c>
      <c r="M32" s="68">
        <f>HLOOKUP(M20,'SDR Patient and Stations'!$B$6:$AT$14,4,FALSE)</f>
        <v>0</v>
      </c>
      <c r="N32" s="60">
        <f>HLOOKUP(N20,'SDR Patient and Stations'!$B$6:$AT$14,4,FALSE)</f>
        <v>0</v>
      </c>
      <c r="O32" s="68">
        <f>HLOOKUP(O20,'SDR Patient and Stations'!$B$6:$AT$14,4,FALSE)</f>
        <v>0</v>
      </c>
      <c r="P32" s="60">
        <f>HLOOKUP(P20,'SDR Patient and Stations'!$B$6:$AT$14,4,FALSE)</f>
        <v>13</v>
      </c>
      <c r="Q32" s="68">
        <f>HLOOKUP(Q20,'SDR Patient and Stations'!$B$6:$AT$14,4,FALSE)</f>
        <v>34</v>
      </c>
      <c r="R32" s="60">
        <f>HLOOKUP(R20,'SDR Patient and Stations'!$B$6:$AT$14,4,FALSE)</f>
        <v>42</v>
      </c>
      <c r="S32" s="68">
        <f>HLOOKUP(S20,'SDR Patient and Stations'!$B$6:$AT$14,4,FALSE)</f>
        <v>42</v>
      </c>
      <c r="T32" s="60">
        <f>HLOOKUP(T20,'SDR Patient and Stations'!$B$6:$AT$14,4,FALSE)</f>
        <v>45</v>
      </c>
      <c r="U32" s="68">
        <f>HLOOKUP(U20,'SDR Patient and Stations'!$B$6:$AT$14,4,FALSE)</f>
        <v>50</v>
      </c>
      <c r="V32" s="60">
        <f>HLOOKUP(V20,'SDR Patient and Stations'!$B$6:$AT$14,4,FALSE)</f>
        <v>54</v>
      </c>
      <c r="W32" s="68">
        <f>HLOOKUP(W20,'SDR Patient and Stations'!$B$6:$AT$14,4,FALSE)</f>
        <v>53</v>
      </c>
      <c r="X32" s="60">
        <f>HLOOKUP(X20,'SDR Patient and Stations'!$B$6:$AT$14,4,FALSE)</f>
        <v>55</v>
      </c>
      <c r="Y32" s="68">
        <f>HLOOKUP(Y20,'SDR Patient and Stations'!$B$6:$AT$14,4,FALSE)</f>
        <v>61</v>
      </c>
      <c r="Z32" s="60">
        <f>HLOOKUP(Z20,'SDR Patient and Stations'!$B$6:$AT$14,4,FALSE)</f>
        <v>63</v>
      </c>
      <c r="AA32" s="68">
        <f>HLOOKUP(AA20,'SDR Patient and Stations'!$B$6:$AT$14,4,FALSE)</f>
        <v>64</v>
      </c>
      <c r="AB32" s="60">
        <f>HLOOKUP(AB20,'SDR Patient and Stations'!$B$6:$AT$14,4,FALSE)</f>
        <v>64</v>
      </c>
      <c r="AC32" s="68">
        <f>HLOOKUP(AC20,'SDR Patient and Stations'!$B$6:$AT$14,4,FALSE)</f>
        <v>65</v>
      </c>
      <c r="AD32" s="60">
        <f>HLOOKUP(AD20,'SDR Patient and Stations'!$B$6:$AT$14,4,FALSE)</f>
        <v>54</v>
      </c>
      <c r="AE32" s="68">
        <f>HLOOKUP(AE20,'SDR Patient and Stations'!$B$6:$AT$14,4,FALSE)</f>
        <v>57</v>
      </c>
      <c r="AF32" s="60">
        <f>HLOOKUP(AF20,'SDR Patient and Stations'!$B$6:$AT$14,4,FALSE)</f>
        <v>57</v>
      </c>
      <c r="AG32" s="68">
        <f>HLOOKUP(AG20,'SDR Patient and Stations'!$B$6:$AT$14,4,FALSE)</f>
        <v>58</v>
      </c>
      <c r="AH32" s="60">
        <f>HLOOKUP(AH20,'SDR Patient and Stations'!$B$6:$AT$14,4,FALSE)</f>
        <v>52</v>
      </c>
      <c r="AI32" s="68">
        <f>HLOOKUP(AI20,'SDR Patient and Stations'!$B$6:$AT$14,4,FALSE)</f>
        <v>60</v>
      </c>
      <c r="AJ32" s="60">
        <f>HLOOKUP(AJ20,'SDR Patient and Stations'!$B$6:$AT$14,4,FALSE)</f>
        <v>44</v>
      </c>
      <c r="AK32" s="68">
        <f>HLOOKUP(AK20,'SDR Patient and Stations'!$B$6:$AT$14,4,FALSE)</f>
        <v>42</v>
      </c>
      <c r="AL32" s="60">
        <f>HLOOKUP(AL20,'SDR Patient and Stations'!$B$6:$AT$14,4,FALSE)</f>
        <v>40</v>
      </c>
      <c r="AM32" s="68">
        <f>HLOOKUP(AM20,'SDR Patient and Stations'!$B$6:$AT$14,4,FALSE)</f>
        <v>43</v>
      </c>
      <c r="AN32" s="60">
        <f>HLOOKUP(AN20,'SDR Patient and Stations'!$B$6:$AT$14,4,FALSE)</f>
        <v>41</v>
      </c>
      <c r="AO32" s="68">
        <f>HLOOKUP(AO20,'SDR Patient and Stations'!$B$6:$AT$14,4,FALSE)</f>
        <v>39</v>
      </c>
      <c r="AP32" s="60">
        <f>HLOOKUP(AP20,'SDR Patient and Stations'!$B$6:$AT$14,4,FALSE)</f>
        <v>44</v>
      </c>
      <c r="AQ32" s="68">
        <f>HLOOKUP(AQ20,'SDR Patient and Stations'!$B$6:$AT$14,4,FALSE)</f>
        <v>44</v>
      </c>
      <c r="AR32" s="60">
        <f>HLOOKUP(AR20,'SDR Patient and Stations'!$B$6:$AT$14,4,FALSE)</f>
        <v>46</v>
      </c>
      <c r="AS32" s="68">
        <f>HLOOKUP(AS20,'SDR Patient and Stations'!$B$6:$AT$14,4,FALSE)</f>
        <v>49</v>
      </c>
      <c r="AT32" s="60">
        <f>HLOOKUP(AT20,'SDR Patient and Stations'!$B$6:$AT$14,4,FALSE)</f>
        <v>56</v>
      </c>
      <c r="AU32" s="68">
        <f>HLOOKUP(AU20,'SDR Patient and Stations'!$B$6:$AT$14,4,FALSE)</f>
        <v>47</v>
      </c>
      <c r="AV32" s="60">
        <f>HLOOKUP(AV20,'SDR Patient and Stations'!$B$6:$AT$14,4,FALSE)</f>
        <v>50</v>
      </c>
      <c r="AW32" s="68">
        <f>HLOOKUP(AW20,'SDR Patient and Stations'!$B$6:$AT$14,4,FALSE)</f>
        <v>41</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0</v>
      </c>
      <c r="G34" s="69">
        <f t="shared" si="16"/>
        <v>0</v>
      </c>
      <c r="H34" s="61">
        <f t="shared" si="16"/>
        <v>0</v>
      </c>
      <c r="I34" s="69">
        <f t="shared" si="16"/>
        <v>0</v>
      </c>
      <c r="J34" s="61">
        <f t="shared" si="16"/>
        <v>0</v>
      </c>
      <c r="K34" s="69">
        <f t="shared" si="16"/>
        <v>0</v>
      </c>
      <c r="L34" s="61">
        <f t="shared" si="16"/>
        <v>0</v>
      </c>
      <c r="M34" s="69">
        <f t="shared" si="16"/>
        <v>13</v>
      </c>
      <c r="N34" s="61">
        <f t="shared" si="16"/>
        <v>34</v>
      </c>
      <c r="O34" s="69">
        <f t="shared" si="16"/>
        <v>42</v>
      </c>
      <c r="P34" s="61">
        <f t="shared" si="16"/>
        <v>29</v>
      </c>
      <c r="Q34" s="69">
        <f t="shared" si="16"/>
        <v>11</v>
      </c>
      <c r="R34" s="61">
        <f t="shared" si="16"/>
        <v>8</v>
      </c>
      <c r="S34" s="69">
        <f t="shared" si="16"/>
        <v>12</v>
      </c>
      <c r="T34" s="61">
        <f t="shared" si="16"/>
        <v>8</v>
      </c>
      <c r="U34" s="69">
        <f t="shared" si="16"/>
        <v>5</v>
      </c>
      <c r="V34" s="61">
        <f t="shared" si="16"/>
        <v>7</v>
      </c>
      <c r="W34" s="69">
        <f t="shared" si="16"/>
        <v>10</v>
      </c>
      <c r="X34" s="61">
        <f t="shared" si="16"/>
        <v>9</v>
      </c>
      <c r="Y34" s="69">
        <f t="shared" si="16"/>
        <v>3</v>
      </c>
      <c r="Z34" s="61">
        <f t="shared" si="16"/>
        <v>2</v>
      </c>
      <c r="AA34" s="69">
        <f t="shared" si="16"/>
        <v>-10</v>
      </c>
      <c r="AB34" s="61">
        <f t="shared" si="16"/>
        <v>-7</v>
      </c>
      <c r="AC34" s="69">
        <f t="shared" si="16"/>
        <v>-8</v>
      </c>
      <c r="AD34" s="61">
        <f t="shared" si="16"/>
        <v>4</v>
      </c>
      <c r="AE34" s="69">
        <f t="shared" si="16"/>
        <v>-5</v>
      </c>
      <c r="AF34" s="61">
        <f t="shared" si="16"/>
        <v>3</v>
      </c>
      <c r="AG34" s="69">
        <f t="shared" si="16"/>
        <v>-14</v>
      </c>
      <c r="AH34" s="61">
        <f t="shared" si="16"/>
        <v>-10</v>
      </c>
      <c r="AI34" s="69">
        <f t="shared" si="16"/>
        <v>-20</v>
      </c>
      <c r="AJ34" s="61">
        <f t="shared" si="16"/>
        <v>-1</v>
      </c>
      <c r="AK34" s="69">
        <f t="shared" si="16"/>
        <v>-1</v>
      </c>
      <c r="AL34" s="61">
        <f t="shared" si="16"/>
        <v>-1</v>
      </c>
      <c r="AM34" s="69">
        <f t="shared" si="16"/>
        <v>1</v>
      </c>
      <c r="AN34" s="61">
        <f t="shared" si="16"/>
        <v>3</v>
      </c>
      <c r="AO34" s="69">
        <f t="shared" si="16"/>
        <v>7</v>
      </c>
      <c r="AP34" s="61">
        <f t="shared" si="16"/>
        <v>5</v>
      </c>
      <c r="AQ34" s="69">
        <f t="shared" si="16"/>
        <v>12</v>
      </c>
      <c r="AR34" s="61">
        <f t="shared" si="16"/>
        <v>1</v>
      </c>
      <c r="AS34" s="69">
        <f t="shared" si="16"/>
        <v>1</v>
      </c>
      <c r="AT34" s="61">
        <f t="shared" si="16"/>
        <v>-15</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v>
      </c>
      <c r="G36" s="107">
        <f t="shared" ref="G36:AZ36" si="18">IFERROR(G34/G32,0)</f>
        <v>0</v>
      </c>
      <c r="H36" s="108">
        <f t="shared" si="18"/>
        <v>0</v>
      </c>
      <c r="I36" s="107">
        <f t="shared" si="18"/>
        <v>0</v>
      </c>
      <c r="J36" s="108">
        <f t="shared" si="18"/>
        <v>0</v>
      </c>
      <c r="K36" s="107">
        <f t="shared" si="18"/>
        <v>0</v>
      </c>
      <c r="L36" s="108">
        <f t="shared" si="18"/>
        <v>0</v>
      </c>
      <c r="M36" s="107">
        <f t="shared" si="18"/>
        <v>0</v>
      </c>
      <c r="N36" s="108">
        <f t="shared" si="18"/>
        <v>0</v>
      </c>
      <c r="O36" s="107">
        <f t="shared" si="18"/>
        <v>0</v>
      </c>
      <c r="P36" s="108">
        <f t="shared" si="18"/>
        <v>2.2307692307692308</v>
      </c>
      <c r="Q36" s="107">
        <f t="shared" si="18"/>
        <v>0.3235294117647059</v>
      </c>
      <c r="R36" s="108">
        <f t="shared" si="18"/>
        <v>0.19047619047619047</v>
      </c>
      <c r="S36" s="107">
        <f t="shared" si="18"/>
        <v>0.2857142857142857</v>
      </c>
      <c r="T36" s="108">
        <f t="shared" si="18"/>
        <v>0.17777777777777778</v>
      </c>
      <c r="U36" s="107">
        <f t="shared" si="18"/>
        <v>0.1</v>
      </c>
      <c r="V36" s="108">
        <f t="shared" si="18"/>
        <v>0.12962962962962962</v>
      </c>
      <c r="W36" s="107">
        <f t="shared" si="18"/>
        <v>0.18867924528301888</v>
      </c>
      <c r="X36" s="108">
        <f t="shared" si="18"/>
        <v>0.16363636363636364</v>
      </c>
      <c r="Y36" s="107">
        <f t="shared" si="18"/>
        <v>4.9180327868852458E-2</v>
      </c>
      <c r="Z36" s="108">
        <f t="shared" si="18"/>
        <v>3.1746031746031744E-2</v>
      </c>
      <c r="AA36" s="107">
        <f t="shared" si="18"/>
        <v>-0.15625</v>
      </c>
      <c r="AB36" s="108">
        <f t="shared" si="18"/>
        <v>-0.109375</v>
      </c>
      <c r="AC36" s="107">
        <f t="shared" si="18"/>
        <v>-0.12307692307692308</v>
      </c>
      <c r="AD36" s="108">
        <f t="shared" si="18"/>
        <v>7.407407407407407E-2</v>
      </c>
      <c r="AE36" s="107">
        <f t="shared" si="18"/>
        <v>-8.771929824561403E-2</v>
      </c>
      <c r="AF36" s="108">
        <f t="shared" si="18"/>
        <v>5.2631578947368418E-2</v>
      </c>
      <c r="AG36" s="107">
        <f t="shared" si="18"/>
        <v>-0.2413793103448276</v>
      </c>
      <c r="AH36" s="108">
        <f t="shared" si="18"/>
        <v>-0.19230769230769232</v>
      </c>
      <c r="AI36" s="107">
        <f t="shared" si="18"/>
        <v>-0.33333333333333331</v>
      </c>
      <c r="AJ36" s="108">
        <f t="shared" si="18"/>
        <v>-2.2727272727272728E-2</v>
      </c>
      <c r="AK36" s="107">
        <f t="shared" si="18"/>
        <v>-2.3809523809523808E-2</v>
      </c>
      <c r="AL36" s="108">
        <f t="shared" si="18"/>
        <v>-2.5000000000000001E-2</v>
      </c>
      <c r="AM36" s="107">
        <f t="shared" si="18"/>
        <v>2.3255813953488372E-2</v>
      </c>
      <c r="AN36" s="108">
        <f t="shared" si="18"/>
        <v>7.3170731707317069E-2</v>
      </c>
      <c r="AO36" s="107">
        <f t="shared" si="18"/>
        <v>0.17948717948717949</v>
      </c>
      <c r="AP36" s="108">
        <f t="shared" si="18"/>
        <v>0.11363636363636363</v>
      </c>
      <c r="AQ36" s="107">
        <f t="shared" si="18"/>
        <v>0.27272727272727271</v>
      </c>
      <c r="AR36" s="108">
        <f t="shared" si="18"/>
        <v>2.1739130434782608E-2</v>
      </c>
      <c r="AS36" s="107">
        <f t="shared" si="18"/>
        <v>2.0408163265306121E-2</v>
      </c>
      <c r="AT36" s="108">
        <f t="shared" si="18"/>
        <v>-0.26785714285714285</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0</v>
      </c>
      <c r="G38" s="107">
        <f t="shared" ref="G38:BD38" si="20">G36/18</f>
        <v>0</v>
      </c>
      <c r="H38" s="108">
        <f t="shared" si="20"/>
        <v>0</v>
      </c>
      <c r="I38" s="107">
        <f t="shared" si="20"/>
        <v>0</v>
      </c>
      <c r="J38" s="108">
        <f t="shared" si="20"/>
        <v>0</v>
      </c>
      <c r="K38" s="107">
        <f t="shared" si="20"/>
        <v>0</v>
      </c>
      <c r="L38" s="108">
        <f t="shared" si="20"/>
        <v>0</v>
      </c>
      <c r="M38" s="107">
        <f t="shared" si="20"/>
        <v>0</v>
      </c>
      <c r="N38" s="108">
        <f t="shared" si="20"/>
        <v>0</v>
      </c>
      <c r="O38" s="107">
        <f t="shared" si="20"/>
        <v>0</v>
      </c>
      <c r="P38" s="108">
        <f t="shared" si="20"/>
        <v>0.12393162393162394</v>
      </c>
      <c r="Q38" s="107">
        <f t="shared" si="20"/>
        <v>1.7973856209150329E-2</v>
      </c>
      <c r="R38" s="108">
        <f t="shared" si="20"/>
        <v>1.0582010582010581E-2</v>
      </c>
      <c r="S38" s="107">
        <f t="shared" si="20"/>
        <v>1.5873015873015872E-2</v>
      </c>
      <c r="T38" s="108">
        <f t="shared" si="20"/>
        <v>9.876543209876543E-3</v>
      </c>
      <c r="U38" s="107">
        <f t="shared" si="20"/>
        <v>5.5555555555555558E-3</v>
      </c>
      <c r="V38" s="108">
        <f t="shared" si="20"/>
        <v>7.2016460905349787E-3</v>
      </c>
      <c r="W38" s="107">
        <f t="shared" si="20"/>
        <v>1.0482180293501049E-2</v>
      </c>
      <c r="X38" s="108">
        <f t="shared" si="20"/>
        <v>9.0909090909090905E-3</v>
      </c>
      <c r="Y38" s="107">
        <f t="shared" si="20"/>
        <v>2.7322404371584699E-3</v>
      </c>
      <c r="Z38" s="108">
        <f t="shared" si="20"/>
        <v>1.7636684303350969E-3</v>
      </c>
      <c r="AA38" s="107">
        <f t="shared" si="20"/>
        <v>-8.6805555555555559E-3</v>
      </c>
      <c r="AB38" s="108">
        <f t="shared" si="20"/>
        <v>-6.076388888888889E-3</v>
      </c>
      <c r="AC38" s="107">
        <f t="shared" si="20"/>
        <v>-6.8376068376068376E-3</v>
      </c>
      <c r="AD38" s="108">
        <f t="shared" si="20"/>
        <v>4.1152263374485592E-3</v>
      </c>
      <c r="AE38" s="107">
        <f t="shared" si="20"/>
        <v>-4.8732943469785572E-3</v>
      </c>
      <c r="AF38" s="108">
        <f t="shared" si="20"/>
        <v>2.9239766081871343E-3</v>
      </c>
      <c r="AG38" s="107">
        <f t="shared" si="20"/>
        <v>-1.3409961685823755E-2</v>
      </c>
      <c r="AH38" s="108">
        <f t="shared" si="20"/>
        <v>-1.0683760683760684E-2</v>
      </c>
      <c r="AI38" s="107">
        <f t="shared" si="20"/>
        <v>-1.8518518518518517E-2</v>
      </c>
      <c r="AJ38" s="108">
        <f t="shared" si="20"/>
        <v>-1.2626262626262627E-3</v>
      </c>
      <c r="AK38" s="107">
        <f t="shared" si="20"/>
        <v>-1.3227513227513227E-3</v>
      </c>
      <c r="AL38" s="108">
        <f t="shared" si="20"/>
        <v>-1.3888888888888889E-3</v>
      </c>
      <c r="AM38" s="107">
        <f t="shared" si="20"/>
        <v>1.2919896640826874E-3</v>
      </c>
      <c r="AN38" s="108">
        <f t="shared" si="20"/>
        <v>4.0650406504065036E-3</v>
      </c>
      <c r="AO38" s="107">
        <f t="shared" si="20"/>
        <v>9.9715099715099714E-3</v>
      </c>
      <c r="AP38" s="108">
        <f t="shared" si="20"/>
        <v>6.313131313131313E-3</v>
      </c>
      <c r="AQ38" s="107">
        <f t="shared" si="20"/>
        <v>1.515151515151515E-2</v>
      </c>
      <c r="AR38" s="108">
        <f t="shared" si="20"/>
        <v>1.2077294685990338E-3</v>
      </c>
      <c r="AS38" s="107">
        <f t="shared" si="20"/>
        <v>1.1337868480725622E-3</v>
      </c>
      <c r="AT38" s="108">
        <f t="shared" si="20"/>
        <v>-1.488095238095238E-2</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v>
      </c>
      <c r="G40" s="120">
        <f t="shared" ref="G40:BD40" si="21">G38*G41</f>
        <v>0</v>
      </c>
      <c r="H40" s="108">
        <f t="shared" si="21"/>
        <v>0</v>
      </c>
      <c r="I40" s="107">
        <f t="shared" si="21"/>
        <v>0</v>
      </c>
      <c r="J40" s="108">
        <f t="shared" si="21"/>
        <v>0</v>
      </c>
      <c r="K40" s="107">
        <f t="shared" si="21"/>
        <v>0</v>
      </c>
      <c r="L40" s="108">
        <f t="shared" si="21"/>
        <v>0</v>
      </c>
      <c r="M40" s="107">
        <f t="shared" si="21"/>
        <v>0</v>
      </c>
      <c r="N40" s="108">
        <f t="shared" si="21"/>
        <v>0</v>
      </c>
      <c r="O40" s="107">
        <f t="shared" si="21"/>
        <v>0</v>
      </c>
      <c r="P40" s="108">
        <f t="shared" si="21"/>
        <v>2.2307692307692308</v>
      </c>
      <c r="Q40" s="107">
        <f t="shared" si="21"/>
        <v>0.3235294117647059</v>
      </c>
      <c r="R40" s="108">
        <f t="shared" si="21"/>
        <v>0.19047619047619047</v>
      </c>
      <c r="S40" s="107">
        <f t="shared" si="21"/>
        <v>0.2857142857142857</v>
      </c>
      <c r="T40" s="108">
        <f t="shared" si="21"/>
        <v>0.17777777777777778</v>
      </c>
      <c r="U40" s="107">
        <f t="shared" si="21"/>
        <v>0.1</v>
      </c>
      <c r="V40" s="108">
        <f t="shared" si="21"/>
        <v>0.12962962962962962</v>
      </c>
      <c r="W40" s="107">
        <f t="shared" si="21"/>
        <v>0.18867924528301888</v>
      </c>
      <c r="X40" s="108">
        <f t="shared" si="21"/>
        <v>0.16363636363636364</v>
      </c>
      <c r="Y40" s="107">
        <f t="shared" si="21"/>
        <v>4.9180327868852458E-2</v>
      </c>
      <c r="Z40" s="108">
        <f t="shared" si="21"/>
        <v>3.1746031746031744E-2</v>
      </c>
      <c r="AA40" s="107">
        <f t="shared" si="21"/>
        <v>-0.15625</v>
      </c>
      <c r="AB40" s="108">
        <f t="shared" si="21"/>
        <v>-0.109375</v>
      </c>
      <c r="AC40" s="107">
        <f t="shared" si="21"/>
        <v>-0.12307692307692308</v>
      </c>
      <c r="AD40" s="108">
        <f t="shared" si="21"/>
        <v>7.407407407407407E-2</v>
      </c>
      <c r="AE40" s="107">
        <f t="shared" si="21"/>
        <v>-8.771929824561403E-2</v>
      </c>
      <c r="AF40" s="108">
        <f t="shared" si="21"/>
        <v>5.2631578947368418E-2</v>
      </c>
      <c r="AG40" s="107">
        <f t="shared" si="21"/>
        <v>-0.2413793103448276</v>
      </c>
      <c r="AH40" s="108">
        <f t="shared" si="21"/>
        <v>-0.19230769230769232</v>
      </c>
      <c r="AI40" s="107">
        <f t="shared" si="21"/>
        <v>-0.33333333333333331</v>
      </c>
      <c r="AJ40" s="108">
        <f t="shared" si="21"/>
        <v>-2.2727272727272728E-2</v>
      </c>
      <c r="AK40" s="107">
        <f t="shared" si="21"/>
        <v>-2.3809523809523808E-2</v>
      </c>
      <c r="AL40" s="108">
        <f t="shared" si="21"/>
        <v>-2.5000000000000001E-2</v>
      </c>
      <c r="AM40" s="107">
        <f t="shared" si="21"/>
        <v>2.3255813953488372E-2</v>
      </c>
      <c r="AN40" s="108">
        <f t="shared" si="21"/>
        <v>7.3170731707317069E-2</v>
      </c>
      <c r="AO40" s="107">
        <f t="shared" si="21"/>
        <v>0.17948717948717949</v>
      </c>
      <c r="AP40" s="108">
        <f t="shared" si="21"/>
        <v>0.11363636363636363</v>
      </c>
      <c r="AQ40" s="107">
        <f t="shared" si="21"/>
        <v>0.27272727272727271</v>
      </c>
      <c r="AR40" s="108">
        <f t="shared" si="21"/>
        <v>2.1739130434782608E-2</v>
      </c>
      <c r="AS40" s="107">
        <f t="shared" si="21"/>
        <v>2.0408163265306117E-2</v>
      </c>
      <c r="AT40" s="108">
        <f t="shared" si="21"/>
        <v>-0.26785714285714285</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0</v>
      </c>
      <c r="G43" s="109">
        <f t="shared" ref="G43:BD43" si="22">G30+(G30*G40)</f>
        <v>0</v>
      </c>
      <c r="H43" s="110">
        <f t="shared" si="22"/>
        <v>0</v>
      </c>
      <c r="I43" s="109">
        <f t="shared" si="22"/>
        <v>0</v>
      </c>
      <c r="J43" s="110">
        <f t="shared" si="22"/>
        <v>0</v>
      </c>
      <c r="K43" s="109">
        <f t="shared" si="22"/>
        <v>0</v>
      </c>
      <c r="L43" s="110">
        <f t="shared" si="22"/>
        <v>0</v>
      </c>
      <c r="M43" s="109">
        <f t="shared" si="22"/>
        <v>13</v>
      </c>
      <c r="N43" s="110">
        <f t="shared" si="22"/>
        <v>34</v>
      </c>
      <c r="O43" s="109">
        <f t="shared" si="22"/>
        <v>42</v>
      </c>
      <c r="P43" s="110">
        <f t="shared" si="22"/>
        <v>135.69230769230768</v>
      </c>
      <c r="Q43" s="109">
        <f t="shared" si="22"/>
        <v>59.558823529411768</v>
      </c>
      <c r="R43" s="110">
        <f t="shared" si="22"/>
        <v>59.523809523809526</v>
      </c>
      <c r="S43" s="109">
        <f t="shared" si="22"/>
        <v>69.428571428571431</v>
      </c>
      <c r="T43" s="110">
        <f t="shared" si="22"/>
        <v>62.422222222222224</v>
      </c>
      <c r="U43" s="109">
        <f t="shared" si="22"/>
        <v>60.5</v>
      </c>
      <c r="V43" s="110">
        <f t="shared" si="22"/>
        <v>68.907407407407405</v>
      </c>
      <c r="W43" s="109">
        <f t="shared" si="22"/>
        <v>74.886792452830193</v>
      </c>
      <c r="X43" s="110">
        <f t="shared" si="22"/>
        <v>74.472727272727269</v>
      </c>
      <c r="Y43" s="109">
        <f t="shared" si="22"/>
        <v>67.147540983606561</v>
      </c>
      <c r="Z43" s="110">
        <f t="shared" si="22"/>
        <v>67.063492063492063</v>
      </c>
      <c r="AA43" s="109">
        <f t="shared" si="22"/>
        <v>45.5625</v>
      </c>
      <c r="AB43" s="110">
        <f t="shared" si="22"/>
        <v>50.765625</v>
      </c>
      <c r="AC43" s="109">
        <f t="shared" si="22"/>
        <v>49.984615384615381</v>
      </c>
      <c r="AD43" s="110">
        <f t="shared" si="22"/>
        <v>62.296296296296298</v>
      </c>
      <c r="AE43" s="109">
        <f t="shared" si="22"/>
        <v>47.438596491228068</v>
      </c>
      <c r="AF43" s="110">
        <f t="shared" si="22"/>
        <v>63.157894736842103</v>
      </c>
      <c r="AG43" s="109">
        <f t="shared" si="22"/>
        <v>33.379310344827587</v>
      </c>
      <c r="AH43" s="110">
        <f t="shared" si="22"/>
        <v>33.92307692307692</v>
      </c>
      <c r="AI43" s="109">
        <f t="shared" si="22"/>
        <v>26.666666666666668</v>
      </c>
      <c r="AJ43" s="110">
        <f t="shared" si="22"/>
        <v>42.022727272727273</v>
      </c>
      <c r="AK43" s="109">
        <f t="shared" si="22"/>
        <v>40.023809523809526</v>
      </c>
      <c r="AL43" s="110">
        <f t="shared" si="22"/>
        <v>38.024999999999999</v>
      </c>
      <c r="AM43" s="109">
        <f t="shared" si="22"/>
        <v>45.02325581395349</v>
      </c>
      <c r="AN43" s="110">
        <f t="shared" si="22"/>
        <v>47.219512195121951</v>
      </c>
      <c r="AO43" s="109">
        <f t="shared" si="22"/>
        <v>54.256410256410255</v>
      </c>
      <c r="AP43" s="110">
        <f t="shared" si="22"/>
        <v>54.56818181818182</v>
      </c>
      <c r="AQ43" s="109">
        <f t="shared" si="22"/>
        <v>71.272727272727266</v>
      </c>
      <c r="AR43" s="110">
        <f t="shared" si="22"/>
        <v>48.021739130434781</v>
      </c>
      <c r="AS43" s="109">
        <f t="shared" si="22"/>
        <v>51.020408163265309</v>
      </c>
      <c r="AT43" s="110">
        <f t="shared" si="22"/>
        <v>30.017857142857142</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0</v>
      </c>
      <c r="G45" s="69">
        <f t="shared" ref="G45:AZ45" si="23">G43/$F$1</f>
        <v>0</v>
      </c>
      <c r="H45" s="61">
        <f t="shared" si="23"/>
        <v>0</v>
      </c>
      <c r="I45" s="69">
        <f t="shared" si="23"/>
        <v>0</v>
      </c>
      <c r="J45" s="61">
        <f t="shared" si="23"/>
        <v>0</v>
      </c>
      <c r="K45" s="69">
        <f t="shared" si="23"/>
        <v>0</v>
      </c>
      <c r="L45" s="61">
        <f t="shared" si="23"/>
        <v>0</v>
      </c>
      <c r="M45" s="69">
        <f t="shared" si="23"/>
        <v>4.2763157894736841</v>
      </c>
      <c r="N45" s="61">
        <f t="shared" si="23"/>
        <v>11.184210526315789</v>
      </c>
      <c r="O45" s="69">
        <f t="shared" si="23"/>
        <v>13.815789473684211</v>
      </c>
      <c r="P45" s="61">
        <f t="shared" si="23"/>
        <v>44.635627530364367</v>
      </c>
      <c r="Q45" s="69">
        <f t="shared" si="23"/>
        <v>19.591718266253871</v>
      </c>
      <c r="R45" s="61">
        <f t="shared" si="23"/>
        <v>19.580200501253135</v>
      </c>
      <c r="S45" s="69">
        <f t="shared" si="23"/>
        <v>22.838345864661655</v>
      </c>
      <c r="T45" s="61">
        <f t="shared" si="23"/>
        <v>20.533625730994153</v>
      </c>
      <c r="U45" s="69">
        <f t="shared" si="23"/>
        <v>19.901315789473685</v>
      </c>
      <c r="V45" s="61">
        <f t="shared" si="23"/>
        <v>22.666910331384013</v>
      </c>
      <c r="W45" s="69">
        <f t="shared" si="23"/>
        <v>24.633813306852037</v>
      </c>
      <c r="X45" s="61">
        <f t="shared" si="23"/>
        <v>24.497607655502392</v>
      </c>
      <c r="Y45" s="69">
        <f t="shared" si="23"/>
        <v>22.088006902502158</v>
      </c>
      <c r="Z45" s="61">
        <f t="shared" si="23"/>
        <v>22.060359231411862</v>
      </c>
      <c r="AA45" s="69">
        <f t="shared" si="23"/>
        <v>14.987664473684211</v>
      </c>
      <c r="AB45" s="61">
        <f t="shared" si="23"/>
        <v>16.69921875</v>
      </c>
      <c r="AC45" s="69">
        <f t="shared" si="23"/>
        <v>16.44230769230769</v>
      </c>
      <c r="AD45" s="61">
        <f t="shared" si="23"/>
        <v>20.492202729044834</v>
      </c>
      <c r="AE45" s="69">
        <f t="shared" si="23"/>
        <v>15.604801477377654</v>
      </c>
      <c r="AF45" s="61">
        <f t="shared" si="23"/>
        <v>20.775623268698059</v>
      </c>
      <c r="AG45" s="69">
        <f t="shared" si="23"/>
        <v>10.980036297640654</v>
      </c>
      <c r="AH45" s="61">
        <f t="shared" si="23"/>
        <v>11.158906882591092</v>
      </c>
      <c r="AI45" s="69">
        <f t="shared" si="23"/>
        <v>8.7719298245614041</v>
      </c>
      <c r="AJ45" s="61">
        <f t="shared" si="23"/>
        <v>13.823265550239235</v>
      </c>
      <c r="AK45" s="69">
        <f t="shared" si="23"/>
        <v>13.165726817042607</v>
      </c>
      <c r="AL45" s="61">
        <f t="shared" si="23"/>
        <v>12.508223684210526</v>
      </c>
      <c r="AM45" s="69">
        <f t="shared" si="23"/>
        <v>14.810281517747859</v>
      </c>
      <c r="AN45" s="61">
        <f t="shared" si="23"/>
        <v>15.532734274711167</v>
      </c>
      <c r="AO45" s="69">
        <f t="shared" si="23"/>
        <v>17.847503373819162</v>
      </c>
      <c r="AP45" s="61">
        <f t="shared" si="23"/>
        <v>17.950059808612441</v>
      </c>
      <c r="AQ45" s="69">
        <f t="shared" si="23"/>
        <v>23.444976076555022</v>
      </c>
      <c r="AR45" s="61">
        <f t="shared" si="23"/>
        <v>15.79662471395881</v>
      </c>
      <c r="AS45" s="69">
        <f t="shared" si="23"/>
        <v>16.783029001074116</v>
      </c>
      <c r="AT45" s="61">
        <f t="shared" si="23"/>
        <v>9.8742951127819545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1">
        <f>G45-G26</f>
        <v>-10</v>
      </c>
      <c r="H47" s="118">
        <f>H45-H26</f>
        <v>-10</v>
      </c>
      <c r="I47" s="119">
        <f t="shared" ref="I47:AZ47" si="24">I45-I26</f>
        <v>-10</v>
      </c>
      <c r="J47" s="118">
        <f t="shared" si="24"/>
        <v>-10</v>
      </c>
      <c r="K47" s="119">
        <f t="shared" si="24"/>
        <v>-10</v>
      </c>
      <c r="L47" s="118">
        <f t="shared" si="24"/>
        <v>-10</v>
      </c>
      <c r="M47" s="119">
        <f t="shared" si="24"/>
        <v>-5.7236842105263159</v>
      </c>
      <c r="N47" s="118">
        <f t="shared" si="24"/>
        <v>1.1842105263157894</v>
      </c>
      <c r="O47" s="119">
        <f t="shared" si="24"/>
        <v>3.8157894736842106</v>
      </c>
      <c r="P47" s="118">
        <f t="shared" si="24"/>
        <v>34.635627530364367</v>
      </c>
      <c r="Q47" s="119">
        <f t="shared" si="24"/>
        <v>8.4075077399380813</v>
      </c>
      <c r="R47" s="118">
        <f t="shared" si="24"/>
        <v>4.5802005012531346</v>
      </c>
      <c r="S47" s="119">
        <f t="shared" si="24"/>
        <v>2.8383458646616546</v>
      </c>
      <c r="T47" s="118">
        <f t="shared" si="24"/>
        <v>0.533625730994153</v>
      </c>
      <c r="U47" s="119">
        <f t="shared" si="24"/>
        <v>-9.8684210526315042E-2</v>
      </c>
      <c r="V47" s="118">
        <f t="shared" si="24"/>
        <v>2.6669103313840132</v>
      </c>
      <c r="W47" s="119">
        <f t="shared" si="24"/>
        <v>4.6338133068520371</v>
      </c>
      <c r="X47" s="118">
        <f t="shared" si="24"/>
        <v>4.4976076555023923</v>
      </c>
      <c r="Y47" s="119">
        <f t="shared" si="24"/>
        <v>2.0880069025021584</v>
      </c>
      <c r="Z47" s="118">
        <f t="shared" si="24"/>
        <v>2.0603592314118622</v>
      </c>
      <c r="AA47" s="119">
        <f t="shared" si="24"/>
        <v>-5.0123355263157894</v>
      </c>
      <c r="AB47" s="118">
        <f t="shared" si="24"/>
        <v>-3.30078125</v>
      </c>
      <c r="AC47" s="119">
        <f t="shared" si="24"/>
        <v>-3.5576923076923102</v>
      </c>
      <c r="AD47" s="118">
        <f t="shared" si="24"/>
        <v>3.4922027290448341</v>
      </c>
      <c r="AE47" s="119">
        <f t="shared" si="24"/>
        <v>-1.395198522622346</v>
      </c>
      <c r="AF47" s="118">
        <f t="shared" si="24"/>
        <v>3.7756232686980589</v>
      </c>
      <c r="AG47" s="119">
        <f t="shared" si="24"/>
        <v>-9.0199637023593464</v>
      </c>
      <c r="AH47" s="118">
        <f t="shared" si="24"/>
        <v>-8.8410931174089082</v>
      </c>
      <c r="AI47" s="119">
        <f t="shared" si="24"/>
        <v>-11.228070175438596</v>
      </c>
      <c r="AJ47" s="118">
        <f t="shared" si="24"/>
        <v>-6.1767344497607652</v>
      </c>
      <c r="AK47" s="119">
        <f t="shared" si="24"/>
        <v>-6.8342731829573928</v>
      </c>
      <c r="AL47" s="118">
        <f t="shared" si="24"/>
        <v>-7.4917763157894743</v>
      </c>
      <c r="AM47" s="119">
        <f t="shared" si="24"/>
        <v>-5.1897184822521414</v>
      </c>
      <c r="AN47" s="118">
        <f t="shared" si="24"/>
        <v>-4.4672657252888328</v>
      </c>
      <c r="AO47" s="119">
        <f t="shared" si="24"/>
        <v>-2.152496626180838</v>
      </c>
      <c r="AP47" s="118">
        <f t="shared" si="24"/>
        <v>-2.0499401913875595</v>
      </c>
      <c r="AQ47" s="119">
        <f t="shared" si="24"/>
        <v>3.4449760765550224</v>
      </c>
      <c r="AR47" s="118">
        <f t="shared" si="24"/>
        <v>-4.2033752860411902</v>
      </c>
      <c r="AS47" s="119">
        <f t="shared" si="24"/>
        <v>-3.2169709989258841</v>
      </c>
      <c r="AT47" s="118">
        <f t="shared" si="24"/>
        <v>-10.125704887218046</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0</v>
      </c>
      <c r="K49" s="71">
        <f t="shared" si="25"/>
        <v>0</v>
      </c>
      <c r="L49" s="63">
        <f t="shared" si="25"/>
        <v>0</v>
      </c>
      <c r="M49" s="71">
        <f t="shared" si="25"/>
        <v>0</v>
      </c>
      <c r="N49" s="63">
        <f t="shared" si="25"/>
        <v>1.1842105263157894</v>
      </c>
      <c r="O49" s="71">
        <f t="shared" si="25"/>
        <v>3.8157894736842106</v>
      </c>
      <c r="P49" s="63">
        <f t="shared" si="25"/>
        <v>10</v>
      </c>
      <c r="Q49" s="71">
        <f t="shared" si="25"/>
        <v>8.4075077399380813</v>
      </c>
      <c r="R49" s="63">
        <f t="shared" si="25"/>
        <v>4.5802005012531346</v>
      </c>
      <c r="S49" s="71">
        <f t="shared" si="25"/>
        <v>0</v>
      </c>
      <c r="T49" s="63">
        <f t="shared" si="25"/>
        <v>0</v>
      </c>
      <c r="U49" s="71">
        <f t="shared" si="25"/>
        <v>0</v>
      </c>
      <c r="V49" s="63">
        <f t="shared" si="25"/>
        <v>2.6669103313840132</v>
      </c>
      <c r="W49" s="71">
        <f t="shared" si="25"/>
        <v>4.6338133068520371</v>
      </c>
      <c r="X49" s="63">
        <f t="shared" si="25"/>
        <v>4.4976076555023923</v>
      </c>
      <c r="Y49" s="71">
        <f t="shared" si="25"/>
        <v>2.0880069025021584</v>
      </c>
      <c r="Z49" s="63">
        <f t="shared" si="25"/>
        <v>2.0603592314118622</v>
      </c>
      <c r="AA49" s="71">
        <f t="shared" si="25"/>
        <v>0</v>
      </c>
      <c r="AB49" s="63">
        <f t="shared" si="25"/>
        <v>0</v>
      </c>
      <c r="AC49" s="71">
        <f t="shared" si="25"/>
        <v>0</v>
      </c>
      <c r="AD49" s="63">
        <f t="shared" si="25"/>
        <v>3.4922027290448341</v>
      </c>
      <c r="AE49" s="71">
        <f t="shared" si="25"/>
        <v>0</v>
      </c>
      <c r="AF49" s="63">
        <f t="shared" si="25"/>
        <v>3.7756232686980589</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4" priority="5" stopIfTrue="1">
      <formula>ISERROR</formula>
    </cfRule>
  </conditionalFormatting>
  <conditionalFormatting sqref="BB36:BD36 BB38:BD38 BB40:BD40 BB43:BD43 BB45:BD45 BB49:BD49">
    <cfRule type="expression" dxfId="33" priority="4" stopIfTrue="1">
      <formula>ISERROR</formula>
    </cfRule>
  </conditionalFormatting>
  <conditionalFormatting sqref="K36 K38 K40 K43 K45 K49">
    <cfRule type="expression" dxfId="3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SDR Patient and Stations</vt:lpstr>
      <vt:lpstr>Overall Comparison</vt:lpstr>
      <vt:lpstr>Historic Facility Need SDR</vt:lpstr>
      <vt:lpstr>SMFP Facility Need 3.20 PPS</vt:lpstr>
      <vt:lpstr>SMFP Facility Need 3.16 PPS</vt:lpstr>
      <vt:lpstr>SMFP Facility Need 3.12 PPS</vt:lpstr>
      <vt:lpstr>SMFP Facility Need 3.08 PPS</vt:lpstr>
      <vt:lpstr>SMFP Facility Need 3.04 PPS</vt:lpstr>
      <vt:lpstr>SMFP Facility Need 3.00 PPS</vt:lpstr>
      <vt:lpstr>SMFP Facility Need 2.96 PPS</vt:lpstr>
      <vt:lpstr>SMFP Facility Need 2.92 PPS</vt:lpstr>
      <vt:lpstr>SMFP Facility Need 2.88 PPS</vt:lpstr>
      <vt:lpstr>SMFP Facility Need 2.84 PPS</vt:lpstr>
      <vt:lpstr>SMFP Facility Need 2.80 PPS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SHCC: EDC</dc:title>
  <dc:creator>N.C. State Health Coordinating Council</dc:creator>
  <cp:lastModifiedBy>Glendening, Erin</cp:lastModifiedBy>
  <dcterms:created xsi:type="dcterms:W3CDTF">2018-12-19T17:30:34Z</dcterms:created>
  <dcterms:modified xsi:type="dcterms:W3CDTF">2019-01-28T21:17:27Z</dcterms:modified>
</cp:coreProperties>
</file>