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C14" i="2" l="1"/>
  <c r="D14" i="2"/>
  <c r="E14" i="2"/>
  <c r="F14" i="2"/>
  <c r="H14" i="2"/>
  <c r="I14" i="2"/>
  <c r="K14" i="2"/>
  <c r="L14" i="2"/>
  <c r="M14" i="2"/>
  <c r="P14" i="2"/>
  <c r="R14" i="2"/>
  <c r="S14" i="2"/>
  <c r="T14" i="2"/>
  <c r="U14" i="2"/>
  <c r="V14" i="2"/>
  <c r="W14" i="2"/>
  <c r="X14" i="2"/>
  <c r="Y14" i="2"/>
  <c r="Z14" i="2"/>
  <c r="AA14" i="2"/>
  <c r="AB14" i="2"/>
  <c r="AC14" i="2"/>
  <c r="AD14" i="2"/>
  <c r="AE14" i="2"/>
  <c r="AF14" i="2"/>
  <c r="AG14" i="2"/>
  <c r="AH14" i="2"/>
  <c r="AI14" i="2"/>
  <c r="AJ14" i="2"/>
  <c r="AK14" i="2"/>
  <c r="AL14" i="2"/>
  <c r="AO14" i="2"/>
  <c r="AP14" i="2"/>
  <c r="AQ14" i="2"/>
  <c r="AR14" i="2"/>
  <c r="B14" i="2"/>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F34" i="25" s="1"/>
  <c r="F36" i="25" s="1"/>
  <c r="F38" i="25" s="1"/>
  <c r="F40" i="25" s="1"/>
  <c r="F43" i="25" s="1"/>
  <c r="F45" i="25" s="1"/>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H32" i="27"/>
  <c r="F30" i="24"/>
  <c r="F34" i="24" s="1"/>
  <c r="F36" i="24" s="1"/>
  <c r="F38" i="24" s="1"/>
  <c r="F40" i="24" s="1"/>
  <c r="F43" i="24" s="1"/>
  <c r="F45" i="24" s="1"/>
  <c r="H30" i="14"/>
  <c r="F30" i="14"/>
  <c r="F34" i="14" s="1"/>
  <c r="F30" i="27"/>
  <c r="F34" i="27" s="1"/>
  <c r="F36" i="27" s="1"/>
  <c r="F38" i="27" s="1"/>
  <c r="F40" i="27" s="1"/>
  <c r="F43" i="27" s="1"/>
  <c r="F45" i="27" s="1"/>
  <c r="I32" i="25"/>
  <c r="F30" i="22"/>
  <c r="F34" i="22" s="1"/>
  <c r="F36" i="22" s="1"/>
  <c r="F38" i="22" s="1"/>
  <c r="F40" i="22" s="1"/>
  <c r="F43" i="22" s="1"/>
  <c r="F45" i="22" s="1"/>
  <c r="F30" i="18"/>
  <c r="F34" i="18" s="1"/>
  <c r="F36" i="18" s="1"/>
  <c r="F38" i="18" s="1"/>
  <c r="F40" i="18" s="1"/>
  <c r="F43" i="18" s="1"/>
  <c r="F45" i="18" s="1"/>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0"/>
  <c r="F36" i="20" s="1"/>
  <c r="F38" i="20" s="1"/>
  <c r="F40" i="20" s="1"/>
  <c r="F43" i="20" s="1"/>
  <c r="F45" i="20"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E16" i="13" s="1"/>
  <c r="D24" i="22"/>
  <c r="E13" i="13" s="1"/>
  <c r="D24" i="24"/>
  <c r="E25" i="24" s="1"/>
  <c r="D24" i="23"/>
  <c r="D24" i="19"/>
  <c r="D24" i="18"/>
  <c r="E9" i="13" s="1"/>
  <c r="D24" i="17"/>
  <c r="D24" i="20"/>
  <c r="D24" i="21"/>
  <c r="E12" i="13" s="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F8" i="13" s="1"/>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Q35" i="1" s="1"/>
  <c r="Y9" i="1"/>
  <c r="Y35" i="1" s="1"/>
  <c r="AG9" i="1"/>
  <c r="AG35" i="1" s="1"/>
  <c r="AO9" i="1"/>
  <c r="AR9" i="1"/>
  <c r="AJ9" i="1"/>
  <c r="AB9" i="1"/>
  <c r="T9" i="1"/>
  <c r="L9" i="1"/>
  <c r="AP9" i="1"/>
  <c r="AH9" i="1"/>
  <c r="AH35" i="1" s="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D25" i="22" l="1"/>
  <c r="E25" i="20"/>
  <c r="N35" i="1"/>
  <c r="E25" i="17"/>
  <c r="K32" i="18"/>
  <c r="H24" i="18" s="1"/>
  <c r="J30" i="23"/>
  <c r="K32" i="19"/>
  <c r="H24" i="19" s="1"/>
  <c r="J32" i="17"/>
  <c r="G24" i="17" s="1"/>
  <c r="G25" i="17" s="1"/>
  <c r="G30" i="21"/>
  <c r="G34" i="21" s="1"/>
  <c r="G36" i="21" s="1"/>
  <c r="G38" i="21" s="1"/>
  <c r="G40" i="21" s="1"/>
  <c r="G43" i="21" s="1"/>
  <c r="G45" i="21" s="1"/>
  <c r="J32" i="21"/>
  <c r="K32" i="14"/>
  <c r="J32" i="23"/>
  <c r="G24" i="23" s="1"/>
  <c r="J32" i="18"/>
  <c r="G24" i="18" s="1"/>
  <c r="L32" i="21"/>
  <c r="K32" i="17"/>
  <c r="H24" i="17" s="1"/>
  <c r="G30" i="18"/>
  <c r="G34" i="18" s="1"/>
  <c r="G36" i="18" s="1"/>
  <c r="G38" i="18" s="1"/>
  <c r="G40" i="18" s="1"/>
  <c r="G43" i="18" s="1"/>
  <c r="G45" i="18" s="1"/>
  <c r="G47" i="18" s="1"/>
  <c r="H30" i="25"/>
  <c r="H34" i="25" s="1"/>
  <c r="H36" i="25" s="1"/>
  <c r="H38" i="25" s="1"/>
  <c r="H40" i="25" s="1"/>
  <c r="H43" i="25" s="1"/>
  <c r="H45" i="25" s="1"/>
  <c r="H47" i="25" s="1"/>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24" i="25" s="1"/>
  <c r="H30" i="17"/>
  <c r="H34" i="17" s="1"/>
  <c r="H36" i="17" s="1"/>
  <c r="H38" i="17" s="1"/>
  <c r="H40" i="17" s="1"/>
  <c r="H43" i="17" s="1"/>
  <c r="H45" i="17" s="1"/>
  <c r="H47" i="17" s="1"/>
  <c r="G30" i="14"/>
  <c r="G34" i="14" s="1"/>
  <c r="L32" i="14"/>
  <c r="G30" i="20"/>
  <c r="G34" i="20" s="1"/>
  <c r="G36" i="20" s="1"/>
  <c r="G38" i="20" s="1"/>
  <c r="G40" i="20" s="1"/>
  <c r="G43" i="20" s="1"/>
  <c r="G45" i="20" s="1"/>
  <c r="G47" i="20" s="1"/>
  <c r="K32" i="27"/>
  <c r="H24" i="27" s="1"/>
  <c r="J32" i="14"/>
  <c r="G24" i="14" s="1"/>
  <c r="J32" i="24"/>
  <c r="G24" i="24" s="1"/>
  <c r="G30" i="17"/>
  <c r="G34" i="17" s="1"/>
  <c r="G36" i="17" s="1"/>
  <c r="G38" i="17" s="1"/>
  <c r="G40" i="17" s="1"/>
  <c r="G43" i="17" s="1"/>
  <c r="G45" i="17" s="1"/>
  <c r="G47" i="17" s="1"/>
  <c r="H30" i="18"/>
  <c r="H34" i="18" s="1"/>
  <c r="H36" i="18" s="1"/>
  <c r="H38" i="18" s="1"/>
  <c r="H40" i="18" s="1"/>
  <c r="H43" i="18" s="1"/>
  <c r="H45" i="18" s="1"/>
  <c r="H47" i="18" s="1"/>
  <c r="H30" i="24"/>
  <c r="H34" i="24" s="1"/>
  <c r="H36" i="24" s="1"/>
  <c r="H38" i="24" s="1"/>
  <c r="H40" i="24" s="1"/>
  <c r="H43" i="24" s="1"/>
  <c r="H45" i="24" s="1"/>
  <c r="H47" i="24" s="1"/>
  <c r="J32" i="22"/>
  <c r="G24" i="22" s="1"/>
  <c r="K32" i="24"/>
  <c r="H24" i="24" s="1"/>
  <c r="G30" i="25"/>
  <c r="G34" i="25" s="1"/>
  <c r="G36" i="25" s="1"/>
  <c r="G38" i="25" s="1"/>
  <c r="G40" i="25" s="1"/>
  <c r="G43" i="25" s="1"/>
  <c r="G45" i="25" s="1"/>
  <c r="G47" i="25" s="1"/>
  <c r="J32" i="27"/>
  <c r="G24" i="27" s="1"/>
  <c r="G25" i="27" s="1"/>
  <c r="J32" i="20"/>
  <c r="G24" i="20" s="1"/>
  <c r="G49" i="20" s="1"/>
  <c r="H28" i="20" s="1"/>
  <c r="J26" i="20" s="1"/>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G24" i="19" s="1"/>
  <c r="G25" i="19" s="1"/>
  <c r="K32" i="23"/>
  <c r="H24" i="23" s="1"/>
  <c r="G30" i="24"/>
  <c r="G34" i="24" s="1"/>
  <c r="G36" i="24" s="1"/>
  <c r="G38" i="24" s="1"/>
  <c r="G40" i="24" s="1"/>
  <c r="G43" i="24" s="1"/>
  <c r="G45" i="24" s="1"/>
  <c r="G47" i="24" s="1"/>
  <c r="H30" i="22"/>
  <c r="H30" i="27"/>
  <c r="H34" i="27" s="1"/>
  <c r="H36" i="27" s="1"/>
  <c r="H38" i="27" s="1"/>
  <c r="H40" i="27" s="1"/>
  <c r="H43" i="27" s="1"/>
  <c r="H45" i="27" s="1"/>
  <c r="H47" i="27" s="1"/>
  <c r="J30" i="14"/>
  <c r="M32" i="14"/>
  <c r="J32" i="25"/>
  <c r="G24" i="25" s="1"/>
  <c r="G25" i="25" s="1"/>
  <c r="K32" i="21"/>
  <c r="H24" i="21" s="1"/>
  <c r="E8" i="13"/>
  <c r="E15" i="13"/>
  <c r="D9" i="13"/>
  <c r="E25" i="19"/>
  <c r="G47" i="21"/>
  <c r="F25" i="23"/>
  <c r="F25" i="20"/>
  <c r="F11" i="13"/>
  <c r="D25" i="27"/>
  <c r="D6" i="13"/>
  <c r="F25" i="21"/>
  <c r="F12" i="13"/>
  <c r="D25" i="21"/>
  <c r="D12" i="13"/>
  <c r="E25" i="23"/>
  <c r="D25" i="20"/>
  <c r="G24" i="21"/>
  <c r="G25" i="21" s="1"/>
  <c r="H24" i="22"/>
  <c r="E25" i="18"/>
  <c r="F25" i="18"/>
  <c r="G12" i="13"/>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H24" i="14"/>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15" i="13"/>
  <c r="AI35" i="1"/>
  <c r="G10" i="13"/>
  <c r="F16" i="13"/>
  <c r="T35" i="1"/>
  <c r="AE35" i="1"/>
  <c r="AU13" i="14"/>
  <c r="W35" i="1"/>
  <c r="X35" i="1"/>
  <c r="AS35" i="1"/>
  <c r="AR35" i="1"/>
  <c r="AQ35" i="1"/>
  <c r="AP35" i="1"/>
  <c r="AN35" i="1"/>
  <c r="AD35" i="1"/>
  <c r="AC35" i="1"/>
  <c r="AB35" i="1"/>
  <c r="V35" i="1"/>
  <c r="E35" i="1"/>
  <c r="Z35" i="1"/>
  <c r="U35" i="1"/>
  <c r="P35" i="1"/>
  <c r="H35" i="1"/>
  <c r="H6" i="2"/>
  <c r="L28" i="1"/>
  <c r="L31" i="1" s="1"/>
  <c r="L33" i="1" s="1"/>
  <c r="L35" i="1" s="1"/>
  <c r="G35" i="1"/>
  <c r="M35" i="1"/>
  <c r="AK35" i="1"/>
  <c r="I35" i="1"/>
  <c r="J35" i="1"/>
  <c r="AT22" i="14"/>
  <c r="AJ35" i="1"/>
  <c r="AL35" i="1"/>
  <c r="AO35" i="1"/>
  <c r="F35" i="1"/>
  <c r="AT33" i="1"/>
  <c r="AT35" i="1" s="1"/>
  <c r="AM35" i="1"/>
  <c r="P20" i="14"/>
  <c r="K19" i="14"/>
  <c r="O20" i="14"/>
  <c r="J19" i="14"/>
  <c r="AT9" i="1"/>
  <c r="L32" i="17" l="1"/>
  <c r="I24" i="17" s="1"/>
  <c r="M32" i="22"/>
  <c r="M32" i="20"/>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L32" i="23"/>
  <c r="I24" i="23" s="1"/>
  <c r="I25" i="23" s="1"/>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24" i="24" s="1"/>
  <c r="I25" i="24" s="1"/>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4" i="20" s="1"/>
  <c r="I36" i="20" s="1"/>
  <c r="I38" i="20" s="1"/>
  <c r="I40" i="20" s="1"/>
  <c r="I43" i="20" s="1"/>
  <c r="I45" i="20" s="1"/>
  <c r="I47" i="20" s="1"/>
  <c r="I30" i="25"/>
  <c r="I34" i="25" s="1"/>
  <c r="I36" i="25" s="1"/>
  <c r="I38" i="25" s="1"/>
  <c r="I40" i="25" s="1"/>
  <c r="I43" i="25" s="1"/>
  <c r="I45" i="25" s="1"/>
  <c r="I47" i="25" s="1"/>
  <c r="L32" i="22"/>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G49" i="24"/>
  <c r="H28" i="24" s="1"/>
  <c r="J26" i="24" s="1"/>
  <c r="J24" i="24" s="1"/>
  <c r="G25" i="24"/>
  <c r="H49" i="25"/>
  <c r="I28" i="25" s="1"/>
  <c r="G25" i="18"/>
  <c r="H49" i="17"/>
  <c r="I28" i="17" s="1"/>
  <c r="I25" i="17"/>
  <c r="G49" i="25"/>
  <c r="H28" i="25" s="1"/>
  <c r="J26" i="25" s="1"/>
  <c r="H25" i="25"/>
  <c r="I24" i="22"/>
  <c r="I25" i="22" s="1"/>
  <c r="J34" i="20"/>
  <c r="J36" i="20" s="1"/>
  <c r="J38" i="20" s="1"/>
  <c r="J40" i="20" s="1"/>
  <c r="J43" i="20" s="1"/>
  <c r="J45" i="20" s="1"/>
  <c r="J47" i="20" s="1"/>
  <c r="I24" i="21"/>
  <c r="I25" i="21" s="1"/>
  <c r="J34" i="18"/>
  <c r="J36" i="18" s="1"/>
  <c r="J38" i="18" s="1"/>
  <c r="J40" i="18" s="1"/>
  <c r="J43" i="18" s="1"/>
  <c r="J45" i="18" s="1"/>
  <c r="J24" i="20"/>
  <c r="I24" i="25"/>
  <c r="I25" i="25"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G25" i="23"/>
  <c r="I6" i="13"/>
  <c r="H49" i="27"/>
  <c r="I28" i="27" s="1"/>
  <c r="H49" i="18"/>
  <c r="I28" i="18" s="1"/>
  <c r="H6" i="13"/>
  <c r="G49" i="27"/>
  <c r="H28" i="27" s="1"/>
  <c r="J26" i="27" s="1"/>
  <c r="H25" i="27"/>
  <c r="H49" i="20"/>
  <c r="I28" i="20" s="1"/>
  <c r="K26"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K26" i="23" l="1"/>
  <c r="L30" i="21"/>
  <c r="L34" i="21" s="1"/>
  <c r="L36" i="21" s="1"/>
  <c r="L38" i="21" s="1"/>
  <c r="L40" i="21" s="1"/>
  <c r="L43" i="21" s="1"/>
  <c r="L45" i="21" s="1"/>
  <c r="K30" i="20"/>
  <c r="K34" i="20" s="1"/>
  <c r="K36" i="20" s="1"/>
  <c r="K38" i="20" s="1"/>
  <c r="K40" i="20" s="1"/>
  <c r="K43" i="20" s="1"/>
  <c r="K45" i="20" s="1"/>
  <c r="K47" i="20" s="1"/>
  <c r="K30" i="25"/>
  <c r="K34" i="25" s="1"/>
  <c r="K36" i="25" s="1"/>
  <c r="K38" i="25" s="1"/>
  <c r="K40" i="25" s="1"/>
  <c r="K43" i="25" s="1"/>
  <c r="K45" i="25" s="1"/>
  <c r="K30" i="23"/>
  <c r="K34" i="23" s="1"/>
  <c r="K36" i="23" s="1"/>
  <c r="K38" i="23" s="1"/>
  <c r="K40" i="23" s="1"/>
  <c r="K43" i="23" s="1"/>
  <c r="K45" i="23" s="1"/>
  <c r="K47" i="23" s="1"/>
  <c r="N32" i="24"/>
  <c r="Q32" i="14"/>
  <c r="N32" i="20"/>
  <c r="K24" i="20" s="1"/>
  <c r="K25" i="20" s="1"/>
  <c r="L30" i="24"/>
  <c r="L34" i="24" s="1"/>
  <c r="L36" i="24" s="1"/>
  <c r="L38" i="24" s="1"/>
  <c r="L40" i="24" s="1"/>
  <c r="L43" i="24" s="1"/>
  <c r="L45" i="24" s="1"/>
  <c r="O32" i="14"/>
  <c r="P32" i="20"/>
  <c r="M30" i="27"/>
  <c r="K30" i="24"/>
  <c r="K34" i="24" s="1"/>
  <c r="K36" i="24" s="1"/>
  <c r="K38" i="24" s="1"/>
  <c r="K40" i="24" s="1"/>
  <c r="K43" i="24" s="1"/>
  <c r="K45" i="24" s="1"/>
  <c r="Q32" i="27"/>
  <c r="P32" i="22"/>
  <c r="Q32" i="22"/>
  <c r="P32" i="27"/>
  <c r="N32" i="25"/>
  <c r="N30" i="17"/>
  <c r="P32" i="18"/>
  <c r="N30" i="22"/>
  <c r="Q32" i="17"/>
  <c r="O32" i="21"/>
  <c r="P32" i="25"/>
  <c r="L30" i="20"/>
  <c r="L34" i="20" s="1"/>
  <c r="L36" i="20" s="1"/>
  <c r="L38" i="20" s="1"/>
  <c r="L40" i="20" s="1"/>
  <c r="L43" i="20" s="1"/>
  <c r="L45" i="20" s="1"/>
  <c r="M30" i="21"/>
  <c r="Q32" i="21"/>
  <c r="M30" i="25"/>
  <c r="O32" i="20"/>
  <c r="Q32" i="18"/>
  <c r="O32" i="24"/>
  <c r="N32" i="19"/>
  <c r="L30" i="25"/>
  <c r="L34" i="25" s="1"/>
  <c r="L36" i="25" s="1"/>
  <c r="L38" i="25" s="1"/>
  <c r="L40" i="25" s="1"/>
  <c r="L43" i="25" s="1"/>
  <c r="L45" i="25" s="1"/>
  <c r="O32" i="19"/>
  <c r="Q32" i="19"/>
  <c r="N32" i="23"/>
  <c r="K30" i="27"/>
  <c r="K34" i="27" s="1"/>
  <c r="K36" i="27" s="1"/>
  <c r="K38" i="27" s="1"/>
  <c r="K40" i="27" s="1"/>
  <c r="K43" i="27" s="1"/>
  <c r="K45" i="27" s="1"/>
  <c r="L30" i="27"/>
  <c r="L34" i="27" s="1"/>
  <c r="L36" i="27" s="1"/>
  <c r="L38" i="27" s="1"/>
  <c r="L40" i="27" s="1"/>
  <c r="L43" i="27" s="1"/>
  <c r="L45" i="27" s="1"/>
  <c r="N30" i="21"/>
  <c r="K30" i="22"/>
  <c r="K34" i="22" s="1"/>
  <c r="K36" i="22" s="1"/>
  <c r="K38" i="22" s="1"/>
  <c r="K40" i="22" s="1"/>
  <c r="K43" i="22" s="1"/>
  <c r="K45" i="22" s="1"/>
  <c r="N32" i="22"/>
  <c r="N32" i="17"/>
  <c r="L30" i="14"/>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34" i="19" s="1"/>
  <c r="K36" i="19" s="1"/>
  <c r="K38" i="19" s="1"/>
  <c r="K40" i="19" s="1"/>
  <c r="K43" i="19" s="1"/>
  <c r="K45" i="19" s="1"/>
  <c r="K26" i="19"/>
  <c r="O32" i="25"/>
  <c r="N30" i="19"/>
  <c r="J49" i="24"/>
  <c r="K28" i="24" s="1"/>
  <c r="K26" i="17"/>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I49" i="19"/>
  <c r="J28" i="19" s="1"/>
  <c r="J24" i="23"/>
  <c r="J25" i="23" s="1"/>
  <c r="J47" i="24"/>
  <c r="I49" i="20"/>
  <c r="J28" i="20" s="1"/>
  <c r="L26" i="20" s="1"/>
  <c r="J25" i="20"/>
  <c r="I49" i="18"/>
  <c r="J28" i="18" s="1"/>
  <c r="J49" i="20"/>
  <c r="K28" i="20" s="1"/>
  <c r="L34" i="23"/>
  <c r="L36" i="23" s="1"/>
  <c r="L38" i="23" s="1"/>
  <c r="L40" i="23" s="1"/>
  <c r="L43" i="23" s="1"/>
  <c r="L45" i="23" s="1"/>
  <c r="I49" i="23"/>
  <c r="J28" i="23" s="1"/>
  <c r="L26" i="23" s="1"/>
  <c r="J47" i="27"/>
  <c r="K34" i="21"/>
  <c r="K36" i="21" s="1"/>
  <c r="K38" i="21" s="1"/>
  <c r="K40" i="21" s="1"/>
  <c r="K43" i="21" s="1"/>
  <c r="K45" i="21" s="1"/>
  <c r="J47" i="23"/>
  <c r="I49" i="24"/>
  <c r="J28" i="24" s="1"/>
  <c r="J25" i="24"/>
  <c r="J24" i="19"/>
  <c r="J25" i="19" s="1"/>
  <c r="J47" i="19"/>
  <c r="J47" i="17"/>
  <c r="G49" i="14"/>
  <c r="H28" i="14" s="1"/>
  <c r="J26" i="14" s="1"/>
  <c r="H47" i="14"/>
  <c r="H49" i="14"/>
  <c r="H9" i="13"/>
  <c r="K34" i="14"/>
  <c r="I8" i="13"/>
  <c r="L34" i="14"/>
  <c r="I12" i="13"/>
  <c r="I9" i="13"/>
  <c r="I15" i="13"/>
  <c r="I25" i="14"/>
  <c r="H7" i="13"/>
  <c r="J34" i="14"/>
  <c r="H11" i="13"/>
  <c r="H13" i="13"/>
  <c r="H10" i="13"/>
  <c r="I34" i="14"/>
  <c r="I11" i="13"/>
  <c r="L6" i="2"/>
  <c r="H14" i="13"/>
  <c r="J8" i="13"/>
  <c r="H8" i="13"/>
  <c r="H12" i="13"/>
  <c r="N19" i="14"/>
  <c r="S20" i="14"/>
  <c r="O19" i="14"/>
  <c r="T20" i="14"/>
  <c r="N34" i="17" l="1"/>
  <c r="N36" i="17" s="1"/>
  <c r="N38" i="17" s="1"/>
  <c r="N40" i="17" s="1"/>
  <c r="N43" i="17" s="1"/>
  <c r="N45" i="17" s="1"/>
  <c r="N34" i="21"/>
  <c r="N36" i="21" s="1"/>
  <c r="N38" i="21" s="1"/>
  <c r="N40" i="21" s="1"/>
  <c r="N43" i="21" s="1"/>
  <c r="N45" i="21" s="1"/>
  <c r="K24" i="17"/>
  <c r="K24" i="23"/>
  <c r="K49" i="23" s="1"/>
  <c r="L28" i="23" s="1"/>
  <c r="K24" i="19"/>
  <c r="K25" i="19" s="1"/>
  <c r="K47" i="19"/>
  <c r="L26" i="25"/>
  <c r="L47" i="25" s="1"/>
  <c r="L26" i="24"/>
  <c r="M26" i="24" s="1"/>
  <c r="S32" i="14"/>
  <c r="P30" i="27"/>
  <c r="Q32" i="23"/>
  <c r="Q32" i="24"/>
  <c r="N30" i="27"/>
  <c r="N34" i="27" s="1"/>
  <c r="N36" i="27" s="1"/>
  <c r="N38" i="27" s="1"/>
  <c r="N40" i="27" s="1"/>
  <c r="N43" i="27" s="1"/>
  <c r="N45" i="27" s="1"/>
  <c r="M30" i="23"/>
  <c r="M34" i="23" s="1"/>
  <c r="M36" i="23" s="1"/>
  <c r="M38" i="23" s="1"/>
  <c r="M40" i="23" s="1"/>
  <c r="M43" i="23" s="1"/>
  <c r="M45" i="23" s="1"/>
  <c r="S32" i="17"/>
  <c r="N30" i="18"/>
  <c r="N34" i="18" s="1"/>
  <c r="N36" i="18" s="1"/>
  <c r="N38" i="18" s="1"/>
  <c r="N40" i="18" s="1"/>
  <c r="N43" i="18" s="1"/>
  <c r="N45" i="18" s="1"/>
  <c r="P32" i="19"/>
  <c r="P32" i="23"/>
  <c r="P32" i="14"/>
  <c r="N30" i="25"/>
  <c r="N30" i="14"/>
  <c r="N34" i="14" s="1"/>
  <c r="J24" i="22"/>
  <c r="J25" i="22" s="1"/>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M34" i="22" s="1"/>
  <c r="M36" i="22" s="1"/>
  <c r="M38" i="22" s="1"/>
  <c r="M40" i="22" s="1"/>
  <c r="M43" i="22" s="1"/>
  <c r="M45" i="22" s="1"/>
  <c r="L26" i="17"/>
  <c r="L24" i="17" s="1"/>
  <c r="K47" i="24"/>
  <c r="K47" i="27"/>
  <c r="J24" i="21"/>
  <c r="J49" i="21" s="1"/>
  <c r="K28" i="21" s="1"/>
  <c r="L26" i="27"/>
  <c r="M26" i="20"/>
  <c r="M24" i="20" s="1"/>
  <c r="L47" i="20"/>
  <c r="J24" i="18"/>
  <c r="L26" i="19"/>
  <c r="L24" i="19" s="1"/>
  <c r="L49" i="19" s="1"/>
  <c r="M28" i="19" s="1"/>
  <c r="J25" i="25"/>
  <c r="K26" i="22"/>
  <c r="L26" i="22" s="1"/>
  <c r="K24" i="24"/>
  <c r="K25" i="24" s="1"/>
  <c r="L24" i="23"/>
  <c r="L49" i="23" s="1"/>
  <c r="M28" i="23" s="1"/>
  <c r="L26" i="21"/>
  <c r="L47" i="21" s="1"/>
  <c r="L26" i="18"/>
  <c r="L24" i="18" s="1"/>
  <c r="K24" i="18"/>
  <c r="J47" i="18"/>
  <c r="J49" i="17"/>
  <c r="K28" i="17" s="1"/>
  <c r="J25" i="17"/>
  <c r="J47" i="21"/>
  <c r="K47" i="21"/>
  <c r="L47" i="23"/>
  <c r="K24" i="25"/>
  <c r="K6" i="13"/>
  <c r="J49" i="27"/>
  <c r="K28" i="27" s="1"/>
  <c r="K24" i="27"/>
  <c r="K25" i="27" s="1"/>
  <c r="M34" i="19"/>
  <c r="M36" i="19" s="1"/>
  <c r="M38" i="19" s="1"/>
  <c r="M40" i="19" s="1"/>
  <c r="M43" i="19" s="1"/>
  <c r="M45" i="19" s="1"/>
  <c r="N34" i="19"/>
  <c r="N36" i="19" s="1"/>
  <c r="N38" i="19" s="1"/>
  <c r="N40" i="19" s="1"/>
  <c r="N43" i="19" s="1"/>
  <c r="N45" i="19" s="1"/>
  <c r="M34" i="21"/>
  <c r="M36" i="21" s="1"/>
  <c r="M38" i="21" s="1"/>
  <c r="M40" i="21" s="1"/>
  <c r="M43" i="21" s="1"/>
  <c r="M45" i="21" s="1"/>
  <c r="N34" i="22"/>
  <c r="N36" i="22" s="1"/>
  <c r="N38" i="22" s="1"/>
  <c r="N40" i="22" s="1"/>
  <c r="N43" i="22" s="1"/>
  <c r="N45" i="22" s="1"/>
  <c r="M34" i="27"/>
  <c r="M36" i="27" s="1"/>
  <c r="M38" i="27" s="1"/>
  <c r="M40" i="27" s="1"/>
  <c r="M43" i="27" s="1"/>
  <c r="M45" i="27" s="1"/>
  <c r="K25" i="17"/>
  <c r="K49" i="17"/>
  <c r="L28" i="17" s="1"/>
  <c r="K47" i="25"/>
  <c r="K47" i="17"/>
  <c r="M34" i="25"/>
  <c r="M36" i="25" s="1"/>
  <c r="M38" i="25" s="1"/>
  <c r="M40" i="25" s="1"/>
  <c r="M43" i="25" s="1"/>
  <c r="M45" i="25" s="1"/>
  <c r="N34" i="23"/>
  <c r="N36" i="23" s="1"/>
  <c r="N38" i="23" s="1"/>
  <c r="N40" i="23" s="1"/>
  <c r="N43" i="23" s="1"/>
  <c r="N45" i="23" s="1"/>
  <c r="J49" i="19"/>
  <c r="K28" i="19" s="1"/>
  <c r="J49" i="23"/>
  <c r="K28" i="23" s="1"/>
  <c r="M26" i="23" s="1"/>
  <c r="K25" i="23"/>
  <c r="L24" i="20"/>
  <c r="L25" i="20" s="1"/>
  <c r="K49" i="20"/>
  <c r="L28" i="20" s="1"/>
  <c r="K24" i="2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K49" i="19" l="1"/>
  <c r="L28" i="19" s="1"/>
  <c r="M26" i="25"/>
  <c r="M24" i="25" s="1"/>
  <c r="L24" i="25"/>
  <c r="L47" i="24"/>
  <c r="L24" i="24"/>
  <c r="L25" i="24" s="1"/>
  <c r="J49" i="22"/>
  <c r="K28" i="22" s="1"/>
  <c r="K25" i="21"/>
  <c r="M24" i="24"/>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O34" i="14" s="1"/>
  <c r="P30" i="24"/>
  <c r="R32" i="14"/>
  <c r="R32" i="17"/>
  <c r="R32" i="21"/>
  <c r="S32" i="24"/>
  <c r="S32" i="25"/>
  <c r="O30" i="24"/>
  <c r="O34" i="24" s="1"/>
  <c r="O36" i="24" s="1"/>
  <c r="O38" i="24" s="1"/>
  <c r="O40" i="24" s="1"/>
  <c r="O43" i="24" s="1"/>
  <c r="O45" i="24" s="1"/>
  <c r="O30" i="21"/>
  <c r="O30" i="18"/>
  <c r="O34" i="18" s="1"/>
  <c r="O36" i="18" s="1"/>
  <c r="O38" i="18" s="1"/>
  <c r="O40" i="18" s="1"/>
  <c r="O43" i="18" s="1"/>
  <c r="O45" i="18" s="1"/>
  <c r="S32" i="27"/>
  <c r="R32" i="22"/>
  <c r="O30" i="22"/>
  <c r="O34" i="22" s="1"/>
  <c r="O36" i="22" s="1"/>
  <c r="O38" i="22" s="1"/>
  <c r="O40" i="22" s="1"/>
  <c r="O43" i="22" s="1"/>
  <c r="O45" i="22" s="1"/>
  <c r="O30" i="27"/>
  <c r="P30" i="21"/>
  <c r="R32" i="20"/>
  <c r="M26" i="17"/>
  <c r="M24" i="17" s="1"/>
  <c r="M25" i="17" s="1"/>
  <c r="R32" i="18"/>
  <c r="J25" i="21"/>
  <c r="L25" i="23"/>
  <c r="M26" i="27"/>
  <c r="M24" i="27" s="1"/>
  <c r="K49" i="24"/>
  <c r="L28" i="24" s="1"/>
  <c r="N26" i="24" s="1"/>
  <c r="N24" i="24" s="1"/>
  <c r="M47" i="25"/>
  <c r="J25" i="18"/>
  <c r="J49" i="18"/>
  <c r="K28" i="18" s="1"/>
  <c r="M26" i="18" s="1"/>
  <c r="K25" i="18"/>
  <c r="N26" i="23"/>
  <c r="O26" i="23" s="1"/>
  <c r="M26" i="22"/>
  <c r="M47" i="22" s="1"/>
  <c r="K49" i="18"/>
  <c r="L28" i="18" s="1"/>
  <c r="L25" i="18"/>
  <c r="K47" i="22"/>
  <c r="L24" i="22"/>
  <c r="L49" i="22" s="1"/>
  <c r="M28" i="22" s="1"/>
  <c r="L25" i="19"/>
  <c r="N26" i="20"/>
  <c r="M24" i="23"/>
  <c r="K24" i="22"/>
  <c r="L47" i="18"/>
  <c r="M26" i="21"/>
  <c r="L24" i="21"/>
  <c r="M26" i="19"/>
  <c r="N26" i="19" s="1"/>
  <c r="O26" i="19" s="1"/>
  <c r="M47" i="20"/>
  <c r="L47" i="22"/>
  <c r="L24" i="27"/>
  <c r="L25" i="27" s="1"/>
  <c r="L6" i="13"/>
  <c r="K49" i="27"/>
  <c r="L28" i="27" s="1"/>
  <c r="P34" i="27"/>
  <c r="P36" i="27" s="1"/>
  <c r="P38" i="27" s="1"/>
  <c r="P40" i="27" s="1"/>
  <c r="P43" i="27" s="1"/>
  <c r="P45" i="27" s="1"/>
  <c r="L25" i="25"/>
  <c r="L49" i="25"/>
  <c r="M28" i="25" s="1"/>
  <c r="M25" i="25"/>
  <c r="L49" i="20"/>
  <c r="M28" i="20" s="1"/>
  <c r="M25" i="20"/>
  <c r="L49" i="18"/>
  <c r="M28" i="18" s="1"/>
  <c r="M47" i="23"/>
  <c r="M49" i="25"/>
  <c r="N28" i="25" s="1"/>
  <c r="K49" i="21"/>
  <c r="L28" i="21" s="1"/>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P6" i="2"/>
  <c r="K12" i="13"/>
  <c r="K8" i="13"/>
  <c r="W20" i="14"/>
  <c r="R19" i="14"/>
  <c r="X20" i="14"/>
  <c r="S19" i="14"/>
  <c r="M25" i="24" l="1"/>
  <c r="L49" i="24"/>
  <c r="M28" i="24" s="1"/>
  <c r="O26" i="24" s="1"/>
  <c r="M47" i="17"/>
  <c r="N26" i="27"/>
  <c r="L25" i="22"/>
  <c r="O26" i="25"/>
  <c r="P26" i="25" s="1"/>
  <c r="P24" i="25" s="1"/>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N24" i="21" s="1"/>
  <c r="N49" i="21" s="1"/>
  <c r="O28" i="21" s="1"/>
  <c r="M24" i="22"/>
  <c r="M49" i="22" s="1"/>
  <c r="N28" i="22" s="1"/>
  <c r="N24" i="19"/>
  <c r="N49" i="19" s="1"/>
  <c r="O28" i="19" s="1"/>
  <c r="N47" i="19"/>
  <c r="M24" i="19"/>
  <c r="M25" i="19" s="1"/>
  <c r="M47" i="19"/>
  <c r="N26" i="18"/>
  <c r="M47" i="18"/>
  <c r="M24" i="18"/>
  <c r="M25" i="18" s="1"/>
  <c r="L49" i="21"/>
  <c r="M28" i="21" s="1"/>
  <c r="L25" i="21"/>
  <c r="K49" i="22"/>
  <c r="L28" i="22" s="1"/>
  <c r="K25" i="22"/>
  <c r="M49" i="17"/>
  <c r="N28" i="17" s="1"/>
  <c r="M24" i="21"/>
  <c r="M49" i="21" s="1"/>
  <c r="N28" i="21" s="1"/>
  <c r="M49" i="23"/>
  <c r="N28" i="23" s="1"/>
  <c r="P26" i="23" s="1"/>
  <c r="M25" i="23"/>
  <c r="N24" i="25"/>
  <c r="N25" i="25" s="1"/>
  <c r="M47" i="21"/>
  <c r="O26" i="20"/>
  <c r="P26" i="20" s="1"/>
  <c r="N26" i="22"/>
  <c r="N47" i="22" s="1"/>
  <c r="N47" i="17"/>
  <c r="N47" i="20"/>
  <c r="M47" i="27"/>
  <c r="N24" i="23"/>
  <c r="N47" i="23"/>
  <c r="N6" i="13"/>
  <c r="M49" i="27"/>
  <c r="N28" i="27" s="1"/>
  <c r="N47" i="21"/>
  <c r="N24" i="20"/>
  <c r="M6" i="13"/>
  <c r="L49" i="27"/>
  <c r="M28" i="27" s="1"/>
  <c r="M25" i="27"/>
  <c r="N25" i="24"/>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O47" i="24" l="1"/>
  <c r="O24" i="24"/>
  <c r="O26" i="27"/>
  <c r="P26" i="27" s="1"/>
  <c r="O26" i="17"/>
  <c r="P26" i="17" s="1"/>
  <c r="Q26" i="17" s="1"/>
  <c r="N25" i="17"/>
  <c r="O26" i="21"/>
  <c r="P26" i="21" s="1"/>
  <c r="Q26" i="21" s="1"/>
  <c r="N25" i="21"/>
  <c r="M25" i="22"/>
  <c r="M49" i="18"/>
  <c r="N28" i="18" s="1"/>
  <c r="N25" i="19"/>
  <c r="M49" i="19"/>
  <c r="N28" i="19" s="1"/>
  <c r="P26" i="19" s="1"/>
  <c r="Q26" i="19" s="1"/>
  <c r="Q24" i="19" s="1"/>
  <c r="Q49" i="19" s="1"/>
  <c r="R28" i="19" s="1"/>
  <c r="P24" i="23"/>
  <c r="O24" i="20"/>
  <c r="O26" i="18"/>
  <c r="N24" i="18"/>
  <c r="N49" i="18" s="1"/>
  <c r="O28" i="18" s="1"/>
  <c r="N47" i="18"/>
  <c r="O26" i="22"/>
  <c r="N24" i="22"/>
  <c r="P24" i="20"/>
  <c r="P49" i="20" s="1"/>
  <c r="Q28" i="20" s="1"/>
  <c r="M25" i="21"/>
  <c r="O47" i="20"/>
  <c r="N49" i="20"/>
  <c r="O28" i="20" s="1"/>
  <c r="Q26" i="20" s="1"/>
  <c r="N25" i="20"/>
  <c r="P47" i="20"/>
  <c r="N25" i="23"/>
  <c r="N49" i="23"/>
  <c r="O28" i="23" s="1"/>
  <c r="Q26"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O24" i="17" l="1"/>
  <c r="O25" i="17" s="1"/>
  <c r="O24" i="21"/>
  <c r="O25" i="21" s="1"/>
  <c r="Q47" i="19"/>
  <c r="N25" i="18"/>
  <c r="P24" i="19"/>
  <c r="Q25" i="19" s="1"/>
  <c r="O49" i="20"/>
  <c r="P28" i="20" s="1"/>
  <c r="R26" i="20" s="1"/>
  <c r="S26" i="20" s="1"/>
  <c r="P25" i="20"/>
  <c r="N25" i="22"/>
  <c r="N49" i="22"/>
  <c r="O28" i="22" s="1"/>
  <c r="P26" i="22"/>
  <c r="O47" i="22"/>
  <c r="O24" i="22"/>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Y30" i="27"/>
  <c r="AD32" i="17"/>
  <c r="AW30" i="27"/>
  <c r="S32" i="21"/>
  <c r="P24" i="21" s="1"/>
  <c r="AE30" i="21"/>
  <c r="AJ32" i="24"/>
  <c r="AK30" i="27"/>
  <c r="Y32" i="19"/>
  <c r="AL32" i="20"/>
  <c r="AE32" i="18"/>
  <c r="AA30" i="14"/>
  <c r="T30" i="14"/>
  <c r="AT32" i="21"/>
  <c r="AS32" i="24"/>
  <c r="AU32" i="25"/>
  <c r="AA32" i="17"/>
  <c r="AZ30" i="19"/>
  <c r="AZ34" i="19" s="1"/>
  <c r="AZ36" i="19" s="1"/>
  <c r="AZ38" i="19" s="1"/>
  <c r="AZ40" i="19" s="1"/>
  <c r="AZ43" i="19" s="1"/>
  <c r="AZ45" i="19" s="1"/>
  <c r="AG30" i="23"/>
  <c r="AM32" i="25"/>
  <c r="AV32" i="18"/>
  <c r="AX32" i="24"/>
  <c r="AH32" i="27"/>
  <c r="AU30" i="27"/>
  <c r="AL30" i="24"/>
  <c r="AZ32" i="21"/>
  <c r="AZ34" i="21" s="1"/>
  <c r="AZ36" i="21" s="1"/>
  <c r="AZ38" i="21" s="1"/>
  <c r="AZ40" i="21" s="1"/>
  <c r="AZ43" i="21" s="1"/>
  <c r="AZ45" i="21" s="1"/>
  <c r="AE30" i="14"/>
  <c r="AE30" i="22"/>
  <c r="AJ32" i="14"/>
  <c r="AJ30" i="23"/>
  <c r="Y30" i="20"/>
  <c r="AM30" i="17"/>
  <c r="AF30" i="21"/>
  <c r="AP30" i="21"/>
  <c r="S30" i="24"/>
  <c r="S34" i="24" s="1"/>
  <c r="S36" i="24" s="1"/>
  <c r="S38" i="24" s="1"/>
  <c r="S40" i="24" s="1"/>
  <c r="S43" i="24" s="1"/>
  <c r="S45" i="24" s="1"/>
  <c r="Y32" i="25"/>
  <c r="AJ30" i="22"/>
  <c r="AT32" i="22"/>
  <c r="AU32" i="17"/>
  <c r="AG32" i="17"/>
  <c r="AW30" i="22"/>
  <c r="V30" i="22"/>
  <c r="V34" i="22" s="1"/>
  <c r="V36" i="22" s="1"/>
  <c r="V38" i="22" s="1"/>
  <c r="V40" i="22" s="1"/>
  <c r="V43" i="22" s="1"/>
  <c r="V45" i="22" s="1"/>
  <c r="U32" i="24"/>
  <c r="AM30" i="20"/>
  <c r="AI30" i="25"/>
  <c r="Z30" i="21"/>
  <c r="AT32" i="14"/>
  <c r="S30" i="18"/>
  <c r="S34" i="18" s="1"/>
  <c r="S36" i="18" s="1"/>
  <c r="S38" i="18" s="1"/>
  <c r="S40" i="18" s="1"/>
  <c r="S43" i="18" s="1"/>
  <c r="S45" i="18" s="1"/>
  <c r="AM32" i="23"/>
  <c r="AC30" i="14"/>
  <c r="T30" i="23"/>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Y34" i="23" s="1"/>
  <c r="Y36" i="23" s="1"/>
  <c r="Y38" i="23" s="1"/>
  <c r="Y40" i="23" s="1"/>
  <c r="Y43" i="23" s="1"/>
  <c r="Y45" i="23" s="1"/>
  <c r="AI32" i="21"/>
  <c r="AS32" i="25"/>
  <c r="AS32" i="20"/>
  <c r="AV30" i="18"/>
  <c r="AC30" i="23"/>
  <c r="AJ30" i="25"/>
  <c r="R30" i="24"/>
  <c r="R34" i="24" s="1"/>
  <c r="R36" i="24" s="1"/>
  <c r="R38" i="24" s="1"/>
  <c r="R40" i="24" s="1"/>
  <c r="R43" i="24" s="1"/>
  <c r="R45" i="24" s="1"/>
  <c r="AZ32" i="24"/>
  <c r="AZ34" i="24" s="1"/>
  <c r="AZ36" i="24" s="1"/>
  <c r="AZ38" i="24" s="1"/>
  <c r="AZ40" i="24" s="1"/>
  <c r="AZ43" i="24" s="1"/>
  <c r="AZ45" i="24" s="1"/>
  <c r="AY30" i="14"/>
  <c r="T30" i="25"/>
  <c r="AM32" i="17"/>
  <c r="R32" i="19"/>
  <c r="O24" i="19" s="1"/>
  <c r="AX32" i="27"/>
  <c r="AJ32" i="25"/>
  <c r="W30" i="22"/>
  <c r="AX32" i="17"/>
  <c r="AX34" i="17" s="1"/>
  <c r="AX36" i="17" s="1"/>
  <c r="AX38" i="17" s="1"/>
  <c r="AX40" i="17" s="1"/>
  <c r="AX43" i="17" s="1"/>
  <c r="AX45" i="17" s="1"/>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Q34" i="21" s="1"/>
  <c r="Q36" i="21" s="1"/>
  <c r="Q38" i="21" s="1"/>
  <c r="Q40" i="21" s="1"/>
  <c r="Q43" i="21" s="1"/>
  <c r="Q45" i="21" s="1"/>
  <c r="T30" i="20"/>
  <c r="Z30" i="14"/>
  <c r="Z30" i="19"/>
  <c r="Y30" i="21"/>
  <c r="AW30" i="20"/>
  <c r="R30" i="22"/>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AW32" i="27"/>
  <c r="AP32" i="17"/>
  <c r="AP34" i="17" s="1"/>
  <c r="AP36" i="17" s="1"/>
  <c r="AP38" i="17" s="1"/>
  <c r="AP40" i="17" s="1"/>
  <c r="AP43" i="17" s="1"/>
  <c r="AP45" i="17" s="1"/>
  <c r="AA30" i="25"/>
  <c r="AU30" i="18"/>
  <c r="AN32" i="23"/>
  <c r="AN32" i="25"/>
  <c r="AZ30" i="27"/>
  <c r="AI30" i="27"/>
  <c r="AV30" i="23"/>
  <c r="AU32" i="20"/>
  <c r="Q30" i="22"/>
  <c r="Q34" i="22" s="1"/>
  <c r="Q36" i="22" s="1"/>
  <c r="Q38" i="22" s="1"/>
  <c r="Q40" i="22" s="1"/>
  <c r="Q43" i="22" s="1"/>
  <c r="Q45" i="22" s="1"/>
  <c r="Q47" i="22" s="1"/>
  <c r="S30" i="19"/>
  <c r="V30" i="24"/>
  <c r="T32" i="25"/>
  <c r="AJ30" i="21"/>
  <c r="AH30" i="18"/>
  <c r="Y32" i="17"/>
  <c r="AO30" i="24"/>
  <c r="AA30" i="24"/>
  <c r="AA34" i="24" s="1"/>
  <c r="AA36" i="24" s="1"/>
  <c r="AA38" i="24" s="1"/>
  <c r="AA40" i="24" s="1"/>
  <c r="AA43" i="24" s="1"/>
  <c r="AA45" i="24" s="1"/>
  <c r="T30" i="27"/>
  <c r="AK32" i="22"/>
  <c r="AW30" i="21"/>
  <c r="AB32" i="25"/>
  <c r="AK30" i="14"/>
  <c r="AB30" i="17"/>
  <c r="AM32" i="24"/>
  <c r="AZ32" i="22"/>
  <c r="AF30" i="17"/>
  <c r="AQ30" i="14"/>
  <c r="AJ30" i="20"/>
  <c r="Y32" i="21"/>
  <c r="AH30" i="14"/>
  <c r="AS32" i="23"/>
  <c r="AW30" i="23"/>
  <c r="AS30" i="14"/>
  <c r="Z32" i="17"/>
  <c r="AZ30" i="23"/>
  <c r="AY32" i="14"/>
  <c r="AJ32" i="18"/>
  <c r="U30" i="20"/>
  <c r="AZ32" i="19"/>
  <c r="AC32" i="23"/>
  <c r="AC34" i="23" s="1"/>
  <c r="AC36" i="23" s="1"/>
  <c r="AC38" i="23" s="1"/>
  <c r="AC40" i="23" s="1"/>
  <c r="AC43" i="23" s="1"/>
  <c r="AC45" i="23" s="1"/>
  <c r="AR30" i="18"/>
  <c r="AQ30" i="22"/>
  <c r="AD32" i="24"/>
  <c r="AS32" i="17"/>
  <c r="AO30" i="14"/>
  <c r="AE32" i="20"/>
  <c r="AW32" i="18"/>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K34" i="22" s="1"/>
  <c r="AK36" i="22" s="1"/>
  <c r="AK38" i="22" s="1"/>
  <c r="AK40" i="22" s="1"/>
  <c r="AK43" i="22" s="1"/>
  <c r="AK45" i="22" s="1"/>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T34" i="21" s="1"/>
  <c r="T36" i="21" s="1"/>
  <c r="T38" i="21" s="1"/>
  <c r="T40" i="21" s="1"/>
  <c r="T43" i="21" s="1"/>
  <c r="T45" i="21" s="1"/>
  <c r="AI30" i="24"/>
  <c r="U32" i="25"/>
  <c r="X30" i="20"/>
  <c r="AS32" i="14"/>
  <c r="AS30" i="24"/>
  <c r="AN30" i="22"/>
  <c r="U30" i="14"/>
  <c r="U34" i="14" s="1"/>
  <c r="U36" i="14" s="1"/>
  <c r="U38" i="14" s="1"/>
  <c r="U40" i="14" s="1"/>
  <c r="U43" i="14" s="1"/>
  <c r="U45" i="14" s="1"/>
  <c r="AN30" i="27"/>
  <c r="AN34" i="27" s="1"/>
  <c r="AN36" i="27" s="1"/>
  <c r="AN38" i="27" s="1"/>
  <c r="AN40" i="27" s="1"/>
  <c r="AN43" i="27" s="1"/>
  <c r="AN45" i="27" s="1"/>
  <c r="AK30" i="17"/>
  <c r="AU32" i="18"/>
  <c r="Q30" i="18"/>
  <c r="Q34" i="18" s="1"/>
  <c r="Q36" i="18" s="1"/>
  <c r="Q38" i="18" s="1"/>
  <c r="Q40" i="18" s="1"/>
  <c r="Q43" i="18" s="1"/>
  <c r="Q45" i="18" s="1"/>
  <c r="Q47" i="18" s="1"/>
  <c r="AD32" i="22"/>
  <c r="X32" i="18"/>
  <c r="X32" i="19"/>
  <c r="AH32" i="22"/>
  <c r="AD30" i="23"/>
  <c r="AI30" i="21"/>
  <c r="AI34" i="21" s="1"/>
  <c r="AI36" i="21" s="1"/>
  <c r="AI38" i="21" s="1"/>
  <c r="AI40" i="21" s="1"/>
  <c r="AI43" i="21" s="1"/>
  <c r="AI45" i="21" s="1"/>
  <c r="AA32" i="23"/>
  <c r="AD30" i="21"/>
  <c r="AL32" i="14"/>
  <c r="AG32" i="27"/>
  <c r="AA30" i="22"/>
  <c r="AS32" i="18"/>
  <c r="AP30" i="25"/>
  <c r="Z32" i="20"/>
  <c r="X32" i="14"/>
  <c r="S30" i="25"/>
  <c r="S34" i="25" s="1"/>
  <c r="S36" i="25" s="1"/>
  <c r="S38" i="25" s="1"/>
  <c r="S40" i="25" s="1"/>
  <c r="S43" i="25" s="1"/>
  <c r="S45" i="25" s="1"/>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N30" i="18"/>
  <c r="W30" i="14"/>
  <c r="AF32" i="18"/>
  <c r="AO32" i="14"/>
  <c r="Q30" i="27"/>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C32" i="14"/>
  <c r="AX32" i="23"/>
  <c r="U32" i="17"/>
  <c r="AU30" i="14"/>
  <c r="AW30" i="17"/>
  <c r="AC30" i="27"/>
  <c r="X32" i="21"/>
  <c r="AG30" i="21"/>
  <c r="AE32" i="17"/>
  <c r="AE34" i="17" s="1"/>
  <c r="AE36" i="17" s="1"/>
  <c r="AE38" i="17" s="1"/>
  <c r="AE40" i="17" s="1"/>
  <c r="AE43" i="17" s="1"/>
  <c r="AE45" i="17" s="1"/>
  <c r="X32" i="23"/>
  <c r="X34" i="23" s="1"/>
  <c r="X36" i="23" s="1"/>
  <c r="X38" i="23" s="1"/>
  <c r="X40" i="23" s="1"/>
  <c r="X43" i="23" s="1"/>
  <c r="X45" i="23" s="1"/>
  <c r="R30" i="19"/>
  <c r="AM30" i="23"/>
  <c r="AY30" i="18"/>
  <c r="X30" i="17"/>
  <c r="AG30" i="25"/>
  <c r="T30" i="22"/>
  <c r="AD32" i="23"/>
  <c r="V32" i="17"/>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M30" i="14"/>
  <c r="AS30" i="18"/>
  <c r="AN32" i="17"/>
  <c r="Q30" i="23"/>
  <c r="Q34" i="23" s="1"/>
  <c r="Q36" i="23" s="1"/>
  <c r="Q38" i="23" s="1"/>
  <c r="Q40" i="23" s="1"/>
  <c r="Q43" i="23" s="1"/>
  <c r="Q45" i="23" s="1"/>
  <c r="Q47" i="23" s="1"/>
  <c r="T30" i="17"/>
  <c r="U32" i="22"/>
  <c r="R24" i="22" s="1"/>
  <c r="AD30" i="19"/>
  <c r="AD34" i="19" s="1"/>
  <c r="AD36" i="19" s="1"/>
  <c r="AD38" i="19" s="1"/>
  <c r="AD40" i="19" s="1"/>
  <c r="AD43" i="19" s="1"/>
  <c r="AD45" i="19" s="1"/>
  <c r="U32" i="27"/>
  <c r="W32" i="22"/>
  <c r="AL30" i="23"/>
  <c r="AL30" i="14"/>
  <c r="AO30" i="18"/>
  <c r="Y30" i="19"/>
  <c r="U30" i="23"/>
  <c r="AO30" i="21"/>
  <c r="AW30" i="14"/>
  <c r="AK32" i="21"/>
  <c r="AL30" i="27"/>
  <c r="Y30" i="18"/>
  <c r="Y34" i="18" s="1"/>
  <c r="Y36" i="18" s="1"/>
  <c r="Y38" i="18" s="1"/>
  <c r="Y40" i="18" s="1"/>
  <c r="Y43" i="18" s="1"/>
  <c r="Y45" i="18" s="1"/>
  <c r="AC30" i="21"/>
  <c r="W32" i="17"/>
  <c r="AB30" i="24"/>
  <c r="AO32" i="23"/>
  <c r="AG32" i="18"/>
  <c r="AR32" i="21"/>
  <c r="R30" i="27"/>
  <c r="U30" i="18"/>
  <c r="T32" i="14"/>
  <c r="Q24" i="14" s="1"/>
  <c r="AN30" i="20"/>
  <c r="X30" i="19"/>
  <c r="AT32" i="17"/>
  <c r="AM32" i="20"/>
  <c r="AX32" i="25"/>
  <c r="AJ30" i="18"/>
  <c r="AB32" i="21"/>
  <c r="AL30" i="19"/>
  <c r="AP30" i="19"/>
  <c r="AL30" i="25"/>
  <c r="AL34" i="25" s="1"/>
  <c r="AL36" i="25" s="1"/>
  <c r="AL38" i="25" s="1"/>
  <c r="AL40" i="25" s="1"/>
  <c r="AL43" i="25" s="1"/>
  <c r="AL45" i="25" s="1"/>
  <c r="AN32" i="19"/>
  <c r="AA30" i="21"/>
  <c r="AU30" i="22"/>
  <c r="AY32" i="25"/>
  <c r="U32" i="20"/>
  <c r="R24" i="20" s="1"/>
  <c r="AR32" i="18"/>
  <c r="W30" i="23"/>
  <c r="W34" i="23" s="1"/>
  <c r="W36" i="23" s="1"/>
  <c r="W38" i="23" s="1"/>
  <c r="W40" i="23" s="1"/>
  <c r="W43" i="23" s="1"/>
  <c r="W45" i="23" s="1"/>
  <c r="AU30" i="25"/>
  <c r="AJ32" i="19"/>
  <c r="AV30" i="24"/>
  <c r="AY32" i="20"/>
  <c r="T32" i="22"/>
  <c r="AJ32" i="22"/>
  <c r="T32" i="23"/>
  <c r="Q24" i="23" s="1"/>
  <c r="V32" i="14"/>
  <c r="AQ32" i="14"/>
  <c r="AJ32" i="17"/>
  <c r="AJ34" i="17" s="1"/>
  <c r="AJ36" i="17" s="1"/>
  <c r="AJ38" i="17" s="1"/>
  <c r="AJ40" i="17" s="1"/>
  <c r="AJ43" i="17" s="1"/>
  <c r="AJ45" i="17" s="1"/>
  <c r="AF30" i="27"/>
  <c r="AK32" i="18"/>
  <c r="AY30" i="19"/>
  <c r="AM32" i="27"/>
  <c r="AV32" i="20"/>
  <c r="AG30" i="24"/>
  <c r="AH30" i="25"/>
  <c r="AD32" i="20"/>
  <c r="AE30" i="23"/>
  <c r="AP30" i="18"/>
  <c r="AB30" i="25"/>
  <c r="AT30" i="25"/>
  <c r="AC30" i="20"/>
  <c r="AZ30" i="25"/>
  <c r="AY32" i="18"/>
  <c r="AA30" i="20"/>
  <c r="AT32" i="19"/>
  <c r="AI32" i="23"/>
  <c r="AL30" i="18"/>
  <c r="AW30" i="18"/>
  <c r="AJ32" i="21"/>
  <c r="AH30" i="23"/>
  <c r="V32" i="23"/>
  <c r="AO30" i="25"/>
  <c r="AF32" i="19"/>
  <c r="AK32" i="23"/>
  <c r="R30" i="18"/>
  <c r="R34" i="18" s="1"/>
  <c r="R36" i="18" s="1"/>
  <c r="R38" i="18" s="1"/>
  <c r="R40" i="18" s="1"/>
  <c r="R43" i="18" s="1"/>
  <c r="R45" i="18" s="1"/>
  <c r="AS30" i="27"/>
  <c r="AD32" i="27"/>
  <c r="V32" i="20"/>
  <c r="S24" i="20" s="1"/>
  <c r="AD30" i="18"/>
  <c r="AD30" i="25"/>
  <c r="Q30" i="20"/>
  <c r="Q34" i="20" s="1"/>
  <c r="Q36" i="20" s="1"/>
  <c r="Q38" i="20" s="1"/>
  <c r="Q40" i="20" s="1"/>
  <c r="Q43" i="20" s="1"/>
  <c r="Q45" i="20" s="1"/>
  <c r="Q47" i="20" s="1"/>
  <c r="AO32" i="20"/>
  <c r="AZ30" i="17"/>
  <c r="V30" i="19"/>
  <c r="V34" i="19" s="1"/>
  <c r="V36" i="19" s="1"/>
  <c r="V38" i="19" s="1"/>
  <c r="V40" i="19" s="1"/>
  <c r="V43" i="19" s="1"/>
  <c r="V45" i="19" s="1"/>
  <c r="AX32" i="22"/>
  <c r="AB32" i="24"/>
  <c r="AB32" i="22"/>
  <c r="AB34" i="22" s="1"/>
  <c r="AB36" i="22" s="1"/>
  <c r="AB38" i="22" s="1"/>
  <c r="AB40" i="22" s="1"/>
  <c r="AB43" i="22" s="1"/>
  <c r="AB45" i="22" s="1"/>
  <c r="AR30" i="22"/>
  <c r="AR34" i="22" s="1"/>
  <c r="AR36" i="22" s="1"/>
  <c r="AR38" i="22" s="1"/>
  <c r="AR40" i="22" s="1"/>
  <c r="AR43" i="22" s="1"/>
  <c r="AR45" i="22" s="1"/>
  <c r="AE32" i="25"/>
  <c r="Z32" i="19"/>
  <c r="AX32" i="18"/>
  <c r="X30" i="22"/>
  <c r="AH30" i="19"/>
  <c r="AT30" i="24"/>
  <c r="AH30" i="21"/>
  <c r="AC30" i="25"/>
  <c r="AC34" i="25" s="1"/>
  <c r="AC36" i="25" s="1"/>
  <c r="AC38" i="25" s="1"/>
  <c r="AC40" i="25" s="1"/>
  <c r="AC43" i="25" s="1"/>
  <c r="AC45" i="25" s="1"/>
  <c r="Y30" i="24"/>
  <c r="AI32" i="27"/>
  <c r="AE30" i="17"/>
  <c r="AQ30" i="18"/>
  <c r="AQ34" i="18" s="1"/>
  <c r="AQ36" i="18" s="1"/>
  <c r="AQ38" i="18" s="1"/>
  <c r="AQ40" i="18" s="1"/>
  <c r="AQ43" i="18" s="1"/>
  <c r="AQ45" i="18" s="1"/>
  <c r="W30" i="19"/>
  <c r="AQ32" i="21"/>
  <c r="AU32" i="22"/>
  <c r="AZ30" i="20"/>
  <c r="AQ32" i="22"/>
  <c r="AQ34" i="22" s="1"/>
  <c r="AQ36" i="22" s="1"/>
  <c r="AQ38" i="22" s="1"/>
  <c r="AQ40" i="22" s="1"/>
  <c r="AQ43" i="22" s="1"/>
  <c r="AQ45" i="22" s="1"/>
  <c r="AG32" i="24"/>
  <c r="AZ32" i="18"/>
  <c r="AH30" i="27"/>
  <c r="AA32" i="25"/>
  <c r="AW30" i="25"/>
  <c r="Z32" i="18"/>
  <c r="U32" i="21"/>
  <c r="U34" i="21" s="1"/>
  <c r="U36" i="21" s="1"/>
  <c r="U38" i="21" s="1"/>
  <c r="U40" i="21" s="1"/>
  <c r="U43" i="21" s="1"/>
  <c r="U45" i="21" s="1"/>
  <c r="AN32" i="20"/>
  <c r="AG30" i="22"/>
  <c r="AO32" i="22"/>
  <c r="AP32" i="20"/>
  <c r="W32" i="14"/>
  <c r="Z32" i="14"/>
  <c r="AK32" i="19"/>
  <c r="AM32" i="14"/>
  <c r="Y30" i="14"/>
  <c r="Q30" i="14"/>
  <c r="Q34" i="14" s="1"/>
  <c r="Q36" i="14" s="1"/>
  <c r="Q38" i="14" s="1"/>
  <c r="Q40" i="14" s="1"/>
  <c r="Q43" i="14" s="1"/>
  <c r="Q45" i="14" s="1"/>
  <c r="AB32" i="23"/>
  <c r="AV32" i="24"/>
  <c r="AS32" i="27"/>
  <c r="AC30" i="22"/>
  <c r="AM30" i="27"/>
  <c r="AU30" i="20"/>
  <c r="AU30" i="23"/>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0" i="21"/>
  <c r="AT34" i="21" s="1"/>
  <c r="AT36" i="21" s="1"/>
  <c r="AT38" i="21" s="1"/>
  <c r="AT40" i="21" s="1"/>
  <c r="AT43" i="21" s="1"/>
  <c r="AT45" i="21" s="1"/>
  <c r="W30" i="21"/>
  <c r="U32" i="18"/>
  <c r="R24" i="18" s="1"/>
  <c r="AF30" i="14"/>
  <c r="AA30" i="18"/>
  <c r="AC32" i="24"/>
  <c r="AM30" i="18"/>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Y34" i="23" s="1"/>
  <c r="AY36" i="23" s="1"/>
  <c r="AY38" i="23" s="1"/>
  <c r="AY40" i="23" s="1"/>
  <c r="AY43" i="23" s="1"/>
  <c r="AY45" i="23" s="1"/>
  <c r="AD30" i="27"/>
  <c r="AD34" i="27" s="1"/>
  <c r="AD36" i="27" s="1"/>
  <c r="AD38" i="27" s="1"/>
  <c r="AD40" i="27" s="1"/>
  <c r="AD43" i="27" s="1"/>
  <c r="AD45" i="27" s="1"/>
  <c r="AH32" i="14"/>
  <c r="X30" i="14"/>
  <c r="X34" i="14" s="1"/>
  <c r="X36" i="14" s="1"/>
  <c r="X38" i="14" s="1"/>
  <c r="X40" i="14" s="1"/>
  <c r="X43" i="14" s="1"/>
  <c r="X45" i="14" s="1"/>
  <c r="AG32" i="23"/>
  <c r="T32" i="18"/>
  <c r="Q24" i="18" s="1"/>
  <c r="Q25" i="18" s="1"/>
  <c r="AJ30" i="19"/>
  <c r="AE30" i="27"/>
  <c r="AE34" i="27" s="1"/>
  <c r="AE36" i="27" s="1"/>
  <c r="AE38" i="27" s="1"/>
  <c r="AE40" i="27" s="1"/>
  <c r="AE43" i="27" s="1"/>
  <c r="AE45" i="27" s="1"/>
  <c r="AV32" i="23"/>
  <c r="AO32" i="27"/>
  <c r="AJ30" i="24"/>
  <c r="AE32" i="21"/>
  <c r="AH32" i="25"/>
  <c r="V30" i="14"/>
  <c r="AP32" i="21"/>
  <c r="AB30" i="20"/>
  <c r="Z30" i="27"/>
  <c r="AG32" i="22"/>
  <c r="AG34" i="22" s="1"/>
  <c r="AG36" i="22" s="1"/>
  <c r="AG38" i="22" s="1"/>
  <c r="AG40" i="22" s="1"/>
  <c r="AG43" i="22" s="1"/>
  <c r="AG45" i="22" s="1"/>
  <c r="AG30" i="18"/>
  <c r="T32" i="21"/>
  <c r="Q24" i="21" s="1"/>
  <c r="AP32" i="19"/>
  <c r="Z30" i="17"/>
  <c r="Z34" i="17" s="1"/>
  <c r="Z36" i="17" s="1"/>
  <c r="Z38" i="17" s="1"/>
  <c r="Z40" i="17" s="1"/>
  <c r="Z43" i="17" s="1"/>
  <c r="Z45" i="17" s="1"/>
  <c r="Y32" i="14"/>
  <c r="Y30" i="22"/>
  <c r="Y34" i="22" s="1"/>
  <c r="Y36" i="22" s="1"/>
  <c r="Y38" i="22" s="1"/>
  <c r="Y40" i="22" s="1"/>
  <c r="Y43" i="22" s="1"/>
  <c r="Y45" i="22" s="1"/>
  <c r="AY32" i="22"/>
  <c r="S30" i="14"/>
  <c r="S34" i="14" s="1"/>
  <c r="S36" i="14" s="1"/>
  <c r="S38" i="14" s="1"/>
  <c r="S40" i="14" s="1"/>
  <c r="S43" i="14" s="1"/>
  <c r="S45" i="14" s="1"/>
  <c r="AN32" i="18"/>
  <c r="AL32" i="18"/>
  <c r="AD32" i="21"/>
  <c r="AF32" i="24"/>
  <c r="AY30" i="17"/>
  <c r="U32" i="19"/>
  <c r="AW30" i="19"/>
  <c r="AR32" i="24"/>
  <c r="AR34" i="24" s="1"/>
  <c r="AR36" i="24" s="1"/>
  <c r="AR38" i="24" s="1"/>
  <c r="AR40" i="24" s="1"/>
  <c r="AR43" i="24" s="1"/>
  <c r="AR45" i="24" s="1"/>
  <c r="AI32" i="25"/>
  <c r="AI34" i="25" s="1"/>
  <c r="AI36" i="25" s="1"/>
  <c r="AI38" i="25" s="1"/>
  <c r="AI40" i="25" s="1"/>
  <c r="AI43" i="25" s="1"/>
  <c r="AI45" i="25" s="1"/>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AB34" i="14" s="1"/>
  <c r="AB36" i="14" s="1"/>
  <c r="AB38" i="14" s="1"/>
  <c r="AB40" i="14" s="1"/>
  <c r="AB43" i="14" s="1"/>
  <c r="AB45" i="14" s="1"/>
  <c r="Z32" i="22"/>
  <c r="AX30" i="19"/>
  <c r="AX34" i="19" s="1"/>
  <c r="AX36" i="19" s="1"/>
  <c r="AX38" i="19" s="1"/>
  <c r="AX40" i="19" s="1"/>
  <c r="AX43" i="19" s="1"/>
  <c r="AX45" i="19" s="1"/>
  <c r="AF32" i="27"/>
  <c r="W30" i="20"/>
  <c r="AG30" i="20"/>
  <c r="AY30" i="22"/>
  <c r="S30" i="21"/>
  <c r="S34" i="21" s="1"/>
  <c r="S36" i="21" s="1"/>
  <c r="S38" i="21" s="1"/>
  <c r="S40" i="21" s="1"/>
  <c r="S43" i="21" s="1"/>
  <c r="S45" i="21" s="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AK30" i="18"/>
  <c r="AX30" i="17"/>
  <c r="AN30" i="21"/>
  <c r="AC32" i="22"/>
  <c r="AT30" i="14"/>
  <c r="AA30" i="23"/>
  <c r="AA34" i="23" s="1"/>
  <c r="AA36" i="23" s="1"/>
  <c r="AA38" i="23" s="1"/>
  <c r="AA40" i="23" s="1"/>
  <c r="AA43" i="23" s="1"/>
  <c r="AA45" i="23" s="1"/>
  <c r="AV30" i="20"/>
  <c r="Z32" i="25"/>
  <c r="AR30" i="23"/>
  <c r="AK32" i="27"/>
  <c r="AF32" i="22"/>
  <c r="AI32" i="22"/>
  <c r="AE32" i="14"/>
  <c r="AU30" i="24"/>
  <c r="AK30" i="21"/>
  <c r="AW32" i="21"/>
  <c r="AY32" i="21"/>
  <c r="V30" i="27"/>
  <c r="V34" i="27" s="1"/>
  <c r="V36" i="27" s="1"/>
  <c r="V38" i="27" s="1"/>
  <c r="V40" i="27" s="1"/>
  <c r="V43" i="27" s="1"/>
  <c r="V45" i="27" s="1"/>
  <c r="AP30" i="20"/>
  <c r="AC30" i="24"/>
  <c r="AX30" i="14"/>
  <c r="U30" i="17"/>
  <c r="U34" i="17" s="1"/>
  <c r="U36" i="17" s="1"/>
  <c r="U38" i="17" s="1"/>
  <c r="U40" i="17" s="1"/>
  <c r="U43" i="17" s="1"/>
  <c r="U45" i="17" s="1"/>
  <c r="AM30" i="19"/>
  <c r="AF32" i="14"/>
  <c r="AP30" i="24"/>
  <c r="AX32" i="14"/>
  <c r="AU32" i="24"/>
  <c r="AO30" i="20"/>
  <c r="AO34" i="20" s="1"/>
  <c r="AO36" i="20" s="1"/>
  <c r="AO38" i="20" s="1"/>
  <c r="AO40" i="20" s="1"/>
  <c r="AO43" i="20" s="1"/>
  <c r="AO45" i="20" s="1"/>
  <c r="AJ30" i="27"/>
  <c r="AN32" i="22"/>
  <c r="AQ30" i="21"/>
  <c r="AU32" i="23"/>
  <c r="AL32" i="17"/>
  <c r="AH32" i="20"/>
  <c r="AA30" i="27"/>
  <c r="AA32" i="19"/>
  <c r="AA34" i="19" s="1"/>
  <c r="AA36" i="19" s="1"/>
  <c r="AA38" i="19" s="1"/>
  <c r="AA40" i="19" s="1"/>
  <c r="AA43" i="19" s="1"/>
  <c r="AA45" i="19" s="1"/>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R34" i="21" s="1"/>
  <c r="AR36" i="21" s="1"/>
  <c r="AR38" i="21" s="1"/>
  <c r="AR40" i="21" s="1"/>
  <c r="AR43" i="21" s="1"/>
  <c r="AR45" i="21" s="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D30" i="20"/>
  <c r="AE30" i="19"/>
  <c r="AZ30" i="24"/>
  <c r="X30" i="21"/>
  <c r="AM30" i="24"/>
  <c r="AM32" i="18"/>
  <c r="AS32" i="19"/>
  <c r="AM32" i="19"/>
  <c r="AK32" i="20"/>
  <c r="AJ32" i="23"/>
  <c r="AQ30" i="25"/>
  <c r="AO30" i="27"/>
  <c r="AA32" i="20"/>
  <c r="AD32" i="19"/>
  <c r="AJ30" i="14"/>
  <c r="AB32" i="19"/>
  <c r="AB34" i="19" s="1"/>
  <c r="AB36" i="19" s="1"/>
  <c r="AB38" i="19" s="1"/>
  <c r="AB40" i="19" s="1"/>
  <c r="AB43" i="19" s="1"/>
  <c r="AB45" i="19" s="1"/>
  <c r="AC32" i="27"/>
  <c r="Z30" i="22"/>
  <c r="AV32" i="27"/>
  <c r="W30" i="18"/>
  <c r="AT32" i="24"/>
  <c r="AF30" i="25"/>
  <c r="Y30" i="17"/>
  <c r="AW30" i="24"/>
  <c r="Y32" i="27"/>
  <c r="AM30" i="22"/>
  <c r="AM34" i="22" s="1"/>
  <c r="AM36" i="22" s="1"/>
  <c r="AM38" i="22" s="1"/>
  <c r="AM40" i="22" s="1"/>
  <c r="AM43" i="22" s="1"/>
  <c r="AM45" i="22" s="1"/>
  <c r="S30" i="22"/>
  <c r="AJ32" i="27"/>
  <c r="Y30" i="25"/>
  <c r="AQ30" i="19"/>
  <c r="W32" i="19"/>
  <c r="AP32" i="22"/>
  <c r="AV30" i="17"/>
  <c r="AY32" i="19"/>
  <c r="U30" i="27"/>
  <c r="AR30" i="27"/>
  <c r="AC32" i="25"/>
  <c r="AK30" i="25"/>
  <c r="AQ30" i="20"/>
  <c r="AP32" i="23"/>
  <c r="AP34" i="23" s="1"/>
  <c r="AP36" i="23" s="1"/>
  <c r="AP38" i="23" s="1"/>
  <c r="AP40" i="23" s="1"/>
  <c r="AP43" i="23" s="1"/>
  <c r="AP45" i="23" s="1"/>
  <c r="AG32" i="20"/>
  <c r="AG34" i="20" s="1"/>
  <c r="AG36" i="20" s="1"/>
  <c r="AG38" i="20" s="1"/>
  <c r="AG40" i="20" s="1"/>
  <c r="AG43" i="20" s="1"/>
  <c r="AG45" i="20" s="1"/>
  <c r="AH30" i="17"/>
  <c r="AU32" i="14"/>
  <c r="AO32" i="19"/>
  <c r="AI30" i="18"/>
  <c r="AK32" i="14"/>
  <c r="AE32" i="22"/>
  <c r="AK32" i="17"/>
  <c r="AB32" i="18"/>
  <c r="AP30" i="22"/>
  <c r="AX30" i="20"/>
  <c r="AG30" i="17"/>
  <c r="AI32" i="14"/>
  <c r="AF30" i="19"/>
  <c r="AD32" i="18"/>
  <c r="AO32" i="24"/>
  <c r="AI30" i="19"/>
  <c r="AS30" i="22"/>
  <c r="AV30" i="19"/>
  <c r="O34" i="23"/>
  <c r="O36" i="23" s="1"/>
  <c r="O38" i="23" s="1"/>
  <c r="O40" i="23" s="1"/>
  <c r="O43" i="23" s="1"/>
  <c r="O45" i="23" s="1"/>
  <c r="O47" i="23" s="1"/>
  <c r="N34" i="25"/>
  <c r="N36" i="25" s="1"/>
  <c r="N38" i="25" s="1"/>
  <c r="N40" i="25" s="1"/>
  <c r="N43" i="25" s="1"/>
  <c r="N45" i="25" s="1"/>
  <c r="BB30" i="25"/>
  <c r="BC30" i="23"/>
  <c r="AD34" i="21"/>
  <c r="AD36" i="21" s="1"/>
  <c r="AD38" i="21" s="1"/>
  <c r="AD40" i="21" s="1"/>
  <c r="AD43" i="21" s="1"/>
  <c r="AD45" i="21" s="1"/>
  <c r="P34" i="17"/>
  <c r="P36" i="17" s="1"/>
  <c r="P38" i="17" s="1"/>
  <c r="P40" i="17" s="1"/>
  <c r="P43" i="17" s="1"/>
  <c r="P45" i="17" s="1"/>
  <c r="T34" i="19"/>
  <c r="T36" i="19" s="1"/>
  <c r="T38" i="19" s="1"/>
  <c r="T40" i="19" s="1"/>
  <c r="T43" i="19" s="1"/>
  <c r="T45" i="19" s="1"/>
  <c r="BE26" i="27"/>
  <c r="N34" i="24"/>
  <c r="N36" i="24" s="1"/>
  <c r="N38" i="24" s="1"/>
  <c r="N40" i="24" s="1"/>
  <c r="N43" i="24" s="1"/>
  <c r="N45" i="24" s="1"/>
  <c r="O34" i="21"/>
  <c r="O36" i="21" s="1"/>
  <c r="O38" i="21" s="1"/>
  <c r="O40" i="21" s="1"/>
  <c r="O43" i="21" s="1"/>
  <c r="O45" i="21"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BE26" i="24"/>
  <c r="BD30" i="23"/>
  <c r="BD26" i="22"/>
  <c r="O24" i="23"/>
  <c r="BD26" i="19"/>
  <c r="P34" i="24"/>
  <c r="P36" i="24" s="1"/>
  <c r="P38" i="24" s="1"/>
  <c r="P40" i="24" s="1"/>
  <c r="P43" i="24" s="1"/>
  <c r="P45" i="24" s="1"/>
  <c r="R34" i="22"/>
  <c r="R36" i="22" s="1"/>
  <c r="R38" i="22" s="1"/>
  <c r="R40" i="22" s="1"/>
  <c r="R43" i="22" s="1"/>
  <c r="R45" i="22" s="1"/>
  <c r="BE26" i="19"/>
  <c r="BC26" i="23"/>
  <c r="AK34" i="18"/>
  <c r="AK36" i="18" s="1"/>
  <c r="AK38" i="18" s="1"/>
  <c r="AK40" i="18" s="1"/>
  <c r="AK43" i="18" s="1"/>
  <c r="AK45" i="18" s="1"/>
  <c r="BD30" i="19"/>
  <c r="O34" i="25"/>
  <c r="O36" i="25" s="1"/>
  <c r="O38" i="25" s="1"/>
  <c r="O40" i="25" s="1"/>
  <c r="O43" i="25" s="1"/>
  <c r="O45" i="25" s="1"/>
  <c r="O47" i="25" s="1"/>
  <c r="BD26" i="27"/>
  <c r="O34" i="19"/>
  <c r="O36" i="19" s="1"/>
  <c r="O38" i="19" s="1"/>
  <c r="O40" i="19" s="1"/>
  <c r="O43" i="19" s="1"/>
  <c r="O45" i="19" s="1"/>
  <c r="O47" i="19"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BC30" i="17"/>
  <c r="BB30" i="27"/>
  <c r="BD30" i="17"/>
  <c r="BD30" i="24"/>
  <c r="AU34" i="18"/>
  <c r="AU36" i="18" s="1"/>
  <c r="AU38" i="18" s="1"/>
  <c r="AU40" i="18" s="1"/>
  <c r="AU43" i="18" s="1"/>
  <c r="AU45" i="18" s="1"/>
  <c r="Z34" i="25"/>
  <c r="Z36" i="25" s="1"/>
  <c r="Z38" i="25" s="1"/>
  <c r="Z40" i="25" s="1"/>
  <c r="Z43" i="25" s="1"/>
  <c r="Z45" i="25" s="1"/>
  <c r="BB30" i="18"/>
  <c r="BD30" i="27"/>
  <c r="BC32" i="24"/>
  <c r="BE26" i="23"/>
  <c r="BD32" i="20"/>
  <c r="BE26" i="25"/>
  <c r="BB26" i="22"/>
  <c r="P34" i="21"/>
  <c r="P36" i="21" s="1"/>
  <c r="P38" i="21" s="1"/>
  <c r="P40" i="21" s="1"/>
  <c r="P43" i="21" s="1"/>
  <c r="P45" i="21" s="1"/>
  <c r="X34" i="20"/>
  <c r="X36" i="20" s="1"/>
  <c r="X38" i="20" s="1"/>
  <c r="X40" i="20" s="1"/>
  <c r="X43" i="20" s="1"/>
  <c r="X45" i="20" s="1"/>
  <c r="BE26" i="17"/>
  <c r="Q34" i="27"/>
  <c r="Q36" i="27" s="1"/>
  <c r="Q38" i="27" s="1"/>
  <c r="Q40" i="27" s="1"/>
  <c r="Q43" i="27" s="1"/>
  <c r="Q45" i="27" s="1"/>
  <c r="BE26" i="18"/>
  <c r="BC26" i="25"/>
  <c r="O34" i="17"/>
  <c r="O36" i="17" s="1"/>
  <c r="O38" i="17" s="1"/>
  <c r="O40" i="17" s="1"/>
  <c r="O43" i="17" s="1"/>
  <c r="O45" i="17" s="1"/>
  <c r="BB30" i="22"/>
  <c r="S34" i="22"/>
  <c r="S36" i="22" s="1"/>
  <c r="S38" i="22" s="1"/>
  <c r="S40" i="22" s="1"/>
  <c r="S43" i="22" s="1"/>
  <c r="S45" i="22" s="1"/>
  <c r="W34" i="20"/>
  <c r="W36" i="20" s="1"/>
  <c r="W38" i="20" s="1"/>
  <c r="W40" i="20" s="1"/>
  <c r="W43" i="20" s="1"/>
  <c r="W45" i="20" s="1"/>
  <c r="O24" i="25"/>
  <c r="O25" i="25" s="1"/>
  <c r="BC32" i="27"/>
  <c r="BB30" i="24"/>
  <c r="P34" i="25"/>
  <c r="P36" i="25" s="1"/>
  <c r="P38" i="25" s="1"/>
  <c r="P40" i="25" s="1"/>
  <c r="P43" i="25" s="1"/>
  <c r="P45" i="25" s="1"/>
  <c r="BC32" i="23"/>
  <c r="BB30" i="21"/>
  <c r="AL34" i="27"/>
  <c r="AL36" i="27" s="1"/>
  <c r="AL38" i="27" s="1"/>
  <c r="AL40" i="27" s="1"/>
  <c r="AL43" i="27" s="1"/>
  <c r="AL45" i="27" s="1"/>
  <c r="S34" i="19"/>
  <c r="S36" i="19" s="1"/>
  <c r="S38" i="19" s="1"/>
  <c r="S40" i="19" s="1"/>
  <c r="S43" i="19" s="1"/>
  <c r="S45" i="19" s="1"/>
  <c r="BD26" i="18"/>
  <c r="AB34" i="21"/>
  <c r="AB36" i="21" s="1"/>
  <c r="AB38" i="21" s="1"/>
  <c r="AB40" i="21" s="1"/>
  <c r="AB43" i="21" s="1"/>
  <c r="AB45" i="21" s="1"/>
  <c r="BD26" i="20"/>
  <c r="BD32" i="27"/>
  <c r="BC26" i="21"/>
  <c r="BC32" i="17"/>
  <c r="BD32" i="23"/>
  <c r="BB32" i="22"/>
  <c r="BC30" i="27"/>
  <c r="BB26" i="20"/>
  <c r="BE26" i="22"/>
  <c r="BB32" i="18"/>
  <c r="BC30" i="25"/>
  <c r="BB26" i="24"/>
  <c r="BC26" i="19"/>
  <c r="BD32" i="18"/>
  <c r="BC32" i="22"/>
  <c r="BC26" i="22"/>
  <c r="BC30" i="22"/>
  <c r="BD26" i="24"/>
  <c r="BC32" i="20"/>
  <c r="BC26" i="24"/>
  <c r="BB32" i="17"/>
  <c r="BB30" i="17"/>
  <c r="BB26" i="21"/>
  <c r="BB32" i="21"/>
  <c r="BB26" i="25"/>
  <c r="BB26" i="23"/>
  <c r="BB32" i="25"/>
  <c r="BC30" i="18"/>
  <c r="BC32" i="21"/>
  <c r="BB30" i="19"/>
  <c r="BD30" i="18"/>
  <c r="BC26" i="17"/>
  <c r="BC26" i="27"/>
  <c r="BB32" i="24"/>
  <c r="BD26" i="21"/>
  <c r="BC30" i="20"/>
  <c r="BD32" i="25"/>
  <c r="BC30" i="24"/>
  <c r="Q24" i="22"/>
  <c r="BE26" i="21"/>
  <c r="BD26" i="17"/>
  <c r="BB26" i="17"/>
  <c r="BB32" i="20"/>
  <c r="BC32" i="18"/>
  <c r="BD30" i="22"/>
  <c r="BC26" i="18"/>
  <c r="BD30" i="20"/>
  <c r="U34" i="25"/>
  <c r="U36" i="25" s="1"/>
  <c r="U38" i="25" s="1"/>
  <c r="U40" i="25" s="1"/>
  <c r="U43" i="25" s="1"/>
  <c r="U45" i="25" s="1"/>
  <c r="BB30" i="23"/>
  <c r="BD26" i="23"/>
  <c r="BC32" i="25"/>
  <c r="BC30" i="19"/>
  <c r="BB32" i="19"/>
  <c r="BB30" i="20"/>
  <c r="BD32" i="17"/>
  <c r="BC30" i="21"/>
  <c r="BD32" i="19"/>
  <c r="BD32" i="22"/>
  <c r="BD32" i="21"/>
  <c r="BB26" i="27"/>
  <c r="BB32" i="23"/>
  <c r="BD26" i="25"/>
  <c r="BB32" i="27"/>
  <c r="BB26" i="19"/>
  <c r="BC26" i="20"/>
  <c r="BC26" i="14"/>
  <c r="BB26" i="14"/>
  <c r="BD26" i="14"/>
  <c r="BE26" i="14"/>
  <c r="P25" i="14"/>
  <c r="Q47" i="14"/>
  <c r="Q7" i="13"/>
  <c r="P28" i="14"/>
  <c r="R26" i="14" s="1"/>
  <c r="AU6" i="2"/>
  <c r="AW6" i="2" s="1"/>
  <c r="AY6" i="2" s="1"/>
  <c r="BD30" i="14"/>
  <c r="BC30" i="14"/>
  <c r="BB30" i="14"/>
  <c r="AH19" i="14"/>
  <c r="AM20" i="14"/>
  <c r="AN20" i="14"/>
  <c r="AI19" i="14"/>
  <c r="AA34" i="21" l="1"/>
  <c r="AA36" i="21" s="1"/>
  <c r="AA38" i="21" s="1"/>
  <c r="AA40" i="21" s="1"/>
  <c r="AA43" i="21" s="1"/>
  <c r="AA45" i="21" s="1"/>
  <c r="AS34" i="23"/>
  <c r="AS36" i="23" s="1"/>
  <c r="AS38" i="23" s="1"/>
  <c r="AS40" i="23" s="1"/>
  <c r="AS43" i="23" s="1"/>
  <c r="AS45" i="23" s="1"/>
  <c r="AC34" i="20"/>
  <c r="AC36" i="20" s="1"/>
  <c r="AC38" i="20" s="1"/>
  <c r="AC40" i="20" s="1"/>
  <c r="AC43" i="20" s="1"/>
  <c r="AC45" i="20" s="1"/>
  <c r="R34" i="19"/>
  <c r="R36" i="19" s="1"/>
  <c r="R38" i="19" s="1"/>
  <c r="R40" i="19" s="1"/>
  <c r="R43" i="19" s="1"/>
  <c r="R45" i="19" s="1"/>
  <c r="AF34" i="14"/>
  <c r="U34" i="18"/>
  <c r="U36" i="18" s="1"/>
  <c r="U38" i="18" s="1"/>
  <c r="U40" i="18" s="1"/>
  <c r="U43" i="18" s="1"/>
  <c r="U45" i="18" s="1"/>
  <c r="AJ34" i="20"/>
  <c r="AJ36" i="20" s="1"/>
  <c r="AJ38" i="20" s="1"/>
  <c r="AJ40" i="20" s="1"/>
  <c r="AJ43" i="20" s="1"/>
  <c r="AJ45" i="20" s="1"/>
  <c r="T34" i="25"/>
  <c r="T36" i="25" s="1"/>
  <c r="T38" i="25" s="1"/>
  <c r="T40" i="25" s="1"/>
  <c r="T43" i="25" s="1"/>
  <c r="T45" i="25" s="1"/>
  <c r="AS34" i="22"/>
  <c r="AS36" i="22" s="1"/>
  <c r="AS38" i="22" s="1"/>
  <c r="AS40" i="22" s="1"/>
  <c r="AS43" i="22" s="1"/>
  <c r="AS45" i="22" s="1"/>
  <c r="AV34" i="20"/>
  <c r="AV36" i="20" s="1"/>
  <c r="AV38" i="20" s="1"/>
  <c r="AV40" i="20" s="1"/>
  <c r="AV43" i="20" s="1"/>
  <c r="AV45" i="20" s="1"/>
  <c r="AU34" i="23"/>
  <c r="AU36" i="23" s="1"/>
  <c r="AU38" i="23" s="1"/>
  <c r="AU40" i="23" s="1"/>
  <c r="AU43" i="23" s="1"/>
  <c r="AU45" i="23" s="1"/>
  <c r="U34" i="27"/>
  <c r="U36" i="27" s="1"/>
  <c r="U38" i="27" s="1"/>
  <c r="U40" i="27" s="1"/>
  <c r="U43" i="27" s="1"/>
  <c r="U45" i="27" s="1"/>
  <c r="AQ34" i="27"/>
  <c r="AQ36" i="27" s="1"/>
  <c r="AQ38" i="27" s="1"/>
  <c r="AQ40" i="27" s="1"/>
  <c r="AQ43" i="27" s="1"/>
  <c r="AQ45" i="27" s="1"/>
  <c r="AW34" i="20"/>
  <c r="AW36" i="20" s="1"/>
  <c r="AW38" i="20" s="1"/>
  <c r="AW40" i="20" s="1"/>
  <c r="AW43" i="20" s="1"/>
  <c r="AW45" i="20" s="1"/>
  <c r="T34" i="23"/>
  <c r="T36" i="23" s="1"/>
  <c r="T38" i="23" s="1"/>
  <c r="T40" i="23" s="1"/>
  <c r="T43" i="23" s="1"/>
  <c r="T45" i="23" s="1"/>
  <c r="U34" i="24"/>
  <c r="U36" i="24" s="1"/>
  <c r="U38" i="24" s="1"/>
  <c r="U40" i="24" s="1"/>
  <c r="U43" i="24" s="1"/>
  <c r="U45" i="24" s="1"/>
  <c r="AG34" i="23"/>
  <c r="AG36" i="23" s="1"/>
  <c r="AG38" i="23" s="1"/>
  <c r="AG40" i="23" s="1"/>
  <c r="AG43" i="23" s="1"/>
  <c r="AG45" i="23" s="1"/>
  <c r="AI34" i="27"/>
  <c r="AI36" i="27" s="1"/>
  <c r="AI38" i="27" s="1"/>
  <c r="AI40" i="27" s="1"/>
  <c r="AI43" i="27" s="1"/>
  <c r="AI45" i="27" s="1"/>
  <c r="AU34" i="17"/>
  <c r="AU36" i="17" s="1"/>
  <c r="AU38" i="17" s="1"/>
  <c r="AU40" i="17" s="1"/>
  <c r="AU43" i="17" s="1"/>
  <c r="AU45" i="17" s="1"/>
  <c r="AX34" i="20"/>
  <c r="AX36" i="20" s="1"/>
  <c r="AX38" i="20" s="1"/>
  <c r="AX40" i="20" s="1"/>
  <c r="AX43" i="20" s="1"/>
  <c r="AX45" i="20" s="1"/>
  <c r="AT34" i="18"/>
  <c r="AT36" i="18" s="1"/>
  <c r="AT38" i="18" s="1"/>
  <c r="AT40" i="18" s="1"/>
  <c r="AT43" i="18" s="1"/>
  <c r="AT45" i="18" s="1"/>
  <c r="AX34" i="21"/>
  <c r="AX36" i="21" s="1"/>
  <c r="AX38" i="21" s="1"/>
  <c r="AX40" i="21" s="1"/>
  <c r="AX43" i="21" s="1"/>
  <c r="AX45" i="21" s="1"/>
  <c r="AB34" i="24"/>
  <c r="AB36" i="24" s="1"/>
  <c r="AB38" i="24" s="1"/>
  <c r="AB40" i="24" s="1"/>
  <c r="AB43" i="24" s="1"/>
  <c r="AB45" i="24" s="1"/>
  <c r="AI34" i="23"/>
  <c r="AI36" i="23" s="1"/>
  <c r="AI38" i="23" s="1"/>
  <c r="AI40" i="23" s="1"/>
  <c r="AI43" i="23" s="1"/>
  <c r="AI45" i="23" s="1"/>
  <c r="AW34" i="18"/>
  <c r="AW36" i="18" s="1"/>
  <c r="AW38" i="18" s="1"/>
  <c r="AW40" i="18" s="1"/>
  <c r="AW43" i="18" s="1"/>
  <c r="AW45" i="18" s="1"/>
  <c r="W34" i="22"/>
  <c r="W36" i="22" s="1"/>
  <c r="W38" i="22" s="1"/>
  <c r="W40" i="22" s="1"/>
  <c r="W43" i="22" s="1"/>
  <c r="W45" i="22" s="1"/>
  <c r="AV34" i="19"/>
  <c r="AV36" i="19" s="1"/>
  <c r="AV38" i="19" s="1"/>
  <c r="AV40" i="19" s="1"/>
  <c r="AV43" i="19" s="1"/>
  <c r="AV45" i="19" s="1"/>
  <c r="AW34" i="21"/>
  <c r="AW36" i="21" s="1"/>
  <c r="AW38" i="21" s="1"/>
  <c r="AW40" i="21" s="1"/>
  <c r="AW43" i="21" s="1"/>
  <c r="AW45" i="21" s="1"/>
  <c r="AT34" i="22"/>
  <c r="AT36" i="22" s="1"/>
  <c r="AT38" i="22" s="1"/>
  <c r="AT40" i="22" s="1"/>
  <c r="AT43" i="22" s="1"/>
  <c r="AT45" i="22" s="1"/>
  <c r="AE34" i="21"/>
  <c r="AE36" i="21" s="1"/>
  <c r="AE38" i="21" s="1"/>
  <c r="AE40" i="21" s="1"/>
  <c r="AE43" i="21" s="1"/>
  <c r="AE45" i="21" s="1"/>
  <c r="BD24" i="18"/>
  <c r="BD34" i="19"/>
  <c r="BD36" i="19" s="1"/>
  <c r="BD38" i="19" s="1"/>
  <c r="BD40" i="19" s="1"/>
  <c r="BD43" i="19" s="1"/>
  <c r="BD45" i="19" s="1"/>
  <c r="BD49" i="19" s="1"/>
  <c r="AP34" i="20"/>
  <c r="AP36" i="20" s="1"/>
  <c r="AP38" i="20" s="1"/>
  <c r="AP40" i="20" s="1"/>
  <c r="AP43" i="20" s="1"/>
  <c r="AP45" i="20" s="1"/>
  <c r="AC34" i="18"/>
  <c r="AC36" i="18" s="1"/>
  <c r="AC38" i="18" s="1"/>
  <c r="AC40" i="18" s="1"/>
  <c r="AC43" i="18" s="1"/>
  <c r="AC45" i="18" s="1"/>
  <c r="BD24" i="19"/>
  <c r="AD34" i="17"/>
  <c r="AD36" i="17" s="1"/>
  <c r="AD38" i="17" s="1"/>
  <c r="AD40" i="17" s="1"/>
  <c r="AD43" i="17" s="1"/>
  <c r="AD45" i="17" s="1"/>
  <c r="AG34" i="24"/>
  <c r="AG36" i="24" s="1"/>
  <c r="AG38" i="24" s="1"/>
  <c r="AG40" i="24" s="1"/>
  <c r="AG43" i="24" s="1"/>
  <c r="AG45" i="24" s="1"/>
  <c r="AP34" i="19"/>
  <c r="AP36" i="19" s="1"/>
  <c r="AP38" i="19" s="1"/>
  <c r="AP40" i="19" s="1"/>
  <c r="AP43" i="19" s="1"/>
  <c r="AP45" i="19" s="1"/>
  <c r="AG34" i="14"/>
  <c r="AG36" i="14" s="1"/>
  <c r="AG38" i="14" s="1"/>
  <c r="AG40" i="14" s="1"/>
  <c r="AG43" i="14" s="1"/>
  <c r="AG45" i="14" s="1"/>
  <c r="V34" i="17"/>
  <c r="V36" i="17" s="1"/>
  <c r="V38" i="17" s="1"/>
  <c r="V40" i="17" s="1"/>
  <c r="V43" i="17" s="1"/>
  <c r="V45" i="17" s="1"/>
  <c r="AN34" i="24"/>
  <c r="AN36" i="24" s="1"/>
  <c r="AN38" i="24" s="1"/>
  <c r="AN40" i="24" s="1"/>
  <c r="AN43" i="24" s="1"/>
  <c r="AN45" i="24" s="1"/>
  <c r="AM34" i="19"/>
  <c r="AM36" i="19" s="1"/>
  <c r="AM38" i="19" s="1"/>
  <c r="AM40" i="19" s="1"/>
  <c r="AM43" i="19" s="1"/>
  <c r="AM45" i="19" s="1"/>
  <c r="AY34" i="27"/>
  <c r="AY36" i="27" s="1"/>
  <c r="AY38" i="27" s="1"/>
  <c r="AY40" i="27" s="1"/>
  <c r="AY43" i="27" s="1"/>
  <c r="AY45" i="27" s="1"/>
  <c r="AA34" i="22"/>
  <c r="AA36" i="22" s="1"/>
  <c r="AA38" i="22" s="1"/>
  <c r="AA40" i="22" s="1"/>
  <c r="AA43" i="22" s="1"/>
  <c r="AA45" i="22" s="1"/>
  <c r="AF34" i="18"/>
  <c r="AF36" i="18" s="1"/>
  <c r="AF38" i="18" s="1"/>
  <c r="AF40" i="18" s="1"/>
  <c r="AF43" i="18" s="1"/>
  <c r="AF45" i="18" s="1"/>
  <c r="Q49" i="14"/>
  <c r="AH34" i="20"/>
  <c r="AH36" i="20" s="1"/>
  <c r="AH38" i="20" s="1"/>
  <c r="AH40" i="20" s="1"/>
  <c r="AH43" i="20" s="1"/>
  <c r="AH45" i="20" s="1"/>
  <c r="X34" i="17"/>
  <c r="X36" i="17" s="1"/>
  <c r="X38" i="17" s="1"/>
  <c r="X40" i="17" s="1"/>
  <c r="X43" i="17" s="1"/>
  <c r="X45" i="17" s="1"/>
  <c r="AA34" i="17"/>
  <c r="AA36" i="17" s="1"/>
  <c r="AA38" i="17" s="1"/>
  <c r="AA40" i="17" s="1"/>
  <c r="AA43" i="17" s="1"/>
  <c r="AA45" i="17" s="1"/>
  <c r="AC34" i="19"/>
  <c r="AC36" i="19" s="1"/>
  <c r="AC38" i="19" s="1"/>
  <c r="AC40" i="19" s="1"/>
  <c r="AC43" i="19" s="1"/>
  <c r="AC45" i="19" s="1"/>
  <c r="AJ34" i="18"/>
  <c r="AJ36" i="18" s="1"/>
  <c r="AJ38" i="18" s="1"/>
  <c r="AJ40" i="18" s="1"/>
  <c r="AJ43" i="18" s="1"/>
  <c r="AJ45" i="18" s="1"/>
  <c r="AY34" i="25"/>
  <c r="AY36" i="25" s="1"/>
  <c r="AY38" i="25" s="1"/>
  <c r="AY40" i="25" s="1"/>
  <c r="AY43" i="25" s="1"/>
  <c r="AY45" i="25" s="1"/>
  <c r="T34" i="20"/>
  <c r="T36" i="20" s="1"/>
  <c r="T38" i="20" s="1"/>
  <c r="T40" i="20" s="1"/>
  <c r="T43" i="20" s="1"/>
  <c r="T45" i="20" s="1"/>
  <c r="AX34" i="25"/>
  <c r="AX36" i="25" s="1"/>
  <c r="AX38" i="25" s="1"/>
  <c r="AX40" i="25" s="1"/>
  <c r="AX43" i="25" s="1"/>
  <c r="AX45" i="25" s="1"/>
  <c r="AX34" i="27"/>
  <c r="AX36" i="27" s="1"/>
  <c r="AX38" i="27" s="1"/>
  <c r="AX40" i="27" s="1"/>
  <c r="AX43" i="27" s="1"/>
  <c r="AX45" i="27" s="1"/>
  <c r="Z34" i="21"/>
  <c r="Z36" i="21" s="1"/>
  <c r="Z38" i="21" s="1"/>
  <c r="Z40" i="21" s="1"/>
  <c r="Z43" i="21" s="1"/>
  <c r="Z45" i="21" s="1"/>
  <c r="AL34" i="20"/>
  <c r="AL36" i="20" s="1"/>
  <c r="AL38" i="20" s="1"/>
  <c r="AL40" i="20" s="1"/>
  <c r="AL43" i="20" s="1"/>
  <c r="AL45" i="20" s="1"/>
  <c r="AE34" i="14"/>
  <c r="AE36" i="14" s="1"/>
  <c r="AE38" i="14" s="1"/>
  <c r="AE40" i="14" s="1"/>
  <c r="AE43" i="14" s="1"/>
  <c r="AE45" i="14" s="1"/>
  <c r="BC34" i="21"/>
  <c r="BC36" i="21" s="1"/>
  <c r="BC38" i="21" s="1"/>
  <c r="BC40" i="21" s="1"/>
  <c r="BC43" i="21" s="1"/>
  <c r="BC45" i="21" s="1"/>
  <c r="BC49" i="21" s="1"/>
  <c r="AK34" i="17"/>
  <c r="AK36" i="17" s="1"/>
  <c r="AK38" i="17" s="1"/>
  <c r="AK40" i="17" s="1"/>
  <c r="AK43" i="17" s="1"/>
  <c r="AK45" i="17" s="1"/>
  <c r="BD34" i="23"/>
  <c r="BD36" i="23" s="1"/>
  <c r="BD38" i="23" s="1"/>
  <c r="BD40" i="23" s="1"/>
  <c r="BD43" i="23" s="1"/>
  <c r="BD45" i="23" s="1"/>
  <c r="BD49" i="23" s="1"/>
  <c r="AY34" i="24"/>
  <c r="AY36" i="24" s="1"/>
  <c r="AY38" i="24" s="1"/>
  <c r="AY40" i="24" s="1"/>
  <c r="AY43" i="24" s="1"/>
  <c r="AY45" i="24" s="1"/>
  <c r="AZ34" i="27"/>
  <c r="AZ36" i="27" s="1"/>
  <c r="AZ38" i="27" s="1"/>
  <c r="AZ40" i="27" s="1"/>
  <c r="AZ43" i="27" s="1"/>
  <c r="AZ45" i="27" s="1"/>
  <c r="AK34" i="24"/>
  <c r="AK36" i="24" s="1"/>
  <c r="AK38" i="24" s="1"/>
  <c r="AK40" i="24" s="1"/>
  <c r="AK43" i="24" s="1"/>
  <c r="AK45" i="24" s="1"/>
  <c r="Y34" i="27"/>
  <c r="Y36" i="27" s="1"/>
  <c r="Y38" i="27" s="1"/>
  <c r="Y40" i="27" s="1"/>
  <c r="Y43" i="27" s="1"/>
  <c r="Y45" i="27" s="1"/>
  <c r="AK34" i="19"/>
  <c r="AK36" i="19" s="1"/>
  <c r="AK38" i="19" s="1"/>
  <c r="AK40" i="19" s="1"/>
  <c r="AK43" i="19" s="1"/>
  <c r="AK45" i="19" s="1"/>
  <c r="AB34" i="18"/>
  <c r="AB36" i="18" s="1"/>
  <c r="AB38" i="18" s="1"/>
  <c r="AB40" i="18" s="1"/>
  <c r="AB43" i="18" s="1"/>
  <c r="AB45" i="18" s="1"/>
  <c r="AG34" i="21"/>
  <c r="AG36" i="21" s="1"/>
  <c r="AG38" i="21" s="1"/>
  <c r="AG40" i="21" s="1"/>
  <c r="AG43" i="21" s="1"/>
  <c r="AG45" i="21" s="1"/>
  <c r="W34" i="14"/>
  <c r="W36" i="14" s="1"/>
  <c r="W38" i="14" s="1"/>
  <c r="W40" i="14" s="1"/>
  <c r="W43" i="14" s="1"/>
  <c r="W45" i="14" s="1"/>
  <c r="AF34" i="21"/>
  <c r="AF36" i="21" s="1"/>
  <c r="AF38" i="21" s="1"/>
  <c r="AF40" i="21" s="1"/>
  <c r="AF43" i="21" s="1"/>
  <c r="AF45" i="21" s="1"/>
  <c r="AH34" i="17"/>
  <c r="AH36" i="17" s="1"/>
  <c r="AH38" i="17" s="1"/>
  <c r="AH40" i="17" s="1"/>
  <c r="AH43" i="17" s="1"/>
  <c r="AH45" i="17" s="1"/>
  <c r="AM34" i="18"/>
  <c r="AM36" i="18" s="1"/>
  <c r="AM38" i="18" s="1"/>
  <c r="AM40" i="18" s="1"/>
  <c r="AM43" i="18" s="1"/>
  <c r="AM45" i="18" s="1"/>
  <c r="AC34" i="22"/>
  <c r="AC36" i="22" s="1"/>
  <c r="AC38" i="22" s="1"/>
  <c r="AC40" i="22" s="1"/>
  <c r="AC43" i="22" s="1"/>
  <c r="AC45" i="22" s="1"/>
  <c r="AW34" i="25"/>
  <c r="AW36" i="25" s="1"/>
  <c r="AW38" i="25" s="1"/>
  <c r="AW40" i="25" s="1"/>
  <c r="AW43" i="25" s="1"/>
  <c r="AW45" i="25" s="1"/>
  <c r="S25" i="20"/>
  <c r="AN34" i="20"/>
  <c r="AN36" i="20" s="1"/>
  <c r="AN38" i="20" s="1"/>
  <c r="AN40" i="20" s="1"/>
  <c r="AN43" i="20" s="1"/>
  <c r="AN45" i="20" s="1"/>
  <c r="Y34" i="19"/>
  <c r="Y36" i="19" s="1"/>
  <c r="Y38" i="19" s="1"/>
  <c r="Y40" i="19" s="1"/>
  <c r="Y43" i="19" s="1"/>
  <c r="Y45" i="19" s="1"/>
  <c r="T34" i="17"/>
  <c r="T36" i="17" s="1"/>
  <c r="T38" i="17" s="1"/>
  <c r="T40" i="17" s="1"/>
  <c r="T43" i="17" s="1"/>
  <c r="T45" i="17" s="1"/>
  <c r="X34" i="21"/>
  <c r="X36" i="21" s="1"/>
  <c r="X38" i="21" s="1"/>
  <c r="X40" i="21" s="1"/>
  <c r="X43" i="21" s="1"/>
  <c r="X45" i="21" s="1"/>
  <c r="AN34" i="18"/>
  <c r="AN36" i="18" s="1"/>
  <c r="AN38" i="18" s="1"/>
  <c r="AN40" i="18" s="1"/>
  <c r="AN43" i="18" s="1"/>
  <c r="AN45" i="18" s="1"/>
  <c r="U34" i="20"/>
  <c r="U36" i="20" s="1"/>
  <c r="U38" i="20" s="1"/>
  <c r="U40" i="20" s="1"/>
  <c r="U43" i="20" s="1"/>
  <c r="U45" i="20" s="1"/>
  <c r="AR34" i="19"/>
  <c r="AR36" i="19" s="1"/>
  <c r="AR38" i="19" s="1"/>
  <c r="AR40" i="19" s="1"/>
  <c r="AR43" i="19" s="1"/>
  <c r="AR45" i="19" s="1"/>
  <c r="X34" i="24"/>
  <c r="X36" i="24" s="1"/>
  <c r="X38" i="24" s="1"/>
  <c r="X40" i="24" s="1"/>
  <c r="X43" i="24" s="1"/>
  <c r="X45" i="24" s="1"/>
  <c r="AG34" i="17"/>
  <c r="AG36" i="17" s="1"/>
  <c r="AG38" i="17" s="1"/>
  <c r="AG40" i="17" s="1"/>
  <c r="AG43" i="17" s="1"/>
  <c r="AG45" i="17" s="1"/>
  <c r="AM34" i="17"/>
  <c r="AM36" i="17" s="1"/>
  <c r="AM38" i="17" s="1"/>
  <c r="AM40" i="17" s="1"/>
  <c r="AM43" i="17" s="1"/>
  <c r="AM45" i="17" s="1"/>
  <c r="U34" i="19"/>
  <c r="U36" i="19" s="1"/>
  <c r="U38" i="19" s="1"/>
  <c r="U40" i="19" s="1"/>
  <c r="U43" i="19" s="1"/>
  <c r="U45" i="19" s="1"/>
  <c r="AD34" i="23"/>
  <c r="AD36" i="23" s="1"/>
  <c r="AD38" i="23" s="1"/>
  <c r="AD40" i="23" s="1"/>
  <c r="AD43" i="23" s="1"/>
  <c r="AD45" i="23" s="1"/>
  <c r="AF34" i="25"/>
  <c r="AF36" i="25" s="1"/>
  <c r="AF38" i="25" s="1"/>
  <c r="AF40" i="25" s="1"/>
  <c r="AF43" i="25" s="1"/>
  <c r="AF45" i="25" s="1"/>
  <c r="AJ34" i="21"/>
  <c r="AJ36" i="21" s="1"/>
  <c r="AJ38" i="21" s="1"/>
  <c r="AJ40" i="21" s="1"/>
  <c r="AJ43" i="21" s="1"/>
  <c r="AJ45" i="21" s="1"/>
  <c r="BD34" i="25"/>
  <c r="BD36" i="25" s="1"/>
  <c r="BD38" i="25" s="1"/>
  <c r="BD40" i="25" s="1"/>
  <c r="BD43" i="25" s="1"/>
  <c r="BD45" i="25" s="1"/>
  <c r="BD49" i="25"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F36" i="14"/>
  <c r="AF38" i="14" s="1"/>
  <c r="AF40" i="14" s="1"/>
  <c r="AF43" i="14" s="1"/>
  <c r="AF45" i="14" s="1"/>
  <c r="Q28" i="14"/>
  <c r="S26" i="14" s="1"/>
  <c r="BD24" i="14"/>
  <c r="AI34" i="14"/>
  <c r="AP20" i="14"/>
  <c r="AK19" i="14"/>
  <c r="AO20" i="14"/>
  <c r="AJ19" i="14"/>
  <c r="AH34" i="14"/>
  <c r="U26" i="20" l="1"/>
  <c r="V26" i="20" s="1"/>
  <c r="R47" i="17"/>
  <c r="T47" i="20"/>
  <c r="S26" i="18"/>
  <c r="T26" i="18" s="1"/>
  <c r="U26" i="18" s="1"/>
  <c r="P26" i="24"/>
  <c r="Q26" i="24" s="1"/>
  <c r="R26" i="24" s="1"/>
  <c r="R26" i="19"/>
  <c r="S26" i="19" s="1"/>
  <c r="T26" i="19" s="1"/>
  <c r="Q26" i="25"/>
  <c r="R26" i="25" s="1"/>
  <c r="S26" i="25" s="1"/>
  <c r="S26" i="17"/>
  <c r="T26" i="17" s="1"/>
  <c r="R26" i="21"/>
  <c r="S26" i="21" s="1"/>
  <c r="T26" i="21" s="1"/>
  <c r="S26" i="22"/>
  <c r="T26" i="22" s="1"/>
  <c r="U26" i="22" s="1"/>
  <c r="T24" i="20"/>
  <c r="T25" i="20" s="1"/>
  <c r="R26" i="23"/>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U24" i="20" l="1"/>
  <c r="U25" i="20" s="1"/>
  <c r="S47" i="18"/>
  <c r="R47" i="21"/>
  <c r="S24" i="17"/>
  <c r="S25" i="17" s="1"/>
  <c r="T47" i="18"/>
  <c r="T47" i="22"/>
  <c r="Q24" i="25"/>
  <c r="Q25" i="25" s="1"/>
  <c r="Q47" i="25"/>
  <c r="S24" i="18"/>
  <c r="R47" i="19"/>
  <c r="S24" i="22"/>
  <c r="S47" i="22"/>
  <c r="P24" i="24"/>
  <c r="R24" i="21"/>
  <c r="R24" i="19"/>
  <c r="T49" i="20"/>
  <c r="U28" i="20" s="1"/>
  <c r="W26" i="20" s="1"/>
  <c r="S26" i="23"/>
  <c r="T26" i="23" s="1"/>
  <c r="T47" i="23" s="1"/>
  <c r="R24" i="23"/>
  <c r="U26" i="17"/>
  <c r="P47" i="24"/>
  <c r="R47" i="23"/>
  <c r="S47" i="17"/>
  <c r="U47" i="20"/>
  <c r="R24" i="27"/>
  <c r="R25" i="27" s="1"/>
  <c r="R47" i="27"/>
  <c r="T47" i="21"/>
  <c r="T24" i="21"/>
  <c r="Q47" i="24"/>
  <c r="Q24" i="24"/>
  <c r="R24" i="25"/>
  <c r="U49" i="20"/>
  <c r="V28" i="20" s="1"/>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X26" i="20" l="1"/>
  <c r="T25" i="17"/>
  <c r="S24" i="23"/>
  <c r="S49" i="23" s="1"/>
  <c r="T28" i="23" s="1"/>
  <c r="S49" i="17"/>
  <c r="T28" i="17" s="1"/>
  <c r="V26" i="17" s="1"/>
  <c r="T24" i="23"/>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X24" i="20"/>
  <c r="X47" i="20"/>
  <c r="T49" i="17"/>
  <c r="U28" i="17" s="1"/>
  <c r="S25" i="21"/>
  <c r="S49" i="21"/>
  <c r="T28" i="21" s="1"/>
  <c r="S24" i="25"/>
  <c r="S25" i="25" s="1"/>
  <c r="S47" i="25"/>
  <c r="U47" i="17"/>
  <c r="U24" i="17"/>
  <c r="U25" i="17" s="1"/>
  <c r="Q25" i="24"/>
  <c r="Q49" i="24"/>
  <c r="R28" i="24" s="1"/>
  <c r="T49" i="18"/>
  <c r="U28" i="18" s="1"/>
  <c r="U24" i="18"/>
  <c r="U25" i="18" s="1"/>
  <c r="U47" i="18"/>
  <c r="S25" i="23"/>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T25" i="23" l="1"/>
  <c r="W26" i="17"/>
  <c r="T49" i="23"/>
  <c r="U28" i="23" s="1"/>
  <c r="U26" i="25"/>
  <c r="V26" i="23"/>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S49" i="24"/>
  <c r="T28" i="24"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X26" i="17" l="1"/>
  <c r="W26" i="23"/>
  <c r="W24" i="23" s="1"/>
  <c r="V47" i="21"/>
  <c r="V24" i="21"/>
  <c r="V49" i="21" s="1"/>
  <c r="W28" i="21" s="1"/>
  <c r="T47" i="24"/>
  <c r="V26" i="25"/>
  <c r="V24" i="23"/>
  <c r="V49" i="23" s="1"/>
  <c r="W28" i="23" s="1"/>
  <c r="X26" i="18"/>
  <c r="V47" i="23"/>
  <c r="T25" i="24"/>
  <c r="U26" i="24"/>
  <c r="U24" i="24" s="1"/>
  <c r="U25" i="24" s="1"/>
  <c r="X26" i="22"/>
  <c r="U49" i="21"/>
  <c r="V28" i="21" s="1"/>
  <c r="X26" i="21" s="1"/>
  <c r="U49" i="23"/>
  <c r="V28" i="23" s="1"/>
  <c r="Y26" i="20"/>
  <c r="Y24" i="20" s="1"/>
  <c r="W26" i="27"/>
  <c r="W24" i="17"/>
  <c r="W25" i="17" s="1"/>
  <c r="W47" i="17"/>
  <c r="T49" i="25"/>
  <c r="U28" i="25" s="1"/>
  <c r="V49" i="18"/>
  <c r="W28" i="18" s="1"/>
  <c r="W24" i="18"/>
  <c r="W25" i="18" s="1"/>
  <c r="W47" i="18"/>
  <c r="V49" i="22"/>
  <c r="W28" i="22" s="1"/>
  <c r="U49" i="27"/>
  <c r="V28" i="27" s="1"/>
  <c r="V6" i="13"/>
  <c r="V24" i="27"/>
  <c r="V25" i="27" s="1"/>
  <c r="V47" i="27"/>
  <c r="U47" i="25"/>
  <c r="U24" i="25"/>
  <c r="U25" i="25" s="1"/>
  <c r="T49" i="24"/>
  <c r="U28" i="24" s="1"/>
  <c r="V47" i="19"/>
  <c r="V24" i="19"/>
  <c r="V25" i="19" s="1"/>
  <c r="W47" i="22"/>
  <c r="W24" i="22"/>
  <c r="W25" i="22" s="1"/>
  <c r="W24" i="21"/>
  <c r="W47" i="21"/>
  <c r="U49" i="19"/>
  <c r="V28" i="19" s="1"/>
  <c r="X26" i="19" s="1"/>
  <c r="V49" i="17"/>
  <c r="W28" i="17" s="1"/>
  <c r="W47" i="23"/>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Y26" i="17" l="1"/>
  <c r="X26" i="23"/>
  <c r="Y26" i="23" s="1"/>
  <c r="X26" i="27"/>
  <c r="W25" i="21"/>
  <c r="V25" i="21"/>
  <c r="W25" i="23"/>
  <c r="V25" i="23"/>
  <c r="W26" i="25"/>
  <c r="Y26" i="22"/>
  <c r="V26" i="24"/>
  <c r="V24" i="24" s="1"/>
  <c r="V25" i="24" s="1"/>
  <c r="Y26" i="21"/>
  <c r="Y24" i="21" s="1"/>
  <c r="U47" i="24"/>
  <c r="Y26" i="18"/>
  <c r="Y25" i="20"/>
  <c r="Y49" i="20"/>
  <c r="Z28" i="20" s="1"/>
  <c r="Z26" i="20"/>
  <c r="Y47" i="20"/>
  <c r="V24" i="25"/>
  <c r="V25" i="25" s="1"/>
  <c r="V47" i="25"/>
  <c r="W49" i="17"/>
  <c r="X28" i="17" s="1"/>
  <c r="U49" i="25"/>
  <c r="V28" i="25" s="1"/>
  <c r="X24" i="22"/>
  <c r="X25" i="22" s="1"/>
  <c r="X47" i="22"/>
  <c r="V49" i="19"/>
  <c r="W28" i="19" s="1"/>
  <c r="Y26" i="19" s="1"/>
  <c r="W6" i="13"/>
  <c r="V49" i="27"/>
  <c r="W28" i="27" s="1"/>
  <c r="Y26" i="27" s="1"/>
  <c r="W49" i="18"/>
  <c r="X28" i="18" s="1"/>
  <c r="X24" i="17"/>
  <c r="X25" i="17" s="1"/>
  <c r="X47" i="17"/>
  <c r="X47" i="23"/>
  <c r="X24" i="23"/>
  <c r="X25" i="23" s="1"/>
  <c r="W49" i="22"/>
  <c r="X28" i="22" s="1"/>
  <c r="W49" i="23"/>
  <c r="X28" i="23" s="1"/>
  <c r="W49" i="21"/>
  <c r="X28" i="21" s="1"/>
  <c r="W24" i="27"/>
  <c r="W25" i="27" s="1"/>
  <c r="W47" i="27"/>
  <c r="X24" i="18"/>
  <c r="X25" i="18" s="1"/>
  <c r="X47" i="18"/>
  <c r="X24" i="21"/>
  <c r="X25" i="21" s="1"/>
  <c r="X47" i="21"/>
  <c r="W24" i="19"/>
  <c r="W25" i="19" s="1"/>
  <c r="W47" i="19"/>
  <c r="U49" i="24"/>
  <c r="V28" i="24" s="1"/>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Z26" i="17" l="1"/>
  <c r="Z26" i="18"/>
  <c r="X26" i="25"/>
  <c r="Z26" i="21"/>
  <c r="Z24" i="21" s="1"/>
  <c r="Z25" i="21" s="1"/>
  <c r="W26" i="24"/>
  <c r="W24" i="24" s="1"/>
  <c r="W25" i="24" s="1"/>
  <c r="Y47" i="21"/>
  <c r="Z26" i="22"/>
  <c r="V47" i="24"/>
  <c r="Z26" i="23"/>
  <c r="AA26" i="20"/>
  <c r="Z47" i="20"/>
  <c r="Z24" i="20"/>
  <c r="Y47" i="23"/>
  <c r="Y24" i="23"/>
  <c r="Y25" i="23" s="1"/>
  <c r="X49" i="21"/>
  <c r="Y28" i="21" s="1"/>
  <c r="Y25" i="21"/>
  <c r="X49" i="17"/>
  <c r="Y28" i="17" s="1"/>
  <c r="AA26" i="17" s="1"/>
  <c r="X24" i="19"/>
  <c r="X25" i="19" s="1"/>
  <c r="X47" i="19"/>
  <c r="Y24" i="18"/>
  <c r="Y25" i="18" s="1"/>
  <c r="Y47" i="18"/>
  <c r="Y24" i="17"/>
  <c r="Y25" i="17" s="1"/>
  <c r="Y47" i="17"/>
  <c r="V49" i="25"/>
  <c r="W28" i="25" s="1"/>
  <c r="V49" i="24"/>
  <c r="W28" i="24" s="1"/>
  <c r="X49" i="18"/>
  <c r="Y28" i="18" s="1"/>
  <c r="Y47" i="22"/>
  <c r="Y24" i="22"/>
  <c r="Y25" i="22" s="1"/>
  <c r="W24" i="25"/>
  <c r="W25" i="25" s="1"/>
  <c r="W47" i="25"/>
  <c r="X49" i="22"/>
  <c r="Y28" i="22" s="1"/>
  <c r="X24" i="27"/>
  <c r="X25" i="27" s="1"/>
  <c r="X47" i="27"/>
  <c r="W49" i="19"/>
  <c r="X28" i="19" s="1"/>
  <c r="Z26" i="19" s="1"/>
  <c r="X6" i="13"/>
  <c r="W49" i="27"/>
  <c r="X28" i="27" s="1"/>
  <c r="Z26"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W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AA26" i="21" l="1"/>
  <c r="AA26" i="18"/>
  <c r="X26" i="24"/>
  <c r="X24" i="24" s="1"/>
  <c r="X25" i="24" s="1"/>
  <c r="Z47" i="21"/>
  <c r="Y26" i="25"/>
  <c r="Y24" i="25" s="1"/>
  <c r="W47" i="24"/>
  <c r="AA26" i="22"/>
  <c r="Y26" i="24"/>
  <c r="AA26" i="23"/>
  <c r="AB26" i="21"/>
  <c r="Z25" i="20"/>
  <c r="Z49" i="20"/>
  <c r="AA28" i="20" s="1"/>
  <c r="AB26" i="20"/>
  <c r="AA47" i="20"/>
  <c r="AA24" i="20"/>
  <c r="AA25" i="20" s="1"/>
  <c r="Z24" i="22"/>
  <c r="Z25" i="22" s="1"/>
  <c r="Z47" i="22"/>
  <c r="Y49" i="18"/>
  <c r="Z28" i="18" s="1"/>
  <c r="AB26" i="18" s="1"/>
  <c r="W49" i="24"/>
  <c r="X28" i="24" s="1"/>
  <c r="X47" i="24"/>
  <c r="Y49" i="17"/>
  <c r="Z28" i="17" s="1"/>
  <c r="AB26" i="17" s="1"/>
  <c r="Z49" i="21"/>
  <c r="AA28" i="21" s="1"/>
  <c r="Y24" i="27"/>
  <c r="Y25" i="27" s="1"/>
  <c r="Y47" i="27"/>
  <c r="W49" i="25"/>
  <c r="X28" i="25" s="1"/>
  <c r="Z47" i="17"/>
  <c r="Z24" i="17"/>
  <c r="Z25" i="17" s="1"/>
  <c r="AA24" i="21"/>
  <c r="AA25" i="21" s="1"/>
  <c r="AA47" i="21"/>
  <c r="Y49" i="23"/>
  <c r="Z28" i="23" s="1"/>
  <c r="Y6" i="13"/>
  <c r="X49" i="27"/>
  <c r="Y28" i="27" s="1"/>
  <c r="AA26" i="27" s="1"/>
  <c r="X47" i="25"/>
  <c r="X24" i="25"/>
  <c r="X25" i="25" s="1"/>
  <c r="Y47" i="19"/>
  <c r="Y24" i="19"/>
  <c r="Y25" i="19" s="1"/>
  <c r="Y49" i="22"/>
  <c r="Z28"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Y47" i="25" l="1"/>
  <c r="AB26" i="23"/>
  <c r="Z26" i="25"/>
  <c r="Z24" i="25" s="1"/>
  <c r="Z25" i="25" s="1"/>
  <c r="AB26" i="22"/>
  <c r="Z26" i="24"/>
  <c r="Z24" i="24" s="1"/>
  <c r="AC26" i="21"/>
  <c r="AC26" i="20"/>
  <c r="AB24" i="20"/>
  <c r="AB47" i="20"/>
  <c r="AA49" i="20"/>
  <c r="AB28" i="20" s="1"/>
  <c r="Z47" i="25"/>
  <c r="AA24" i="18"/>
  <c r="AA25" i="18" s="1"/>
  <c r="AA47" i="18"/>
  <c r="Y49" i="19"/>
  <c r="Z28" i="19" s="1"/>
  <c r="AB26" i="19" s="1"/>
  <c r="Y49" i="27"/>
  <c r="Z28" i="27" s="1"/>
  <c r="AB26" i="27" s="1"/>
  <c r="Z6" i="13"/>
  <c r="X49" i="24"/>
  <c r="Y28" i="24" s="1"/>
  <c r="Z24" i="19"/>
  <c r="Z25" i="19" s="1"/>
  <c r="Z47" i="19"/>
  <c r="Z24" i="27"/>
  <c r="Z25" i="27" s="1"/>
  <c r="Z47" i="27"/>
  <c r="Z49" i="23"/>
  <c r="AA28" i="23" s="1"/>
  <c r="AC26" i="23" s="1"/>
  <c r="AA47" i="17"/>
  <c r="AA24" i="17"/>
  <c r="AA25" i="17" s="1"/>
  <c r="AA47" i="23"/>
  <c r="AA24" i="23"/>
  <c r="AA25" i="23" s="1"/>
  <c r="Y24" i="24"/>
  <c r="Y25" i="24" s="1"/>
  <c r="Y47" i="24"/>
  <c r="Z49" i="22"/>
  <c r="AA28" i="22" s="1"/>
  <c r="AB24" i="21"/>
  <c r="AB25" i="21" s="1"/>
  <c r="AB47" i="21"/>
  <c r="AA49" i="21"/>
  <c r="AB28" i="21" s="1"/>
  <c r="Z49" i="17"/>
  <c r="AA28" i="17" s="1"/>
  <c r="AC26" i="17" s="1"/>
  <c r="Z49" i="18"/>
  <c r="AA28" i="18" s="1"/>
  <c r="AC26"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A26" i="24" l="1"/>
  <c r="AA24" i="24" s="1"/>
  <c r="AA25" i="24" s="1"/>
  <c r="AD26" i="21"/>
  <c r="AC26" i="22"/>
  <c r="Z47" i="24"/>
  <c r="AB26" i="25"/>
  <c r="AB49" i="20"/>
  <c r="AC28" i="20" s="1"/>
  <c r="AD26" i="20"/>
  <c r="AC24" i="20"/>
  <c r="AC25" i="20" s="1"/>
  <c r="AC47" i="20"/>
  <c r="AB26" i="14"/>
  <c r="AB24" i="14" s="1"/>
  <c r="AB25" i="20"/>
  <c r="AA24" i="25"/>
  <c r="AA25" i="25" s="1"/>
  <c r="AA47" i="25"/>
  <c r="AC24" i="21"/>
  <c r="AC25" i="21" s="1"/>
  <c r="AC47" i="21"/>
  <c r="AB24" i="17"/>
  <c r="AB25" i="17" s="1"/>
  <c r="AB47" i="17"/>
  <c r="Z49" i="24"/>
  <c r="AA28" i="24" s="1"/>
  <c r="AB24" i="18"/>
  <c r="AB25" i="18" s="1"/>
  <c r="AB47" i="18"/>
  <c r="Y49" i="24"/>
  <c r="Z28" i="24" s="1"/>
  <c r="AB26" i="24" s="1"/>
  <c r="Z25" i="24"/>
  <c r="Z49" i="25"/>
  <c r="AA28" i="25" s="1"/>
  <c r="AC47" i="18"/>
  <c r="AC24" i="18"/>
  <c r="AA49" i="17"/>
  <c r="AB28" i="17" s="1"/>
  <c r="AD26" i="17" s="1"/>
  <c r="AB49" i="21"/>
  <c r="AC28" i="21" s="1"/>
  <c r="AE26"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A47" i="24" l="1"/>
  <c r="AC26" i="25"/>
  <c r="AC26" i="24"/>
  <c r="AC26" i="14"/>
  <c r="AE26" i="20"/>
  <c r="AD24" i="20"/>
  <c r="AD25" i="20" s="1"/>
  <c r="AD47" i="20"/>
  <c r="AC49" i="20"/>
  <c r="AD28" i="20" s="1"/>
  <c r="AC47" i="19"/>
  <c r="AC24" i="19"/>
  <c r="AC49" i="21"/>
  <c r="AD28" i="21" s="1"/>
  <c r="AF26" i="21" s="1"/>
  <c r="AA49" i="19"/>
  <c r="AB28" i="19" s="1"/>
  <c r="AD26" i="19" s="1"/>
  <c r="AD47" i="21"/>
  <c r="AD24" i="21"/>
  <c r="AD25" i="21" s="1"/>
  <c r="AB47" i="27"/>
  <c r="AB24" i="27"/>
  <c r="AB25" i="27" s="1"/>
  <c r="AB49" i="18"/>
  <c r="AC28" i="18" s="1"/>
  <c r="AE26" i="18" s="1"/>
  <c r="AC25" i="18"/>
  <c r="AA49" i="25"/>
  <c r="AB28" i="25" s="1"/>
  <c r="AD26" i="25" s="1"/>
  <c r="AB49" i="22"/>
  <c r="AC28" i="22" s="1"/>
  <c r="AE26" i="22" s="1"/>
  <c r="AC49" i="18"/>
  <c r="AD28" i="18" s="1"/>
  <c r="AB49" i="17"/>
  <c r="AC28" i="17" s="1"/>
  <c r="AE26" i="17" s="1"/>
  <c r="AB49" i="23"/>
  <c r="AC28" i="23" s="1"/>
  <c r="AE26" i="23" s="1"/>
  <c r="AA49" i="24"/>
  <c r="AB28" i="24" s="1"/>
  <c r="AD26" i="24" s="1"/>
  <c r="AB25" i="24"/>
  <c r="AC24" i="23"/>
  <c r="AC25" i="23" s="1"/>
  <c r="AC47" i="23"/>
  <c r="AB47" i="24"/>
  <c r="AB24" i="24"/>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F26" i="18" l="1"/>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E26" i="25" s="1"/>
  <c r="AD49" i="21"/>
  <c r="AE28" i="21" s="1"/>
  <c r="AG26" i="21" s="1"/>
  <c r="AC47" i="14"/>
  <c r="AC24" i="14"/>
  <c r="AC49" i="14" s="1"/>
  <c r="AB7" i="13"/>
  <c r="AA49" i="14"/>
  <c r="Z12" i="13"/>
  <c r="Z14" i="13"/>
  <c r="AA12" i="13"/>
  <c r="AA10" i="13"/>
  <c r="Z11" i="13"/>
  <c r="AB10" i="13"/>
  <c r="Z16" i="13"/>
  <c r="AA16" i="13"/>
  <c r="AB25" i="14"/>
  <c r="AA25" i="14"/>
  <c r="AB9" i="13"/>
  <c r="AC13" i="13"/>
  <c r="AB13" i="13"/>
  <c r="AC7" i="13"/>
  <c r="Z15" i="13"/>
  <c r="AG26" i="18" l="1"/>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H26" i="18" s="1"/>
  <c r="AC49" i="25"/>
  <c r="AD28" i="25" s="1"/>
  <c r="AF26" i="25" s="1"/>
  <c r="AF24" i="18"/>
  <c r="AF25" i="18" s="1"/>
  <c r="AF47" i="18"/>
  <c r="AA11" i="13"/>
  <c r="AB14" i="13"/>
  <c r="AD8" i="13"/>
  <c r="AA14" i="13"/>
  <c r="AC25" i="14"/>
  <c r="AB28" i="14"/>
  <c r="AD26" i="14" s="1"/>
  <c r="AE8" i="13"/>
  <c r="AC9" i="13"/>
  <c r="AB11" i="13"/>
  <c r="AD7" i="13"/>
  <c r="AA15" i="13"/>
  <c r="AB16" i="13"/>
  <c r="AG26" i="19" l="1"/>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25" i="24" s="1"/>
  <c r="AE47" i="24"/>
  <c r="AG24" i="21"/>
  <c r="AG25" i="21" s="1"/>
  <c r="AG47" i="21"/>
  <c r="AE49" i="19"/>
  <c r="AF28" i="19" s="1"/>
  <c r="AH26" i="19" s="1"/>
  <c r="AG24" i="18"/>
  <c r="AG25" i="18" s="1"/>
  <c r="AG47" i="18"/>
  <c r="AD49" i="24"/>
  <c r="AE28" i="24" s="1"/>
  <c r="AG26" i="24" s="1"/>
  <c r="AE24" i="25"/>
  <c r="AE25" i="25" s="1"/>
  <c r="AE47" i="25"/>
  <c r="AF24" i="17"/>
  <c r="AF25" i="17" s="1"/>
  <c r="AF47" i="17"/>
  <c r="AF24" i="19"/>
  <c r="AF25" i="19" s="1"/>
  <c r="AF47" i="19"/>
  <c r="AB12" i="13"/>
  <c r="AC10" i="13"/>
  <c r="AD47" i="14"/>
  <c r="AF8" i="13"/>
  <c r="AC28" i="14"/>
  <c r="AE26" i="14" s="1"/>
  <c r="AD13" i="13"/>
  <c r="AC11" i="13"/>
  <c r="AB15" i="13"/>
  <c r="AC16" i="13"/>
  <c r="AG49" i="20" l="1"/>
  <c r="AH28" i="20" s="1"/>
  <c r="AI26" i="20"/>
  <c r="AH24" i="20"/>
  <c r="AH47" i="20"/>
  <c r="AG25" i="20"/>
  <c r="AF49" i="19"/>
  <c r="AG28" i="19" s="1"/>
  <c r="AI26"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H49" i="20" l="1"/>
  <c r="AI28" i="20" s="1"/>
  <c r="AJ26" i="20"/>
  <c r="AI24" i="20"/>
  <c r="AI25" i="20" s="1"/>
  <c r="AI47" i="20"/>
  <c r="AH25" i="20"/>
  <c r="AI47" i="17"/>
  <c r="AI24" i="17"/>
  <c r="AI25" i="17" s="1"/>
  <c r="AH49" i="17"/>
  <c r="AI28" i="17" s="1"/>
  <c r="AH47" i="19"/>
  <c r="AH24" i="19"/>
  <c r="AH25" i="19" s="1"/>
  <c r="AG49" i="19"/>
  <c r="AH28" i="19" s="1"/>
  <c r="AJ26"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K26" i="17" l="1"/>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L26" i="17" l="1"/>
  <c r="AJ49" i="20"/>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25" i="17" s="1"/>
  <c r="AK47" i="17"/>
  <c r="AI47" i="25"/>
  <c r="AI24" i="25"/>
  <c r="AI25" i="25" s="1"/>
  <c r="AI24" i="24"/>
  <c r="AI25" i="24" s="1"/>
  <c r="AI47" i="24"/>
  <c r="AL24" i="18"/>
  <c r="AL25" i="18" s="1"/>
  <c r="AL47" i="18"/>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K47" i="19"/>
  <c r="AK24" i="19"/>
  <c r="AK25" i="19" s="1"/>
  <c r="AL24" i="23"/>
  <c r="AL25" i="23" s="1"/>
  <c r="AL47" i="23"/>
  <c r="AG12" i="13"/>
  <c r="AH12" i="13"/>
  <c r="AH47" i="14"/>
  <c r="AJ8" i="13"/>
  <c r="AG28" i="14"/>
  <c r="AI26" i="14" s="1"/>
  <c r="AG11" i="13"/>
  <c r="AG10" i="13"/>
  <c r="AH28" i="14"/>
  <c r="AH9" i="13"/>
  <c r="AG9" i="13"/>
  <c r="AI13" i="13"/>
  <c r="AN26" i="23" l="1"/>
  <c r="AO26" i="18"/>
  <c r="AO47" i="18" s="1"/>
  <c r="AJ26" i="14"/>
  <c r="AL49" i="20"/>
  <c r="AM28" i="20" s="1"/>
  <c r="AN26" i="20"/>
  <c r="AM47" i="20"/>
  <c r="AM24" i="20"/>
  <c r="AM25" i="20" s="1"/>
  <c r="AL25" i="20"/>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N25" i="18"/>
  <c r="AK49" i="22"/>
  <c r="AL28" i="22" s="1"/>
  <c r="AN26" i="22" s="1"/>
  <c r="AJ49" i="27"/>
  <c r="AK28" i="27" s="1"/>
  <c r="AM26" i="27" s="1"/>
  <c r="AK6" i="13"/>
  <c r="AJ49" i="24"/>
  <c r="AK28" i="24" s="1"/>
  <c r="AM26" i="24" s="1"/>
  <c r="AL49" i="23"/>
  <c r="AM28" i="23" s="1"/>
  <c r="AK24" i="25"/>
  <c r="AK25" i="25" s="1"/>
  <c r="AK47" i="25"/>
  <c r="AK49" i="19"/>
  <c r="AL28" i="19" s="1"/>
  <c r="AN26" i="19" s="1"/>
  <c r="AJ49" i="25"/>
  <c r="AK28" i="25" s="1"/>
  <c r="AM26" i="25" s="1"/>
  <c r="AL49" i="17"/>
  <c r="AM28" i="17" s="1"/>
  <c r="AO26" i="17" s="1"/>
  <c r="AM24" i="17"/>
  <c r="AM25" i="17" s="1"/>
  <c r="AM47" i="17"/>
  <c r="AH24" i="14"/>
  <c r="AH49" i="14" s="1"/>
  <c r="AI47" i="14"/>
  <c r="AL8" i="13"/>
  <c r="AK8" i="13"/>
  <c r="AH10" i="13"/>
  <c r="AH14" i="13"/>
  <c r="AI9" i="13"/>
  <c r="AH16" i="13"/>
  <c r="AH11" i="13"/>
  <c r="AF15" i="13"/>
  <c r="AO24" i="18" l="1"/>
  <c r="AO49" i="18" s="1"/>
  <c r="AP28" i="18" s="1"/>
  <c r="AO26" i="23"/>
  <c r="AP26" i="18"/>
  <c r="AP47" i="18" s="1"/>
  <c r="AM49" i="20"/>
  <c r="AN28" i="20" s="1"/>
  <c r="AO26" i="20"/>
  <c r="AN47" i="20"/>
  <c r="AN24" i="20"/>
  <c r="AL6" i="13"/>
  <c r="AK49" i="27"/>
  <c r="AL28" i="27" s="1"/>
  <c r="AN26" i="27" s="1"/>
  <c r="AN49" i="18"/>
  <c r="AO28" i="18" s="1"/>
  <c r="AL47" i="27"/>
  <c r="AL24" i="27"/>
  <c r="AL25" i="27" s="1"/>
  <c r="AN24" i="21"/>
  <c r="AN25" i="21" s="1"/>
  <c r="AN47" i="21"/>
  <c r="AM49" i="23"/>
  <c r="AN28"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I7" i="13"/>
  <c r="AH25" i="14"/>
  <c r="AI24" i="14"/>
  <c r="AJ7" i="13" s="1"/>
  <c r="AJ24" i="14"/>
  <c r="AJ49" i="14" s="1"/>
  <c r="AI12" i="13"/>
  <c r="AJ47" i="14"/>
  <c r="AI28" i="14"/>
  <c r="AK26" i="14" s="1"/>
  <c r="AJ13" i="13"/>
  <c r="AI10" i="13"/>
  <c r="AJ12" i="13"/>
  <c r="AJ16" i="13"/>
  <c r="AI16" i="13"/>
  <c r="AG15" i="13"/>
  <c r="AO25" i="18" l="1"/>
  <c r="AP26" i="23"/>
  <c r="AP24" i="18"/>
  <c r="AP25" i="18" s="1"/>
  <c r="AQ26" i="18"/>
  <c r="AR26" i="18" s="1"/>
  <c r="AN49" i="20"/>
  <c r="AO28" i="20" s="1"/>
  <c r="AP26" i="20"/>
  <c r="AO47" i="20"/>
  <c r="AO24" i="20"/>
  <c r="AO25" i="20" s="1"/>
  <c r="AN25" i="20"/>
  <c r="AO47" i="21"/>
  <c r="AO24" i="21"/>
  <c r="AO25" i="21" s="1"/>
  <c r="AN49" i="17"/>
  <c r="AO28" i="17" s="1"/>
  <c r="AQ26" i="17" s="1"/>
  <c r="AL49" i="24"/>
  <c r="AM28" i="24" s="1"/>
  <c r="AO26" i="24" s="1"/>
  <c r="AL49" i="27"/>
  <c r="AM28" i="27" s="1"/>
  <c r="AO26" i="27" s="1"/>
  <c r="AM6" i="13"/>
  <c r="AN49" i="23"/>
  <c r="AO28"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Q24" i="18" l="1"/>
  <c r="AQ25" i="18" s="1"/>
  <c r="AQ26" i="23"/>
  <c r="AP49" i="18"/>
  <c r="AQ28" i="18" s="1"/>
  <c r="AS26" i="18" s="1"/>
  <c r="AQ47" i="18"/>
  <c r="AM26" i="14"/>
  <c r="AM24" i="14" s="1"/>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25" i="18" s="1"/>
  <c r="AR47" i="18"/>
  <c r="AM49" i="24"/>
  <c r="AN28" i="24" s="1"/>
  <c r="AP26" i="24" s="1"/>
  <c r="AO49" i="21"/>
  <c r="AP28" i="21" s="1"/>
  <c r="AR26" i="21" s="1"/>
  <c r="AO49" i="23"/>
  <c r="AP28" i="23" s="1"/>
  <c r="AR26" i="23" s="1"/>
  <c r="AN6" i="13"/>
  <c r="AM49" i="27"/>
  <c r="AN28" i="27" s="1"/>
  <c r="AP26" i="27" s="1"/>
  <c r="AM49" i="25"/>
  <c r="AN28" i="25" s="1"/>
  <c r="AP26" i="25" s="1"/>
  <c r="AQ49" i="18"/>
  <c r="AR28" i="18" s="1"/>
  <c r="AL24" i="14"/>
  <c r="AL49" i="14" s="1"/>
  <c r="AK24" i="14"/>
  <c r="AK49" i="14" s="1"/>
  <c r="AL12" i="13"/>
  <c r="AL47" i="14"/>
  <c r="AN8" i="13"/>
  <c r="AO8" i="13"/>
  <c r="AJ11" i="13"/>
  <c r="AJ14" i="13"/>
  <c r="AK16" i="13"/>
  <c r="AT26" i="18" l="1"/>
  <c r="AP49" i="20"/>
  <c r="AQ28" i="20" s="1"/>
  <c r="AR26" i="20"/>
  <c r="AQ24" i="20"/>
  <c r="AQ25" i="20" s="1"/>
  <c r="AQ47" i="20"/>
  <c r="AP24" i="25"/>
  <c r="AP47" i="25"/>
  <c r="AP49" i="17"/>
  <c r="AQ28" i="17" s="1"/>
  <c r="AS26" i="17" s="1"/>
  <c r="AQ47" i="21"/>
  <c r="AQ24" i="21"/>
  <c r="AQ25" i="21" s="1"/>
  <c r="AP49" i="21"/>
  <c r="AQ28" i="21" s="1"/>
  <c r="AS26" i="21" s="1"/>
  <c r="AS47" i="18"/>
  <c r="AS24" i="18"/>
  <c r="AS25" i="18" s="1"/>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6" i="20" l="1"/>
  <c r="AR47" i="20"/>
  <c r="AR24" i="20"/>
  <c r="AR25" i="20" s="1"/>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X26" i="18" s="1"/>
  <c r="AV25" i="18"/>
  <c r="AT24" i="17"/>
  <c r="AT25" i="17" s="1"/>
  <c r="AT47" i="17"/>
  <c r="AR6" i="13"/>
  <c r="AQ49" i="27"/>
  <c r="AR28" i="27" s="1"/>
  <c r="AT26" i="27" s="1"/>
  <c r="AT24" i="23"/>
  <c r="AT25" i="23" s="1"/>
  <c r="AT47" i="23"/>
  <c r="AR49" i="19"/>
  <c r="AS28" i="19" s="1"/>
  <c r="AU26" i="19" s="1"/>
  <c r="AR49" i="25"/>
  <c r="AS28" i="25" s="1"/>
  <c r="AN25" i="14"/>
  <c r="AO7" i="13"/>
  <c r="AP24" i="14"/>
  <c r="AP49" i="14" s="1"/>
  <c r="AO12" i="13"/>
  <c r="AO25" i="14"/>
  <c r="AP47" i="14"/>
  <c r="AO28" i="14"/>
  <c r="AQ26" i="14" s="1"/>
  <c r="AP7" i="13"/>
  <c r="AR8" i="13"/>
  <c r="AL14" i="13"/>
  <c r="AJ15" i="13"/>
  <c r="AU26" i="25" l="1"/>
  <c r="AT49" i="20"/>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25" i="19" s="1"/>
  <c r="AT47" i="19"/>
  <c r="AW47" i="18"/>
  <c r="AW24" i="18"/>
  <c r="AS47" i="27"/>
  <c r="AS24" i="27"/>
  <c r="AS25" i="27" s="1"/>
  <c r="AX24" i="18"/>
  <c r="AX47" i="18"/>
  <c r="AT49" i="21"/>
  <c r="AU28" i="21" s="1"/>
  <c r="AW26" i="21" s="1"/>
  <c r="AT47" i="25"/>
  <c r="AT24" i="25"/>
  <c r="AT25" i="25" s="1"/>
  <c r="AT24" i="22"/>
  <c r="AT25" i="22" s="1"/>
  <c r="AT47" i="22"/>
  <c r="AS49" i="19"/>
  <c r="AT28" i="19" s="1"/>
  <c r="AV26" i="19" s="1"/>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W25" i="17"/>
  <c r="AQ24" i="14"/>
  <c r="AQ49" i="14" s="1"/>
  <c r="AN16" i="13"/>
  <c r="AU8" i="13"/>
  <c r="AP28" i="14"/>
  <c r="AR26" i="14" s="1"/>
  <c r="AQ28" i="14"/>
  <c r="AY26" i="17" l="1"/>
  <c r="AY26" i="2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Z26"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X26" i="27" l="1"/>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6" i="27" l="1"/>
  <c r="AZ25" i="20"/>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<sst xmlns="http://schemas.openxmlformats.org/spreadsheetml/2006/main" count="1275" uniqueCount="82">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</sst>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8">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7" xfId="0" applyFill="1" applyBorder="1" applyProtection="1">
      <protection locked="0"/>
    </xf>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1" fontId="23" fillId="9" borderId="6" xfId="0" applyNumberFormat="1" applyFont="1" applyFill="1" applyBorder="1" applyAlignment="1" applyProtection="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24611776"/>
        <c:axId val="224612168"/>
      </c:lineChart>
      <c:dateAx>
        <c:axId val="22461177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612168"/>
        <c:crosses val="autoZero"/>
        <c:auto val="0"/>
        <c:lblOffset val="100"/>
        <c:baseTimeUnit val="days"/>
        <c:majorUnit val="6"/>
        <c:majorTimeUnit val="months"/>
        <c:minorUnit val="31"/>
        <c:minorTimeUnit val="days"/>
      </c:dateAx>
      <c:valAx>
        <c:axId val="22461216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611776"/>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3.6018376722817766</c:v>
                </c:pt>
                <c:pt idx="17">
                  <c:v>2.8776796973518288</c:v>
                </c:pt>
                <c:pt idx="18">
                  <c:v>2.7575757575757578</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27150664"/>
        <c:axId val="22715105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2715066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151056"/>
        <c:crosses val="autoZero"/>
        <c:auto val="0"/>
        <c:lblOffset val="100"/>
        <c:baseTimeUnit val="days"/>
        <c:majorUnit val="6"/>
        <c:majorTimeUnit val="months"/>
        <c:minorUnit val="31"/>
        <c:minorTimeUnit val="days"/>
      </c:dateAx>
      <c:valAx>
        <c:axId val="22715105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15066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2.8974261201143952</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3.6018376722817766</c:v>
                </c:pt>
                <c:pt idx="17">
                  <c:v>2.8776796973518288</c:v>
                </c:pt>
                <c:pt idx="18">
                  <c:v>2.7575757575757578</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27151840"/>
        <c:axId val="227152232"/>
        <c:extLst xmlns:c16r2="http://schemas.microsoft.com/office/drawing/2015/06/chart"/>
      </c:lineChart>
      <c:dateAx>
        <c:axId val="22715184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152232"/>
        <c:crosses val="autoZero"/>
        <c:auto val="0"/>
        <c:lblOffset val="100"/>
        <c:baseTimeUnit val="days"/>
        <c:majorUnit val="6"/>
        <c:majorTimeUnit val="months"/>
        <c:minorUnit val="31"/>
        <c:minorTimeUnit val="days"/>
      </c:dateAx>
      <c:valAx>
        <c:axId val="22715223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151840"/>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2.8974261201143952</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27153016"/>
        <c:axId val="227153408"/>
      </c:lineChart>
      <c:dateAx>
        <c:axId val="22715301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153408"/>
        <c:crosses val="autoZero"/>
        <c:auto val="0"/>
        <c:lblOffset val="100"/>
        <c:baseTimeUnit val="days"/>
        <c:majorUnit val="6"/>
        <c:majorTimeUnit val="months"/>
        <c:minorUnit val="31"/>
        <c:minorTimeUnit val="days"/>
      </c:dateAx>
      <c:valAx>
        <c:axId val="22715340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153016"/>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24614128"/>
        <c:axId val="22461452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2461412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614520"/>
        <c:crosses val="autoZero"/>
        <c:auto val="0"/>
        <c:lblOffset val="100"/>
        <c:baseTimeUnit val="days"/>
        <c:majorUnit val="6"/>
        <c:majorTimeUnit val="months"/>
        <c:minorUnit val="31"/>
        <c:minorTimeUnit val="days"/>
      </c:dateAx>
      <c:valAx>
        <c:axId val="22461452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61412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25833568"/>
        <c:axId val="22583396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258335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3960"/>
        <c:crosses val="autoZero"/>
        <c:auto val="0"/>
        <c:lblOffset val="100"/>
        <c:baseTimeUnit val="days"/>
        <c:majorUnit val="6"/>
        <c:majorTimeUnit val="months"/>
        <c:minorUnit val="31"/>
        <c:minorTimeUnit val="days"/>
      </c:dateAx>
      <c:valAx>
        <c:axId val="22583396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356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25834744"/>
        <c:axId val="22583513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2583474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5136"/>
        <c:crosses val="autoZero"/>
        <c:auto val="0"/>
        <c:lblOffset val="100"/>
        <c:baseTimeUnit val="days"/>
        <c:majorUnit val="6"/>
        <c:majorTimeUnit val="months"/>
        <c:minorUnit val="31"/>
        <c:minorTimeUnit val="days"/>
      </c:dateAx>
      <c:valAx>
        <c:axId val="22583513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474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25837488"/>
        <c:axId val="22583788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2583748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7880"/>
        <c:crosses val="autoZero"/>
        <c:auto val="0"/>
        <c:lblOffset val="100"/>
        <c:baseTimeUnit val="days"/>
        <c:majorUnit val="6"/>
        <c:majorTimeUnit val="months"/>
        <c:minorUnit val="31"/>
        <c:minorTimeUnit val="days"/>
      </c:dateAx>
      <c:valAx>
        <c:axId val="22583788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748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25836704"/>
        <c:axId val="22583631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2583670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6312"/>
        <c:crosses val="autoZero"/>
        <c:auto val="0"/>
        <c:lblOffset val="100"/>
        <c:baseTimeUnit val="days"/>
        <c:majorUnit val="6"/>
        <c:majorTimeUnit val="months"/>
        <c:minorUnit val="31"/>
        <c:minorTimeUnit val="days"/>
      </c:dateAx>
      <c:valAx>
        <c:axId val="22583631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670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25837096"/>
        <c:axId val="22583866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2583709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8664"/>
        <c:crosses val="autoZero"/>
        <c:auto val="0"/>
        <c:lblOffset val="100"/>
        <c:baseTimeUnit val="days"/>
        <c:majorUnit val="6"/>
        <c:majorTimeUnit val="months"/>
        <c:minorUnit val="31"/>
        <c:minorTimeUnit val="days"/>
      </c:dateAx>
      <c:valAx>
        <c:axId val="22583866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709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25839448"/>
        <c:axId val="22583984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2583944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9840"/>
        <c:crosses val="autoZero"/>
        <c:auto val="0"/>
        <c:lblOffset val="100"/>
        <c:baseTimeUnit val="days"/>
        <c:majorUnit val="6"/>
        <c:majorTimeUnit val="months"/>
        <c:minorUnit val="31"/>
        <c:minorTimeUnit val="days"/>
      </c:dateAx>
      <c:valAx>
        <c:axId val="22583984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3944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3.3333333333333335</c:v>
                </c:pt>
                <c:pt idx="10">
                  <c:v>3.6</c:v>
                </c:pt>
                <c:pt idx="11">
                  <c:v>3.32</c:v>
                </c:pt>
                <c:pt idx="12">
                  <c:v>3.34</c:v>
                </c:pt>
                <c:pt idx="13">
                  <c:v>3.72</c:v>
                </c:pt>
                <c:pt idx="14">
                  <c:v>3.42</c:v>
                </c:pt>
                <c:pt idx="15">
                  <c:v>3.1698113207547172</c:v>
                </c:pt>
                <c:pt idx="16">
                  <c:v>3.1698113207547172</c:v>
                </c:pt>
                <c:pt idx="17">
                  <c:v>3.0754716981132075</c:v>
                </c:pt>
                <c:pt idx="18">
                  <c:v>3.4339622641509435</c:v>
                </c:pt>
                <c:pt idx="19">
                  <c:v>3.641509433962264</c:v>
                </c:pt>
                <c:pt idx="20">
                  <c:v>3.4339622641509435</c:v>
                </c:pt>
                <c:pt idx="21">
                  <c:v>2.9833333333333334</c:v>
                </c:pt>
                <c:pt idx="22">
                  <c:v>2.9333333333333331</c:v>
                </c:pt>
                <c:pt idx="23">
                  <c:v>3.2166666666666668</c:v>
                </c:pt>
                <c:pt idx="24">
                  <c:v>3.3389830508474576</c:v>
                </c:pt>
                <c:pt idx="25">
                  <c:v>2.593220338983051</c:v>
                </c:pt>
                <c:pt idx="26">
                  <c:v>2.370967741935484</c:v>
                </c:pt>
                <c:pt idx="27">
                  <c:v>2.096774193548387</c:v>
                </c:pt>
                <c:pt idx="28">
                  <c:v>2.1774193548387095</c:v>
                </c:pt>
                <c:pt idx="29">
                  <c:v>2.096774193548387</c:v>
                </c:pt>
                <c:pt idx="30">
                  <c:v>2.274193548387097</c:v>
                </c:pt>
                <c:pt idx="31">
                  <c:v>2.2419354838709675</c:v>
                </c:pt>
                <c:pt idx="32">
                  <c:v>2.2903225806451615</c:v>
                </c:pt>
                <c:pt idx="33">
                  <c:v>2.2419354838709675</c:v>
                </c:pt>
                <c:pt idx="34">
                  <c:v>2.2903225806451615</c:v>
                </c:pt>
                <c:pt idx="35">
                  <c:v>2.370967741935484</c:v>
                </c:pt>
                <c:pt idx="36">
                  <c:v>2.338709677419355</c:v>
                </c:pt>
                <c:pt idx="37">
                  <c:v>2.193548387096774</c:v>
                </c:pt>
                <c:pt idx="38">
                  <c:v>2.435483870967742</c:v>
                </c:pt>
                <c:pt idx="39">
                  <c:v>2.5862068965517242</c:v>
                </c:pt>
                <c:pt idx="40">
                  <c:v>2.8448275862068964</c:v>
                </c:pt>
                <c:pt idx="41">
                  <c:v>3</c:v>
                </c:pt>
                <c:pt idx="42">
                  <c:v>3.1379310344827585</c:v>
                </c:pt>
                <c:pt idx="43">
                  <c:v>3.1551724137931036</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25840624"/>
        <c:axId val="22714988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2.8669134239967526</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2.6666666666666665</c:v>
                      </c:pt>
                      <c:pt idx="1">
                        <c:v>2.7777777777777777</c:v>
                      </c:pt>
                      <c:pt idx="2">
                        <c:v>2.8333333333333335</c:v>
                      </c:pt>
                      <c:pt idx="3">
                        <c:v>2.8888888888888888</c:v>
                      </c:pt>
                      <c:pt idx="4">
                        <c:v>3</c:v>
                      </c:pt>
                      <c:pt idx="5">
                        <c:v>3.1527777777777777</c:v>
                      </c:pt>
                      <c:pt idx="6">
                        <c:v>3.3472222222222223</c:v>
                      </c:pt>
                      <c:pt idx="7">
                        <c:v>3.1666666666666665</c:v>
                      </c:pt>
                      <c:pt idx="8">
                        <c:v>3.2083333333333335</c:v>
                      </c:pt>
                      <c:pt idx="9">
                        <c:v>3.6363636363636362</c:v>
                      </c:pt>
                      <c:pt idx="10">
                        <c:v>2.7272727272727271</c:v>
                      </c:pt>
                      <c:pt idx="11">
                        <c:v>2.5151515151515151</c:v>
                      </c:pt>
                      <c:pt idx="12">
                        <c:v>2.5303030303030303</c:v>
                      </c:pt>
                      <c:pt idx="13">
                        <c:v>2.8181818181818183</c:v>
                      </c:pt>
                      <c:pt idx="14">
                        <c:v>3.8863636363636362</c:v>
                      </c:pt>
                      <c:pt idx="15">
                        <c:v>3.8181818181818183</c:v>
                      </c:pt>
                      <c:pt idx="16">
                        <c:v>3.8181818181818183</c:v>
                      </c:pt>
                      <c:pt idx="17">
                        <c:v>3.0185185185185186</c:v>
                      </c:pt>
                      <c:pt idx="18">
                        <c:v>2.84375</c:v>
                      </c:pt>
                      <c:pt idx="19">
                        <c:v>2.9242424242424243</c:v>
                      </c:pt>
                      <c:pt idx="20">
                        <c:v>2.7575757575757578</c:v>
                      </c:pt>
                      <c:pt idx="21">
                        <c:v>2.7121212121212119</c:v>
                      </c:pt>
                      <c:pt idx="22">
                        <c:v>2.6666666666666665</c:v>
                      </c:pt>
                      <c:pt idx="23">
                        <c:v>2.9242424242424243</c:v>
                      </c:pt>
                      <c:pt idx="24">
                        <c:v>2.9848484848484849</c:v>
                      </c:pt>
                      <c:pt idx="25">
                        <c:v>2.3181818181818183</c:v>
                      </c:pt>
                      <c:pt idx="26">
                        <c:v>2.2272727272727271</c:v>
                      </c:pt>
                      <c:pt idx="27">
                        <c:v>1.9696969696969697</c:v>
                      </c:pt>
                      <c:pt idx="28">
                        <c:v>2.0769230769230771</c:v>
                      </c:pt>
                      <c:pt idx="29">
                        <c:v>2</c:v>
                      </c:pt>
                      <c:pt idx="30">
                        <c:v>2.1692307692307691</c:v>
                      </c:pt>
                      <c:pt idx="31">
                        <c:v>2.1384615384615384</c:v>
                      </c:pt>
                      <c:pt idx="32">
                        <c:v>2.1846153846153844</c:v>
                      </c:pt>
                      <c:pt idx="33">
                        <c:v>2.1384615384615384</c:v>
                      </c:pt>
                      <c:pt idx="34">
                        <c:v>2.1846153846153844</c:v>
                      </c:pt>
                      <c:pt idx="35">
                        <c:v>2.2615384615384615</c:v>
                      </c:pt>
                      <c:pt idx="36">
                        <c:v>2.2307692307692308</c:v>
                      </c:pt>
                      <c:pt idx="37">
                        <c:v>2.0923076923076924</c:v>
                      </c:pt>
                      <c:pt idx="38">
                        <c:v>2.3230769230769233</c:v>
                      </c:pt>
                      <c:pt idx="39">
                        <c:v>2.3076923076923075</c:v>
                      </c:pt>
                      <c:pt idx="40">
                        <c:v>2.5384615384615383</c:v>
                      </c:pt>
                      <c:pt idx="41">
                        <c:v>2.6769230769230767</c:v>
                      </c:pt>
                      <c:pt idx="42">
                        <c:v>2.8</c:v>
                      </c:pt>
                      <c:pt idx="43">
                        <c:v>2.8153846153846156</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2584062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149880"/>
        <c:crosses val="autoZero"/>
        <c:auto val="0"/>
        <c:lblOffset val="100"/>
        <c:baseTimeUnit val="days"/>
        <c:majorUnit val="6"/>
        <c:majorTimeUnit val="months"/>
        <c:minorUnit val="31"/>
        <c:minorTimeUnit val="days"/>
      </c:dateAx>
      <c:valAx>
        <c:axId val="22714988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584062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0"/>
    <col min="2" max="2" width="114.88671875" style="150" customWidth="1"/>
    <col min="3" max="16384" width="8.88671875" style="150"/>
  </cols>
  <sheetData>
    <row r="1" spans="1:8" x14ac:dyDescent="0.55000000000000004">
      <c r="B1" s="153" t="s">
        <v>65</v>
      </c>
      <c r="C1" s="152"/>
      <c r="D1" s="152"/>
      <c r="E1" s="152"/>
      <c r="F1" s="152"/>
      <c r="G1" s="152"/>
      <c r="H1" s="152"/>
    </row>
    <row r="2" spans="1:8" ht="45" x14ac:dyDescent="0.55000000000000004">
      <c r="A2" s="150">
        <v>1</v>
      </c>
      <c r="B2" s="151" t="s">
        <v>66</v>
      </c>
    </row>
    <row r="4" spans="1:8" ht="95.25" customHeight="1" x14ac:dyDescent="0.55000000000000004">
      <c r="A4" s="150">
        <v>2</v>
      </c>
      <c r="B4" s="151" t="s">
        <v>67</v>
      </c>
    </row>
    <row r="6" spans="1:8" ht="161.25" customHeight="1" x14ac:dyDescent="0.55000000000000004">
      <c r="A6" s="150">
        <v>3</v>
      </c>
      <c r="B6" s="151" t="s">
        <v>68</v>
      </c>
    </row>
    <row r="8" spans="1:8" ht="123.75" customHeight="1" x14ac:dyDescent="0.55000000000000004">
      <c r="A8" s="150">
        <v>4</v>
      </c>
      <c r="B8" s="151" t="s">
        <v>69</v>
      </c>
    </row>
    <row r="10" spans="1:8" ht="135" x14ac:dyDescent="0.55000000000000004">
      <c r="A10" s="150">
        <v>5</v>
      </c>
      <c r="B10" s="151" t="s">
        <v>70</v>
      </c>
    </row>
    <row r="12" spans="1:8" ht="97.5" customHeight="1" x14ac:dyDescent="0.55000000000000004">
      <c r="A12" s="150">
        <v>6</v>
      </c>
      <c r="B12" s="151"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3.8181818181818183</v>
      </c>
      <c r="T24" s="113">
        <f t="shared" si="12"/>
        <v>3.0185185185185186</v>
      </c>
      <c r="U24" s="114">
        <f t="shared" si="12"/>
        <v>2.84375</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3.8181818181818183</v>
      </c>
      <c r="T25" s="122">
        <f t="shared" si="14"/>
        <v>3.4183501683501687</v>
      </c>
      <c r="U25" s="123">
        <f t="shared" si="14"/>
        <v>2.9311342592592595</v>
      </c>
      <c r="V25" s="122">
        <f t="shared" si="14"/>
        <v>2.8839962121212119</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64</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5.7600000000000051</v>
      </c>
      <c r="I28" s="116">
        <f t="shared" si="15"/>
        <v>10</v>
      </c>
      <c r="J28" s="117">
        <f t="shared" si="15"/>
        <v>10</v>
      </c>
      <c r="K28" s="116">
        <f t="shared" si="15"/>
        <v>8.2222222222222143</v>
      </c>
      <c r="L28" s="117">
        <f t="shared" si="15"/>
        <v>6.3568281938325981</v>
      </c>
      <c r="M28" s="116">
        <f t="shared" si="15"/>
        <v>10</v>
      </c>
      <c r="N28" s="117">
        <f t="shared" si="15"/>
        <v>0</v>
      </c>
      <c r="O28" s="116">
        <f t="shared" si="15"/>
        <v>0</v>
      </c>
      <c r="P28" s="117">
        <f t="shared" si="15"/>
        <v>0</v>
      </c>
      <c r="Q28" s="116">
        <f t="shared" si="15"/>
        <v>0</v>
      </c>
      <c r="R28" s="117">
        <f t="shared" si="15"/>
        <v>10</v>
      </c>
      <c r="S28" s="116">
        <f t="shared" si="15"/>
        <v>10</v>
      </c>
      <c r="T28" s="117">
        <f t="shared" si="15"/>
        <v>6.5806451612903274</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75.111111111111114</v>
      </c>
      <c r="G45" s="69">
        <f t="shared" ref="G45:AZ45" si="23">G43/$F$1</f>
        <v>77.760000000000005</v>
      </c>
      <c r="H45" s="61">
        <f t="shared" si="23"/>
        <v>84.197712418300654</v>
      </c>
      <c r="I45" s="69">
        <f t="shared" si="23"/>
        <v>93.078525641025635</v>
      </c>
      <c r="J45" s="61">
        <f t="shared" si="23"/>
        <v>80.222222222222214</v>
      </c>
      <c r="K45" s="69">
        <f t="shared" si="23"/>
        <v>78.356828193832598</v>
      </c>
      <c r="L45" s="61">
        <f t="shared" si="23"/>
        <v>79.668049792531122</v>
      </c>
      <c r="M45" s="69">
        <f t="shared" si="23"/>
        <v>47.368421052631582</v>
      </c>
      <c r="N45" s="61">
        <f t="shared" si="23"/>
        <v>39.76334776334776</v>
      </c>
      <c r="O45" s="69">
        <f t="shared" si="23"/>
        <v>38.734722222222217</v>
      </c>
      <c r="P45" s="61">
        <f t="shared" si="23"/>
        <v>64.066666666666663</v>
      </c>
      <c r="Q45" s="69">
        <f t="shared" si="23"/>
        <v>58.716867469879524</v>
      </c>
      <c r="R45" s="61">
        <f t="shared" si="23"/>
        <v>56.335329341317362</v>
      </c>
      <c r="S45" s="69">
        <f t="shared" si="23"/>
        <v>50.580645161290327</v>
      </c>
      <c r="T45" s="61">
        <f t="shared" si="23"/>
        <v>51.791423001949319</v>
      </c>
      <c r="U45" s="69">
        <f t="shared" si="23"/>
        <v>65.722222222222214</v>
      </c>
      <c r="V45" s="61">
        <f t="shared" si="23"/>
        <v>73.906746031746039</v>
      </c>
      <c r="W45" s="69">
        <f t="shared" si="23"/>
        <v>67.738241308793462</v>
      </c>
      <c r="X45" s="61">
        <f t="shared" si="23"/>
        <v>58.683150183150182</v>
      </c>
      <c r="Y45" s="69">
        <f t="shared" si="23"/>
        <v>53.499136442141626</v>
      </c>
      <c r="Z45" s="61">
        <f t="shared" si="23"/>
        <v>68.221611721611723</v>
      </c>
      <c r="AA45" s="69">
        <f t="shared" si="23"/>
        <v>72.270018621973932</v>
      </c>
      <c r="AB45" s="61">
        <f t="shared" si="23"/>
        <v>44.335227272727273</v>
      </c>
      <c r="AC45" s="69">
        <f t="shared" si="23"/>
        <v>37.321243523316063</v>
      </c>
      <c r="AD45" s="61">
        <f t="shared" si="23"/>
        <v>28.595600676818947</v>
      </c>
      <c r="AE45" s="69">
        <f t="shared" si="23"/>
        <v>39.705882352941181</v>
      </c>
      <c r="AF45" s="61">
        <f t="shared" si="23"/>
        <v>38.321995464852606</v>
      </c>
      <c r="AG45" s="69">
        <f t="shared" si="23"/>
        <v>50.976923076923079</v>
      </c>
      <c r="AH45" s="61">
        <f t="shared" si="23"/>
        <v>47.706172839506173</v>
      </c>
      <c r="AI45" s="69">
        <f t="shared" si="23"/>
        <v>51.702564102564104</v>
      </c>
      <c r="AJ45" s="61">
        <f t="shared" si="23"/>
        <v>45.67612293144208</v>
      </c>
      <c r="AK45" s="69">
        <f t="shared" si="23"/>
        <v>48.354916067146284</v>
      </c>
      <c r="AL45" s="61">
        <f t="shared" si="23"/>
        <v>50.725352112676056</v>
      </c>
      <c r="AM45" s="69">
        <f t="shared" si="23"/>
        <v>50.41966426858513</v>
      </c>
      <c r="AN45" s="61">
        <f t="shared" si="23"/>
        <v>43.417840375586856</v>
      </c>
      <c r="AO45" s="69">
        <f t="shared" si="23"/>
        <v>51.702947845804992</v>
      </c>
      <c r="AP45" s="61">
        <f t="shared" si="23"/>
        <v>51.724137931034484</v>
      </c>
      <c r="AQ45" s="69">
        <f t="shared" si="23"/>
        <v>66.727941176470594</v>
      </c>
      <c r="AR45" s="61">
        <f t="shared" si="23"/>
        <v>66.834437086092706</v>
      </c>
      <c r="AS45" s="69">
        <f t="shared" si="23"/>
        <v>73.608888888888885</v>
      </c>
      <c r="AT45" s="61">
        <f t="shared" si="23"/>
        <v>67.654545454545456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5.7600000000000051</v>
      </c>
      <c r="H47" s="118">
        <f>H45-H26</f>
        <v>12.197712418300654</v>
      </c>
      <c r="I47" s="119">
        <f t="shared" ref="I47:AZ47" si="24">I45-I26</f>
        <v>21.078525641025635</v>
      </c>
      <c r="J47" s="118">
        <f t="shared" si="24"/>
        <v>8.2222222222222143</v>
      </c>
      <c r="K47" s="119">
        <f t="shared" si="24"/>
        <v>6.3568281938325981</v>
      </c>
      <c r="L47" s="118">
        <f t="shared" si="24"/>
        <v>13.668049792531122</v>
      </c>
      <c r="M47" s="119">
        <f t="shared" si="24"/>
        <v>-18.631578947368418</v>
      </c>
      <c r="N47" s="118">
        <f t="shared" si="24"/>
        <v>-26.23665223665224</v>
      </c>
      <c r="O47" s="119">
        <f t="shared" si="24"/>
        <v>-27.265277777777783</v>
      </c>
      <c r="P47" s="118">
        <f t="shared" si="24"/>
        <v>-1.9333333333333371</v>
      </c>
      <c r="Q47" s="119">
        <f t="shared" si="24"/>
        <v>14.716867469879524</v>
      </c>
      <c r="R47" s="118">
        <f t="shared" si="24"/>
        <v>12.335329341317362</v>
      </c>
      <c r="S47" s="119">
        <f t="shared" si="24"/>
        <v>6.5806451612903274</v>
      </c>
      <c r="T47" s="118">
        <f t="shared" si="24"/>
        <v>-2.2085769980506811</v>
      </c>
      <c r="U47" s="119">
        <f t="shared" si="24"/>
        <v>1.7222222222222143</v>
      </c>
      <c r="V47" s="118">
        <f t="shared" si="24"/>
        <v>7.9067460317460387</v>
      </c>
      <c r="W47" s="119">
        <f t="shared" si="24"/>
        <v>1.7382413087934623</v>
      </c>
      <c r="X47" s="118">
        <f t="shared" si="24"/>
        <v>-7.3168498168498175</v>
      </c>
      <c r="Y47" s="119">
        <f t="shared" si="24"/>
        <v>-12.500863557858374</v>
      </c>
      <c r="Z47" s="118">
        <f t="shared" si="24"/>
        <v>2.2216117216117226</v>
      </c>
      <c r="AA47" s="119">
        <f t="shared" si="24"/>
        <v>6.2700186219739322</v>
      </c>
      <c r="AB47" s="118">
        <f t="shared" si="24"/>
        <v>-21.664772727272727</v>
      </c>
      <c r="AC47" s="119">
        <f t="shared" si="24"/>
        <v>-28.678756476683937</v>
      </c>
      <c r="AD47" s="118">
        <f t="shared" si="24"/>
        <v>-37.404399323181053</v>
      </c>
      <c r="AE47" s="119">
        <f t="shared" si="24"/>
        <v>-25.294117647058819</v>
      </c>
      <c r="AF47" s="118">
        <f t="shared" si="24"/>
        <v>-26.678004535147394</v>
      </c>
      <c r="AG47" s="119">
        <f t="shared" si="24"/>
        <v>-14.023076923076921</v>
      </c>
      <c r="AH47" s="118">
        <f t="shared" si="24"/>
        <v>-17.293827160493827</v>
      </c>
      <c r="AI47" s="119">
        <f t="shared" si="24"/>
        <v>-13.297435897435896</v>
      </c>
      <c r="AJ47" s="118">
        <f t="shared" si="24"/>
        <v>-19.32387706855792</v>
      </c>
      <c r="AK47" s="119">
        <f t="shared" si="24"/>
        <v>-16.645083932853716</v>
      </c>
      <c r="AL47" s="118">
        <f t="shared" si="24"/>
        <v>-14.274647887323944</v>
      </c>
      <c r="AM47" s="119">
        <f t="shared" si="24"/>
        <v>-14.58033573141487</v>
      </c>
      <c r="AN47" s="118">
        <f t="shared" si="24"/>
        <v>-21.582159624413144</v>
      </c>
      <c r="AO47" s="119">
        <f t="shared" si="24"/>
        <v>-13.297052154195008</v>
      </c>
      <c r="AP47" s="118">
        <f t="shared" si="24"/>
        <v>-13.275862068965516</v>
      </c>
      <c r="AQ47" s="119">
        <f t="shared" si="24"/>
        <v>1.7279411764705941</v>
      </c>
      <c r="AR47" s="118">
        <f t="shared" si="24"/>
        <v>1.8344370860927057</v>
      </c>
      <c r="AS47" s="119">
        <f t="shared" si="24"/>
        <v>8.6088888888888846</v>
      </c>
      <c r="AT47" s="118">
        <f t="shared" si="24"/>
        <v>2.6545454545454561</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5.7600000000000051</v>
      </c>
      <c r="H49" s="63">
        <f>IF((((IF(AND(H24&gt;($F$1-0.00001),((H45-H26)&gt;0)),(H45-H26),0)))&gt;=10),10,(IF(AND(H24&gt;($F$1-0.00001),((H45-H26)&gt;0)),(H45-H26),0)))</f>
        <v>10</v>
      </c>
      <c r="I49" s="71">
        <f t="shared" ref="I49:AZ49" si="25">IF((((IF(AND(I24&gt;($F$1-0.00001),((I45-I26)&gt;0)),(I45-I26),0)))&gt;=10),10,(IF(AND(I24&gt;($F$1-0.00001),((I45-I26)&gt;0)),(I45-I26),0)))</f>
        <v>10</v>
      </c>
      <c r="J49" s="63">
        <f t="shared" si="25"/>
        <v>8.2222222222222143</v>
      </c>
      <c r="K49" s="71">
        <f t="shared" si="25"/>
        <v>6.3568281938325981</v>
      </c>
      <c r="L49" s="63">
        <f t="shared" si="25"/>
        <v>10</v>
      </c>
      <c r="M49" s="71">
        <f t="shared" si="25"/>
        <v>0</v>
      </c>
      <c r="N49" s="63">
        <f t="shared" si="25"/>
        <v>0</v>
      </c>
      <c r="O49" s="71">
        <f t="shared" si="25"/>
        <v>0</v>
      </c>
      <c r="P49" s="63">
        <f t="shared" si="25"/>
        <v>0</v>
      </c>
      <c r="Q49" s="71">
        <f t="shared" si="25"/>
        <v>10</v>
      </c>
      <c r="R49" s="63">
        <f t="shared" si="25"/>
        <v>10</v>
      </c>
      <c r="S49" s="71">
        <f t="shared" si="25"/>
        <v>6.5806451612903274</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3.8181818181818183</v>
      </c>
      <c r="T24" s="113">
        <f t="shared" si="12"/>
        <v>3.0185185185185186</v>
      </c>
      <c r="U24" s="114">
        <f t="shared" si="12"/>
        <v>2.84375</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3.8181818181818183</v>
      </c>
      <c r="T25" s="122">
        <f t="shared" si="14"/>
        <v>3.4183501683501687</v>
      </c>
      <c r="U25" s="123">
        <f t="shared" si="14"/>
        <v>2.9311342592592595</v>
      </c>
      <c r="V25" s="122">
        <f t="shared" si="14"/>
        <v>2.8839962121212119</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64</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6.810810810810807</v>
      </c>
      <c r="I28" s="116">
        <f t="shared" si="15"/>
        <v>10</v>
      </c>
      <c r="J28" s="117">
        <f t="shared" si="15"/>
        <v>10</v>
      </c>
      <c r="K28" s="116">
        <f t="shared" si="15"/>
        <v>9.3063063063063112</v>
      </c>
      <c r="L28" s="117">
        <f t="shared" si="15"/>
        <v>7.4157042505060105</v>
      </c>
      <c r="M28" s="116">
        <f t="shared" si="15"/>
        <v>10</v>
      </c>
      <c r="N28" s="117">
        <f t="shared" si="15"/>
        <v>0</v>
      </c>
      <c r="O28" s="116">
        <f t="shared" si="15"/>
        <v>0</v>
      </c>
      <c r="P28" s="117">
        <f t="shared" si="15"/>
        <v>0</v>
      </c>
      <c r="Q28" s="116">
        <f t="shared" si="15"/>
        <v>0</v>
      </c>
      <c r="R28" s="117">
        <f t="shared" si="15"/>
        <v>10</v>
      </c>
      <c r="S28" s="116">
        <f t="shared" si="15"/>
        <v>10</v>
      </c>
      <c r="T28" s="117">
        <f t="shared" si="15"/>
        <v>7.2641673931996564</v>
      </c>
      <c r="U28" s="116">
        <f t="shared" si="15"/>
        <v>0</v>
      </c>
      <c r="V28" s="117">
        <f t="shared" si="15"/>
        <v>0</v>
      </c>
      <c r="W28" s="116">
        <f t="shared" si="15"/>
        <v>0</v>
      </c>
      <c r="X28" s="117">
        <f t="shared" si="15"/>
        <v>0</v>
      </c>
      <c r="Y28" s="116">
        <f t="shared" si="15"/>
        <v>0</v>
      </c>
      <c r="Z28" s="117">
        <f t="shared" si="15"/>
        <v>0</v>
      </c>
      <c r="AA28" s="116">
        <f t="shared" si="15"/>
        <v>0</v>
      </c>
      <c r="AB28" s="117">
        <f t="shared" si="15"/>
        <v>7.2466404952438523</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76.126126126126124</v>
      </c>
      <c r="G45" s="69">
        <f t="shared" ref="G45:AZ45" si="23">G43/$F$1</f>
        <v>78.810810810810807</v>
      </c>
      <c r="H45" s="61">
        <f t="shared" si="23"/>
        <v>85.335519342872288</v>
      </c>
      <c r="I45" s="69">
        <f t="shared" si="23"/>
        <v>94.336343555093549</v>
      </c>
      <c r="J45" s="61">
        <f t="shared" si="23"/>
        <v>81.306306306306311</v>
      </c>
      <c r="K45" s="69">
        <f t="shared" si="23"/>
        <v>79.41570425050601</v>
      </c>
      <c r="L45" s="61">
        <f t="shared" si="23"/>
        <v>80.744645059997765</v>
      </c>
      <c r="M45" s="69">
        <f t="shared" si="23"/>
        <v>48.008534850640117</v>
      </c>
      <c r="N45" s="61">
        <f t="shared" si="23"/>
        <v>40.300690300690299</v>
      </c>
      <c r="O45" s="69">
        <f t="shared" si="23"/>
        <v>39.258164414414409</v>
      </c>
      <c r="P45" s="61">
        <f t="shared" si="23"/>
        <v>64.932432432432435</v>
      </c>
      <c r="Q45" s="69">
        <f t="shared" si="23"/>
        <v>59.510338651904924</v>
      </c>
      <c r="R45" s="61">
        <f t="shared" si="23"/>
        <v>57.096617575659486</v>
      </c>
      <c r="S45" s="69">
        <f t="shared" si="23"/>
        <v>51.264167393199656</v>
      </c>
      <c r="T45" s="61">
        <f t="shared" si="23"/>
        <v>52.49130709657026</v>
      </c>
      <c r="U45" s="69">
        <f t="shared" si="23"/>
        <v>66.61036036036036</v>
      </c>
      <c r="V45" s="61">
        <f t="shared" si="23"/>
        <v>74.90548584298584</v>
      </c>
      <c r="W45" s="69">
        <f t="shared" si="23"/>
        <v>68.653622948101471</v>
      </c>
      <c r="X45" s="61">
        <f t="shared" si="23"/>
        <v>59.476165726165725</v>
      </c>
      <c r="Y45" s="69">
        <f t="shared" si="23"/>
        <v>54.222097745413812</v>
      </c>
      <c r="Z45" s="61">
        <f t="shared" si="23"/>
        <v>69.143525393525394</v>
      </c>
      <c r="AA45" s="69">
        <f t="shared" si="23"/>
        <v>73.246640495243852</v>
      </c>
      <c r="AB45" s="61">
        <f t="shared" si="23"/>
        <v>44.934351965601962</v>
      </c>
      <c r="AC45" s="69">
        <f t="shared" si="23"/>
        <v>37.825584652009525</v>
      </c>
      <c r="AD45" s="61">
        <f t="shared" si="23"/>
        <v>28.982027712992178</v>
      </c>
      <c r="AE45" s="69">
        <f t="shared" si="23"/>
        <v>40.242448330683629</v>
      </c>
      <c r="AF45" s="61">
        <f t="shared" si="23"/>
        <v>38.839860268431693</v>
      </c>
      <c r="AG45" s="69">
        <f t="shared" si="23"/>
        <v>51.665800415800419</v>
      </c>
      <c r="AH45" s="61">
        <f t="shared" si="23"/>
        <v>48.350850850850854</v>
      </c>
      <c r="AI45" s="69">
        <f t="shared" si="23"/>
        <v>52.401247401247403</v>
      </c>
      <c r="AJ45" s="61">
        <f t="shared" si="23"/>
        <v>46.293367835921025</v>
      </c>
      <c r="AK45" s="69">
        <f t="shared" si="23"/>
        <v>49.008360878864472</v>
      </c>
      <c r="AL45" s="61">
        <f t="shared" si="23"/>
        <v>51.410829843928433</v>
      </c>
      <c r="AM45" s="69">
        <f t="shared" si="23"/>
        <v>51.101011083025469</v>
      </c>
      <c r="AN45" s="61">
        <f t="shared" si="23"/>
        <v>44.004567948229926</v>
      </c>
      <c r="AO45" s="69">
        <f t="shared" si="23"/>
        <v>52.401636330207758</v>
      </c>
      <c r="AP45" s="61">
        <f t="shared" si="23"/>
        <v>52.42311276794036</v>
      </c>
      <c r="AQ45" s="69">
        <f t="shared" si="23"/>
        <v>67.629670111287766</v>
      </c>
      <c r="AR45" s="61">
        <f t="shared" si="23"/>
        <v>67.737605154823697</v>
      </c>
      <c r="AS45" s="69">
        <f t="shared" si="23"/>
        <v>74.603603603603602</v>
      </c>
      <c r="AT45" s="61">
        <f t="shared" si="23"/>
        <v>68.568796068796075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6.810810810810807</v>
      </c>
      <c r="H47" s="118">
        <f>H45-H26</f>
        <v>13.335519342872288</v>
      </c>
      <c r="I47" s="119">
        <f t="shared" ref="I47:AZ47" si="24">I45-I26</f>
        <v>22.336343555093549</v>
      </c>
      <c r="J47" s="118">
        <f t="shared" si="24"/>
        <v>9.3063063063063112</v>
      </c>
      <c r="K47" s="119">
        <f t="shared" si="24"/>
        <v>7.4157042505060105</v>
      </c>
      <c r="L47" s="118">
        <f t="shared" si="24"/>
        <v>14.744645059997765</v>
      </c>
      <c r="M47" s="119">
        <f t="shared" si="24"/>
        <v>-17.991465149359883</v>
      </c>
      <c r="N47" s="118">
        <f t="shared" si="24"/>
        <v>-25.699309699309701</v>
      </c>
      <c r="O47" s="119">
        <f t="shared" si="24"/>
        <v>-26.741835585585591</v>
      </c>
      <c r="P47" s="118">
        <f t="shared" si="24"/>
        <v>-1.0675675675675649</v>
      </c>
      <c r="Q47" s="119">
        <f t="shared" si="24"/>
        <v>15.510338651904924</v>
      </c>
      <c r="R47" s="118">
        <f t="shared" si="24"/>
        <v>13.096617575659486</v>
      </c>
      <c r="S47" s="119">
        <f t="shared" si="24"/>
        <v>7.2641673931996564</v>
      </c>
      <c r="T47" s="118">
        <f t="shared" si="24"/>
        <v>-1.5086929034297398</v>
      </c>
      <c r="U47" s="119">
        <f t="shared" si="24"/>
        <v>2.6103603603603602</v>
      </c>
      <c r="V47" s="118">
        <f t="shared" si="24"/>
        <v>8.9054858429858399</v>
      </c>
      <c r="W47" s="119">
        <f t="shared" si="24"/>
        <v>2.6536229481014715</v>
      </c>
      <c r="X47" s="118">
        <f t="shared" si="24"/>
        <v>-6.5238342738342752</v>
      </c>
      <c r="Y47" s="119">
        <f t="shared" si="24"/>
        <v>-11.777902254586188</v>
      </c>
      <c r="Z47" s="118">
        <f t="shared" si="24"/>
        <v>3.143525393525394</v>
      </c>
      <c r="AA47" s="119">
        <f t="shared" si="24"/>
        <v>7.2466404952438523</v>
      </c>
      <c r="AB47" s="118">
        <f t="shared" si="24"/>
        <v>-21.065648034398038</v>
      </c>
      <c r="AC47" s="119">
        <f t="shared" si="24"/>
        <v>-28.174415347990475</v>
      </c>
      <c r="AD47" s="118">
        <f t="shared" si="24"/>
        <v>-37.017972287007822</v>
      </c>
      <c r="AE47" s="119">
        <f t="shared" si="24"/>
        <v>-24.757551669316371</v>
      </c>
      <c r="AF47" s="118">
        <f t="shared" si="24"/>
        <v>-26.160139731568307</v>
      </c>
      <c r="AG47" s="119">
        <f t="shared" si="24"/>
        <v>-13.334199584199581</v>
      </c>
      <c r="AH47" s="118">
        <f t="shared" si="24"/>
        <v>-16.649149149149146</v>
      </c>
      <c r="AI47" s="119">
        <f t="shared" si="24"/>
        <v>-12.598752598752597</v>
      </c>
      <c r="AJ47" s="118">
        <f t="shared" si="24"/>
        <v>-18.706632164078975</v>
      </c>
      <c r="AK47" s="119">
        <f t="shared" si="24"/>
        <v>-15.991639121135528</v>
      </c>
      <c r="AL47" s="118">
        <f t="shared" si="24"/>
        <v>-13.589170156071567</v>
      </c>
      <c r="AM47" s="119">
        <f t="shared" si="24"/>
        <v>-13.898988916974531</v>
      </c>
      <c r="AN47" s="118">
        <f t="shared" si="24"/>
        <v>-20.995432051770074</v>
      </c>
      <c r="AO47" s="119">
        <f t="shared" si="24"/>
        <v>-12.598363669792242</v>
      </c>
      <c r="AP47" s="118">
        <f t="shared" si="24"/>
        <v>-12.57688723205964</v>
      </c>
      <c r="AQ47" s="119">
        <f t="shared" si="24"/>
        <v>2.6296701112877656</v>
      </c>
      <c r="AR47" s="118">
        <f t="shared" si="24"/>
        <v>2.7376051548236973</v>
      </c>
      <c r="AS47" s="119">
        <f t="shared" si="24"/>
        <v>9.6036036036036023</v>
      </c>
      <c r="AT47" s="118">
        <f t="shared" si="24"/>
        <v>3.5687960687960754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6.810810810810807</v>
      </c>
      <c r="H49" s="63">
        <f>IF((((IF(AND(H24&gt;($F$1-0.00001),((H45-H26)&gt;0)),(H45-H26),0)))&gt;=10),10,(IF(AND(H24&gt;($F$1-0.00001),((H45-H26)&gt;0)),(H45-H26),0)))</f>
        <v>10</v>
      </c>
      <c r="I49" s="71">
        <f t="shared" ref="I49:AZ49" si="25">IF((((IF(AND(I24&gt;($F$1-0.00001),((I45-I26)&gt;0)),(I45-I26),0)))&gt;=10),10,(IF(AND(I24&gt;($F$1-0.00001),((I45-I26)&gt;0)),(I45-I26),0)))</f>
        <v>10</v>
      </c>
      <c r="J49" s="63">
        <f t="shared" si="25"/>
        <v>9.3063063063063112</v>
      </c>
      <c r="K49" s="71">
        <f t="shared" si="25"/>
        <v>7.4157042505060105</v>
      </c>
      <c r="L49" s="63">
        <f t="shared" si="25"/>
        <v>10</v>
      </c>
      <c r="M49" s="71">
        <f t="shared" si="25"/>
        <v>0</v>
      </c>
      <c r="N49" s="63">
        <f t="shared" si="25"/>
        <v>0</v>
      </c>
      <c r="O49" s="71">
        <f t="shared" si="25"/>
        <v>0</v>
      </c>
      <c r="P49" s="63">
        <f t="shared" si="25"/>
        <v>0</v>
      </c>
      <c r="Q49" s="71">
        <f t="shared" si="25"/>
        <v>10</v>
      </c>
      <c r="R49" s="63">
        <f t="shared" si="25"/>
        <v>10</v>
      </c>
      <c r="S49" s="71">
        <f t="shared" si="25"/>
        <v>7.2641673931996564</v>
      </c>
      <c r="T49" s="63">
        <f t="shared" si="25"/>
        <v>0</v>
      </c>
      <c r="U49" s="71">
        <f t="shared" si="25"/>
        <v>0</v>
      </c>
      <c r="V49" s="63">
        <f t="shared" si="25"/>
        <v>0</v>
      </c>
      <c r="W49" s="71">
        <f t="shared" si="25"/>
        <v>0</v>
      </c>
      <c r="X49" s="63">
        <f t="shared" si="25"/>
        <v>0</v>
      </c>
      <c r="Y49" s="71">
        <f t="shared" si="25"/>
        <v>0</v>
      </c>
      <c r="Z49" s="63">
        <f t="shared" si="25"/>
        <v>0</v>
      </c>
      <c r="AA49" s="71">
        <f t="shared" si="25"/>
        <v>7.2466404952438523</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3.8181818181818183</v>
      </c>
      <c r="T24" s="113">
        <f t="shared" si="12"/>
        <v>3.0185185185185186</v>
      </c>
      <c r="U24" s="114">
        <f t="shared" si="12"/>
        <v>2.84375</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3.8181818181818183</v>
      </c>
      <c r="T25" s="122">
        <f t="shared" si="14"/>
        <v>3.4183501683501687</v>
      </c>
      <c r="U25" s="123">
        <f t="shared" si="14"/>
        <v>2.9311342592592595</v>
      </c>
      <c r="V25" s="122">
        <f t="shared" si="14"/>
        <v>2.8839962121212119</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64</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7.8904109589041127</v>
      </c>
      <c r="I28" s="116">
        <f t="shared" si="15"/>
        <v>10</v>
      </c>
      <c r="J28" s="117">
        <f t="shared" si="15"/>
        <v>10</v>
      </c>
      <c r="K28" s="116">
        <f t="shared" si="15"/>
        <v>10</v>
      </c>
      <c r="L28" s="117">
        <f t="shared" si="15"/>
        <v>8.5035906101019805</v>
      </c>
      <c r="M28" s="116">
        <f t="shared" si="15"/>
        <v>10</v>
      </c>
      <c r="N28" s="117">
        <f t="shared" si="15"/>
        <v>0</v>
      </c>
      <c r="O28" s="116">
        <f t="shared" si="15"/>
        <v>0</v>
      </c>
      <c r="P28" s="117">
        <f t="shared" si="15"/>
        <v>0</v>
      </c>
      <c r="Q28" s="116">
        <f t="shared" si="15"/>
        <v>0</v>
      </c>
      <c r="R28" s="117">
        <f t="shared" si="15"/>
        <v>10</v>
      </c>
      <c r="S28" s="116">
        <f t="shared" si="15"/>
        <v>10</v>
      </c>
      <c r="T28" s="117">
        <f t="shared" si="15"/>
        <v>7.9664162615996474</v>
      </c>
      <c r="U28" s="116">
        <f t="shared" si="15"/>
        <v>0</v>
      </c>
      <c r="V28" s="117">
        <f t="shared" si="15"/>
        <v>0</v>
      </c>
      <c r="W28" s="116">
        <f t="shared" si="15"/>
        <v>9.9315883887801704</v>
      </c>
      <c r="X28" s="117">
        <f t="shared" si="15"/>
        <v>0</v>
      </c>
      <c r="Y28" s="116">
        <f t="shared" si="15"/>
        <v>0</v>
      </c>
      <c r="Z28" s="117">
        <f t="shared" si="15"/>
        <v>0</v>
      </c>
      <c r="AA28" s="116">
        <f t="shared" si="15"/>
        <v>4.0906969742586199</v>
      </c>
      <c r="AB28" s="117">
        <f t="shared" si="15"/>
        <v>8.2500191321649936</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77.168949771689498</v>
      </c>
      <c r="G45" s="69">
        <f t="shared" ref="G45:AZ45" si="23">G43/$F$1</f>
        <v>79.890410958904113</v>
      </c>
      <c r="H45" s="61">
        <f t="shared" si="23"/>
        <v>86.504499059897938</v>
      </c>
      <c r="I45" s="69">
        <f t="shared" si="23"/>
        <v>95.628622233930443</v>
      </c>
      <c r="J45" s="61">
        <f t="shared" si="23"/>
        <v>82.420091324200911</v>
      </c>
      <c r="K45" s="69">
        <f t="shared" si="23"/>
        <v>80.50359061010198</v>
      </c>
      <c r="L45" s="61">
        <f t="shared" si="23"/>
        <v>81.850736088216905</v>
      </c>
      <c r="M45" s="69">
        <f t="shared" si="23"/>
        <v>48.666186012977654</v>
      </c>
      <c r="N45" s="61">
        <f t="shared" si="23"/>
        <v>40.852754551384685</v>
      </c>
      <c r="O45" s="69">
        <f t="shared" si="23"/>
        <v>39.795947488584474</v>
      </c>
      <c r="P45" s="61">
        <f t="shared" si="23"/>
        <v>65.821917808219169</v>
      </c>
      <c r="Q45" s="69">
        <f t="shared" si="23"/>
        <v>60.32554877042417</v>
      </c>
      <c r="R45" s="61">
        <f t="shared" si="23"/>
        <v>57.878763021901399</v>
      </c>
      <c r="S45" s="69">
        <f t="shared" si="23"/>
        <v>51.966416261599647</v>
      </c>
      <c r="T45" s="61">
        <f t="shared" si="23"/>
        <v>53.210366097893143</v>
      </c>
      <c r="U45" s="69">
        <f t="shared" si="23"/>
        <v>67.522831050228305</v>
      </c>
      <c r="V45" s="61">
        <f t="shared" si="23"/>
        <v>75.93158838878017</v>
      </c>
      <c r="W45" s="69">
        <f t="shared" si="23"/>
        <v>69.59408353643164</v>
      </c>
      <c r="X45" s="61">
        <f t="shared" si="23"/>
        <v>60.290907722414573</v>
      </c>
      <c r="Y45" s="69">
        <f t="shared" si="23"/>
        <v>54.964866207679755</v>
      </c>
      <c r="Z45" s="61">
        <f t="shared" si="23"/>
        <v>70.09069697425862</v>
      </c>
      <c r="AA45" s="69">
        <f t="shared" si="23"/>
        <v>74.250019132164994</v>
      </c>
      <c r="AB45" s="61">
        <f t="shared" si="23"/>
        <v>45.549891033623908</v>
      </c>
      <c r="AC45" s="69">
        <f t="shared" si="23"/>
        <v>38.343743345872667</v>
      </c>
      <c r="AD45" s="61">
        <f t="shared" si="23"/>
        <v>29.379041791252344</v>
      </c>
      <c r="AE45" s="69">
        <f t="shared" si="23"/>
        <v>40.793714746172448</v>
      </c>
      <c r="AF45" s="61">
        <f t="shared" si="23"/>
        <v>39.371913148821172</v>
      </c>
      <c r="AG45" s="69">
        <f t="shared" si="23"/>
        <v>52.373551106427826</v>
      </c>
      <c r="AH45" s="61">
        <f t="shared" si="23"/>
        <v>49.013191273465253</v>
      </c>
      <c r="AI45" s="69">
        <f t="shared" si="23"/>
        <v>53.119072708113805</v>
      </c>
      <c r="AJ45" s="61">
        <f t="shared" si="23"/>
        <v>46.927523559700766</v>
      </c>
      <c r="AK45" s="69">
        <f t="shared" si="23"/>
        <v>49.679708288163987</v>
      </c>
      <c r="AL45" s="61">
        <f t="shared" si="23"/>
        <v>52.11508778699595</v>
      </c>
      <c r="AM45" s="69">
        <f t="shared" si="23"/>
        <v>51.801024933477869</v>
      </c>
      <c r="AN45" s="61">
        <f t="shared" si="23"/>
        <v>44.607370248890611</v>
      </c>
      <c r="AO45" s="69">
        <f t="shared" si="23"/>
        <v>53.119466964868138</v>
      </c>
      <c r="AP45" s="61">
        <f t="shared" si="23"/>
        <v>53.141237600377899</v>
      </c>
      <c r="AQ45" s="69">
        <f t="shared" si="23"/>
        <v>68.556103948428685</v>
      </c>
      <c r="AR45" s="61">
        <f t="shared" si="23"/>
        <v>68.66551755420484</v>
      </c>
      <c r="AS45" s="69">
        <f t="shared" si="23"/>
        <v>75.625570776255699</v>
      </c>
      <c r="AT45" s="61">
        <f t="shared" si="23"/>
        <v>69.508094645080945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7.8904109589041127</v>
      </c>
      <c r="H47" s="118">
        <f>H45-H26</f>
        <v>14.504499059897938</v>
      </c>
      <c r="I47" s="119">
        <f t="shared" ref="I47:AZ47" si="24">I45-I26</f>
        <v>23.628622233930443</v>
      </c>
      <c r="J47" s="118">
        <f t="shared" si="24"/>
        <v>10.420091324200911</v>
      </c>
      <c r="K47" s="119">
        <f t="shared" si="24"/>
        <v>8.5035906101019805</v>
      </c>
      <c r="L47" s="118">
        <f t="shared" si="24"/>
        <v>15.850736088216905</v>
      </c>
      <c r="M47" s="119">
        <f t="shared" si="24"/>
        <v>-17.333813987022346</v>
      </c>
      <c r="N47" s="118">
        <f t="shared" si="24"/>
        <v>-25.147245448615315</v>
      </c>
      <c r="O47" s="119">
        <f t="shared" si="24"/>
        <v>-26.204052511415526</v>
      </c>
      <c r="P47" s="118">
        <f t="shared" si="24"/>
        <v>-0.17808219178083107</v>
      </c>
      <c r="Q47" s="119">
        <f t="shared" si="24"/>
        <v>16.32554877042417</v>
      </c>
      <c r="R47" s="118">
        <f t="shared" si="24"/>
        <v>13.878763021901399</v>
      </c>
      <c r="S47" s="119">
        <f t="shared" si="24"/>
        <v>7.9664162615996474</v>
      </c>
      <c r="T47" s="118">
        <f t="shared" si="24"/>
        <v>-0.78963390210685702</v>
      </c>
      <c r="U47" s="119">
        <f t="shared" si="24"/>
        <v>3.5228310502283051</v>
      </c>
      <c r="V47" s="118">
        <f t="shared" si="24"/>
        <v>9.9315883887801704</v>
      </c>
      <c r="W47" s="119">
        <f t="shared" si="24"/>
        <v>3.5940835364316399</v>
      </c>
      <c r="X47" s="118">
        <f t="shared" si="24"/>
        <v>-5.7090922775854267</v>
      </c>
      <c r="Y47" s="119">
        <f t="shared" si="24"/>
        <v>-11.035133792320245</v>
      </c>
      <c r="Z47" s="118">
        <f t="shared" si="24"/>
        <v>4.0906969742586199</v>
      </c>
      <c r="AA47" s="119">
        <f t="shared" si="24"/>
        <v>8.2500191321649936</v>
      </c>
      <c r="AB47" s="118">
        <f t="shared" si="24"/>
        <v>-20.450108966376092</v>
      </c>
      <c r="AC47" s="119">
        <f t="shared" si="24"/>
        <v>-27.656256654127333</v>
      </c>
      <c r="AD47" s="118">
        <f t="shared" si="24"/>
        <v>-36.620958208747652</v>
      </c>
      <c r="AE47" s="119">
        <f t="shared" si="24"/>
        <v>-24.206285253827552</v>
      </c>
      <c r="AF47" s="118">
        <f t="shared" si="24"/>
        <v>-25.628086851178828</v>
      </c>
      <c r="AG47" s="119">
        <f t="shared" si="24"/>
        <v>-12.626448893572174</v>
      </c>
      <c r="AH47" s="118">
        <f t="shared" si="24"/>
        <v>-15.986808726534747</v>
      </c>
      <c r="AI47" s="119">
        <f t="shared" si="24"/>
        <v>-11.880927291886195</v>
      </c>
      <c r="AJ47" s="118">
        <f t="shared" si="24"/>
        <v>-18.072476440299234</v>
      </c>
      <c r="AK47" s="119">
        <f t="shared" si="24"/>
        <v>-15.320291711836013</v>
      </c>
      <c r="AL47" s="118">
        <f t="shared" si="24"/>
        <v>-12.88491221300405</v>
      </c>
      <c r="AM47" s="119">
        <f t="shared" si="24"/>
        <v>-13.198975066522131</v>
      </c>
      <c r="AN47" s="118">
        <f t="shared" si="24"/>
        <v>-20.392629751109389</v>
      </c>
      <c r="AO47" s="119">
        <f t="shared" si="24"/>
        <v>-11.880533035131862</v>
      </c>
      <c r="AP47" s="118">
        <f t="shared" si="24"/>
        <v>-11.858762399622101</v>
      </c>
      <c r="AQ47" s="119">
        <f t="shared" si="24"/>
        <v>3.5561039484286852</v>
      </c>
      <c r="AR47" s="118">
        <f t="shared" si="24"/>
        <v>3.6655175542048397</v>
      </c>
      <c r="AS47" s="119">
        <f t="shared" si="24"/>
        <v>10.625570776255699</v>
      </c>
      <c r="AT47" s="118">
        <f t="shared" si="24"/>
        <v>4.5080946450809449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7.8904109589041127</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8.5035906101019805</v>
      </c>
      <c r="L49" s="63">
        <f t="shared" si="25"/>
        <v>10</v>
      </c>
      <c r="M49" s="71">
        <f t="shared" si="25"/>
        <v>0</v>
      </c>
      <c r="N49" s="63">
        <f t="shared" si="25"/>
        <v>0</v>
      </c>
      <c r="O49" s="71">
        <f t="shared" si="25"/>
        <v>0</v>
      </c>
      <c r="P49" s="63">
        <f t="shared" si="25"/>
        <v>0</v>
      </c>
      <c r="Q49" s="71">
        <f t="shared" si="25"/>
        <v>10</v>
      </c>
      <c r="R49" s="63">
        <f t="shared" si="25"/>
        <v>10</v>
      </c>
      <c r="S49" s="71">
        <f t="shared" si="25"/>
        <v>7.9664162615996474</v>
      </c>
      <c r="T49" s="63">
        <f t="shared" si="25"/>
        <v>0</v>
      </c>
      <c r="U49" s="71">
        <f t="shared" si="25"/>
        <v>0</v>
      </c>
      <c r="V49" s="63">
        <f t="shared" si="25"/>
        <v>9.9315883887801704</v>
      </c>
      <c r="W49" s="71">
        <f t="shared" si="25"/>
        <v>0</v>
      </c>
      <c r="X49" s="63">
        <f t="shared" si="25"/>
        <v>0</v>
      </c>
      <c r="Y49" s="71">
        <f t="shared" si="25"/>
        <v>0</v>
      </c>
      <c r="Z49" s="63">
        <f t="shared" si="25"/>
        <v>4.0906969742586199</v>
      </c>
      <c r="AA49" s="71">
        <f t="shared" si="25"/>
        <v>8.2500191321649936</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3.8181818181818183</v>
      </c>
      <c r="T24" s="113">
        <f t="shared" si="12"/>
        <v>3.0185185185185186</v>
      </c>
      <c r="U24" s="114">
        <f t="shared" si="12"/>
        <v>2.84375</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3.8181818181818183</v>
      </c>
      <c r="T25" s="122">
        <f t="shared" si="14"/>
        <v>3.4183501683501687</v>
      </c>
      <c r="U25" s="123">
        <f t="shared" si="14"/>
        <v>2.9311342592592595</v>
      </c>
      <c r="V25" s="122">
        <f t="shared" si="14"/>
        <v>2.8839962121212119</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64</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9</v>
      </c>
      <c r="I28" s="116">
        <f t="shared" si="15"/>
        <v>10</v>
      </c>
      <c r="J28" s="117">
        <f t="shared" si="15"/>
        <v>10</v>
      </c>
      <c r="K28" s="116">
        <f t="shared" si="15"/>
        <v>10</v>
      </c>
      <c r="L28" s="117">
        <f t="shared" si="15"/>
        <v>9.6216960352422944</v>
      </c>
      <c r="M28" s="116">
        <f t="shared" si="15"/>
        <v>10</v>
      </c>
      <c r="N28" s="117">
        <f t="shared" si="15"/>
        <v>0</v>
      </c>
      <c r="O28" s="116">
        <f t="shared" si="15"/>
        <v>0</v>
      </c>
      <c r="P28" s="117">
        <f t="shared" si="15"/>
        <v>0</v>
      </c>
      <c r="Q28" s="116">
        <f t="shared" si="15"/>
        <v>0</v>
      </c>
      <c r="R28" s="117">
        <f t="shared" si="15"/>
        <v>10</v>
      </c>
      <c r="S28" s="116">
        <f t="shared" si="15"/>
        <v>10</v>
      </c>
      <c r="T28" s="117">
        <f t="shared" si="15"/>
        <v>8.6881720430107592</v>
      </c>
      <c r="U28" s="116">
        <f t="shared" si="15"/>
        <v>0</v>
      </c>
      <c r="V28" s="117">
        <f t="shared" si="15"/>
        <v>0</v>
      </c>
      <c r="W28" s="116">
        <f t="shared" si="15"/>
        <v>10</v>
      </c>
      <c r="X28" s="117">
        <f t="shared" si="15"/>
        <v>0</v>
      </c>
      <c r="Y28" s="116">
        <f t="shared" si="15"/>
        <v>0</v>
      </c>
      <c r="Z28" s="117">
        <f t="shared" si="15"/>
        <v>0</v>
      </c>
      <c r="AA28" s="116">
        <f t="shared" si="15"/>
        <v>5.0641788766788807</v>
      </c>
      <c r="AB28" s="117">
        <f t="shared" si="15"/>
        <v>9.2812693978895169</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78.240740740740748</v>
      </c>
      <c r="G45" s="69">
        <f t="shared" ref="G45:AZ45" si="23">G43/$F$1</f>
        <v>81</v>
      </c>
      <c r="H45" s="61">
        <f t="shared" si="23"/>
        <v>87.705950435729847</v>
      </c>
      <c r="I45" s="69">
        <f t="shared" si="23"/>
        <v>96.956797542735046</v>
      </c>
      <c r="J45" s="61">
        <f t="shared" si="23"/>
        <v>83.56481481481481</v>
      </c>
      <c r="K45" s="69">
        <f t="shared" si="23"/>
        <v>81.621696035242294</v>
      </c>
      <c r="L45" s="61">
        <f t="shared" si="23"/>
        <v>82.987551867219921</v>
      </c>
      <c r="M45" s="69">
        <f t="shared" si="23"/>
        <v>49.342105263157897</v>
      </c>
      <c r="N45" s="61">
        <f t="shared" si="23"/>
        <v>41.420153920153922</v>
      </c>
      <c r="O45" s="69">
        <f t="shared" si="23"/>
        <v>40.348668981481481</v>
      </c>
      <c r="P45" s="61">
        <f t="shared" si="23"/>
        <v>66.736111111111114</v>
      </c>
      <c r="Q45" s="69">
        <f t="shared" si="23"/>
        <v>61.163403614457835</v>
      </c>
      <c r="R45" s="61">
        <f t="shared" si="23"/>
        <v>58.682634730538922</v>
      </c>
      <c r="S45" s="69">
        <f t="shared" si="23"/>
        <v>52.688172043010759</v>
      </c>
      <c r="T45" s="61">
        <f t="shared" si="23"/>
        <v>53.949398960363879</v>
      </c>
      <c r="U45" s="69">
        <f t="shared" si="23"/>
        <v>68.460648148148152</v>
      </c>
      <c r="V45" s="61">
        <f t="shared" si="23"/>
        <v>76.986193783068785</v>
      </c>
      <c r="W45" s="69">
        <f t="shared" si="23"/>
        <v>70.560668029993181</v>
      </c>
      <c r="X45" s="61">
        <f t="shared" si="23"/>
        <v>61.128281440781443</v>
      </c>
      <c r="Y45" s="69">
        <f t="shared" si="23"/>
        <v>55.728267127230858</v>
      </c>
      <c r="Z45" s="61">
        <f t="shared" si="23"/>
        <v>71.064178876678881</v>
      </c>
      <c r="AA45" s="69">
        <f t="shared" si="23"/>
        <v>75.281269397889517</v>
      </c>
      <c r="AB45" s="61">
        <f t="shared" si="23"/>
        <v>46.182528409090907</v>
      </c>
      <c r="AC45" s="69">
        <f t="shared" si="23"/>
        <v>38.876295336787564</v>
      </c>
      <c r="AD45" s="61">
        <f t="shared" si="23"/>
        <v>29.787084038353072</v>
      </c>
      <c r="AE45" s="69">
        <f t="shared" si="23"/>
        <v>41.360294117647065</v>
      </c>
      <c r="AF45" s="61">
        <f t="shared" si="23"/>
        <v>39.918745275888135</v>
      </c>
      <c r="AG45" s="69">
        <f t="shared" si="23"/>
        <v>53.100961538461547</v>
      </c>
      <c r="AH45" s="61">
        <f t="shared" si="23"/>
        <v>49.693930041152271</v>
      </c>
      <c r="AI45" s="69">
        <f t="shared" si="23"/>
        <v>53.856837606837608</v>
      </c>
      <c r="AJ45" s="61">
        <f t="shared" si="23"/>
        <v>47.579294720252172</v>
      </c>
      <c r="AK45" s="69">
        <f t="shared" si="23"/>
        <v>50.369704236610715</v>
      </c>
      <c r="AL45" s="61">
        <f t="shared" si="23"/>
        <v>52.838908450704224</v>
      </c>
      <c r="AM45" s="69">
        <f t="shared" si="23"/>
        <v>52.520483613109512</v>
      </c>
      <c r="AN45" s="61">
        <f t="shared" si="23"/>
        <v>45.22691705790298</v>
      </c>
      <c r="AO45" s="69">
        <f t="shared" si="23"/>
        <v>53.857237339380198</v>
      </c>
      <c r="AP45" s="61">
        <f t="shared" si="23"/>
        <v>53.879310344827594</v>
      </c>
      <c r="AQ45" s="69">
        <f t="shared" si="23"/>
        <v>69.508272058823536</v>
      </c>
      <c r="AR45" s="61">
        <f t="shared" si="23"/>
        <v>69.619205298013242</v>
      </c>
      <c r="AS45" s="69">
        <f t="shared" si="23"/>
        <v>76.675925925925924</v>
      </c>
      <c r="AT45" s="61">
        <f t="shared" si="23"/>
        <v>70.473484848484858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9</v>
      </c>
      <c r="H47" s="118">
        <f>H45-H26</f>
        <v>15.705950435729847</v>
      </c>
      <c r="I47" s="119">
        <f t="shared" ref="I47:AZ47" si="24">I45-I26</f>
        <v>24.956797542735046</v>
      </c>
      <c r="J47" s="118">
        <f t="shared" si="24"/>
        <v>11.56481481481481</v>
      </c>
      <c r="K47" s="119">
        <f t="shared" si="24"/>
        <v>9.6216960352422944</v>
      </c>
      <c r="L47" s="118">
        <f t="shared" si="24"/>
        <v>16.987551867219921</v>
      </c>
      <c r="M47" s="119">
        <f t="shared" si="24"/>
        <v>-16.657894736842103</v>
      </c>
      <c r="N47" s="118">
        <f t="shared" si="24"/>
        <v>-24.579846079846078</v>
      </c>
      <c r="O47" s="119">
        <f t="shared" si="24"/>
        <v>-25.651331018518519</v>
      </c>
      <c r="P47" s="118">
        <f t="shared" si="24"/>
        <v>0.73611111111111427</v>
      </c>
      <c r="Q47" s="119">
        <f t="shared" si="24"/>
        <v>17.163403614457835</v>
      </c>
      <c r="R47" s="118">
        <f t="shared" si="24"/>
        <v>14.682634730538922</v>
      </c>
      <c r="S47" s="119">
        <f t="shared" si="24"/>
        <v>8.6881720430107592</v>
      </c>
      <c r="T47" s="118">
        <f t="shared" si="24"/>
        <v>-5.0601039636120504E-2</v>
      </c>
      <c r="U47" s="119">
        <f t="shared" si="24"/>
        <v>4.4606481481481524</v>
      </c>
      <c r="V47" s="118">
        <f t="shared" si="24"/>
        <v>10.986193783068785</v>
      </c>
      <c r="W47" s="119">
        <f t="shared" si="24"/>
        <v>4.560668029993181</v>
      </c>
      <c r="X47" s="118">
        <f t="shared" si="24"/>
        <v>-4.8717185592185572</v>
      </c>
      <c r="Y47" s="119">
        <f t="shared" si="24"/>
        <v>-10.271732872769142</v>
      </c>
      <c r="Z47" s="118">
        <f t="shared" si="24"/>
        <v>5.0641788766788807</v>
      </c>
      <c r="AA47" s="119">
        <f t="shared" si="24"/>
        <v>9.2812693978895169</v>
      </c>
      <c r="AB47" s="118">
        <f t="shared" si="24"/>
        <v>-19.817471590909093</v>
      </c>
      <c r="AC47" s="119">
        <f t="shared" si="24"/>
        <v>-27.123704663212436</v>
      </c>
      <c r="AD47" s="118">
        <f t="shared" si="24"/>
        <v>-36.212915961646928</v>
      </c>
      <c r="AE47" s="119">
        <f t="shared" si="24"/>
        <v>-23.639705882352935</v>
      </c>
      <c r="AF47" s="118">
        <f t="shared" si="24"/>
        <v>-25.081254724111865</v>
      </c>
      <c r="AG47" s="119">
        <f t="shared" si="24"/>
        <v>-11.899038461538453</v>
      </c>
      <c r="AH47" s="118">
        <f t="shared" si="24"/>
        <v>-15.306069958847729</v>
      </c>
      <c r="AI47" s="119">
        <f t="shared" si="24"/>
        <v>-11.143162393162392</v>
      </c>
      <c r="AJ47" s="118">
        <f t="shared" si="24"/>
        <v>-17.420705279747828</v>
      </c>
      <c r="AK47" s="119">
        <f t="shared" si="24"/>
        <v>-14.630295763389285</v>
      </c>
      <c r="AL47" s="118">
        <f t="shared" si="24"/>
        <v>-12.161091549295776</v>
      </c>
      <c r="AM47" s="119">
        <f t="shared" si="24"/>
        <v>-12.479516386890488</v>
      </c>
      <c r="AN47" s="118">
        <f t="shared" si="24"/>
        <v>-19.77308294209702</v>
      </c>
      <c r="AO47" s="119">
        <f t="shared" si="24"/>
        <v>-11.142762660619802</v>
      </c>
      <c r="AP47" s="118">
        <f t="shared" si="24"/>
        <v>-11.120689655172406</v>
      </c>
      <c r="AQ47" s="119">
        <f t="shared" si="24"/>
        <v>4.5082720588235361</v>
      </c>
      <c r="AR47" s="118">
        <f t="shared" si="24"/>
        <v>4.6192052980132416</v>
      </c>
      <c r="AS47" s="119">
        <f t="shared" si="24"/>
        <v>11.675925925925924</v>
      </c>
      <c r="AT47" s="118">
        <f t="shared" si="24"/>
        <v>5.4734848484848584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9</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9.6216960352422944</v>
      </c>
      <c r="L49" s="63">
        <f t="shared" si="25"/>
        <v>10</v>
      </c>
      <c r="M49" s="71">
        <f t="shared" si="25"/>
        <v>0</v>
      </c>
      <c r="N49" s="63">
        <f t="shared" si="25"/>
        <v>0</v>
      </c>
      <c r="O49" s="71">
        <f t="shared" si="25"/>
        <v>0</v>
      </c>
      <c r="P49" s="63">
        <f t="shared" si="25"/>
        <v>0</v>
      </c>
      <c r="Q49" s="71">
        <f t="shared" si="25"/>
        <v>10</v>
      </c>
      <c r="R49" s="63">
        <f t="shared" si="25"/>
        <v>10</v>
      </c>
      <c r="S49" s="71">
        <f t="shared" si="25"/>
        <v>8.6881720430107592</v>
      </c>
      <c r="T49" s="63">
        <f t="shared" si="25"/>
        <v>0</v>
      </c>
      <c r="U49" s="71">
        <f t="shared" si="25"/>
        <v>0</v>
      </c>
      <c r="V49" s="63">
        <f t="shared" si="25"/>
        <v>10</v>
      </c>
      <c r="W49" s="71">
        <f t="shared" si="25"/>
        <v>0</v>
      </c>
      <c r="X49" s="63">
        <f t="shared" si="25"/>
        <v>0</v>
      </c>
      <c r="Y49" s="71">
        <f t="shared" si="25"/>
        <v>0</v>
      </c>
      <c r="Z49" s="63">
        <f t="shared" si="25"/>
        <v>5.0641788766788807</v>
      </c>
      <c r="AA49" s="71">
        <f t="shared" si="25"/>
        <v>9.2812693978895169</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3.8181818181818183</v>
      </c>
      <c r="T24" s="113">
        <f t="shared" si="12"/>
        <v>3.0185185185185186</v>
      </c>
      <c r="U24" s="114">
        <f t="shared" si="12"/>
        <v>2.84375</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3.8181818181818183</v>
      </c>
      <c r="T25" s="122">
        <f t="shared" si="14"/>
        <v>3.4183501683501687</v>
      </c>
      <c r="U25" s="123">
        <f t="shared" si="14"/>
        <v>2.9311342592592595</v>
      </c>
      <c r="V25" s="122">
        <f t="shared" si="14"/>
        <v>2.8839962121212119</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64</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10</v>
      </c>
      <c r="I28" s="116">
        <f t="shared" si="15"/>
        <v>10</v>
      </c>
      <c r="J28" s="117">
        <f t="shared" si="15"/>
        <v>10</v>
      </c>
      <c r="K28" s="116">
        <f t="shared" si="15"/>
        <v>10</v>
      </c>
      <c r="L28" s="117">
        <f t="shared" si="15"/>
        <v>10</v>
      </c>
      <c r="M28" s="116">
        <f t="shared" si="15"/>
        <v>10</v>
      </c>
      <c r="N28" s="117">
        <f t="shared" si="15"/>
        <v>0</v>
      </c>
      <c r="O28" s="116">
        <f t="shared" si="15"/>
        <v>0</v>
      </c>
      <c r="P28" s="117">
        <f t="shared" si="15"/>
        <v>0</v>
      </c>
      <c r="Q28" s="116">
        <f t="shared" si="15"/>
        <v>0</v>
      </c>
      <c r="R28" s="117">
        <f t="shared" si="15"/>
        <v>10</v>
      </c>
      <c r="S28" s="116">
        <f t="shared" si="15"/>
        <v>10</v>
      </c>
      <c r="T28" s="117">
        <f t="shared" si="15"/>
        <v>9.4302589731940074</v>
      </c>
      <c r="U28" s="116">
        <f t="shared" si="15"/>
        <v>0.70924964994647155</v>
      </c>
      <c r="V28" s="117">
        <f t="shared" si="15"/>
        <v>5.4248826291079837</v>
      </c>
      <c r="W28" s="116">
        <f t="shared" si="15"/>
        <v>10</v>
      </c>
      <c r="X28" s="117">
        <f t="shared" si="15"/>
        <v>0</v>
      </c>
      <c r="Y28" s="116">
        <f t="shared" si="15"/>
        <v>0</v>
      </c>
      <c r="Z28" s="117">
        <f t="shared" si="15"/>
        <v>0</v>
      </c>
      <c r="AA28" s="116">
        <f t="shared" si="15"/>
        <v>6.0650828045194203</v>
      </c>
      <c r="AB28" s="117">
        <f t="shared" si="15"/>
        <v>10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79.342723004694847</v>
      </c>
      <c r="G45" s="69">
        <f t="shared" ref="G45:AZ45" si="23">G43/$F$1</f>
        <v>82.140845070422543</v>
      </c>
      <c r="H45" s="61">
        <f t="shared" si="23"/>
        <v>88.941245512289427</v>
      </c>
      <c r="I45" s="69">
        <f t="shared" si="23"/>
        <v>98.322386240520046</v>
      </c>
      <c r="J45" s="61">
        <f t="shared" si="23"/>
        <v>84.741784037558688</v>
      </c>
      <c r="K45" s="69">
        <f t="shared" si="23"/>
        <v>82.771297387851334</v>
      </c>
      <c r="L45" s="61">
        <f t="shared" si="23"/>
        <v>84.156390625913161</v>
      </c>
      <c r="M45" s="69">
        <f t="shared" si="23"/>
        <v>50.037064492216459</v>
      </c>
      <c r="N45" s="61">
        <f t="shared" si="23"/>
        <v>42.003536369733553</v>
      </c>
      <c r="O45" s="69">
        <f t="shared" si="23"/>
        <v>40.916960093896712</v>
      </c>
      <c r="P45" s="61">
        <f t="shared" si="23"/>
        <v>67.676056338028175</v>
      </c>
      <c r="Q45" s="69">
        <f t="shared" si="23"/>
        <v>62.024860003393862</v>
      </c>
      <c r="R45" s="61">
        <f t="shared" si="23"/>
        <v>59.509150712659185</v>
      </c>
      <c r="S45" s="69">
        <f t="shared" si="23"/>
        <v>53.430258973194007</v>
      </c>
      <c r="T45" s="61">
        <f t="shared" si="23"/>
        <v>54.709249649946472</v>
      </c>
      <c r="U45" s="69">
        <f t="shared" si="23"/>
        <v>69.424882629107984</v>
      </c>
      <c r="V45" s="61">
        <f t="shared" si="23"/>
        <v>78.070506371562715</v>
      </c>
      <c r="W45" s="69">
        <f t="shared" si="23"/>
        <v>71.554480255767743</v>
      </c>
      <c r="X45" s="61">
        <f t="shared" si="23"/>
        <v>61.989243151214986</v>
      </c>
      <c r="Y45" s="69">
        <f t="shared" si="23"/>
        <v>56.513172298036928</v>
      </c>
      <c r="Z45" s="61">
        <f t="shared" si="23"/>
        <v>72.06508280451942</v>
      </c>
      <c r="AA45" s="69">
        <f t="shared" si="23"/>
        <v>76.341568966873865</v>
      </c>
      <c r="AB45" s="61">
        <f t="shared" si="23"/>
        <v>46.832986555697822</v>
      </c>
      <c r="AC45" s="69">
        <f t="shared" si="23"/>
        <v>39.423848792235276</v>
      </c>
      <c r="AD45" s="61">
        <f t="shared" si="23"/>
        <v>30.206620433259452</v>
      </c>
      <c r="AE45" s="69">
        <f t="shared" si="23"/>
        <v>41.942833471416741</v>
      </c>
      <c r="AF45" s="61">
        <f t="shared" si="23"/>
        <v>40.480981124844305</v>
      </c>
      <c r="AG45" s="69">
        <f t="shared" si="23"/>
        <v>53.848862405200443</v>
      </c>
      <c r="AH45" s="61">
        <f t="shared" si="23"/>
        <v>50.393844548774133</v>
      </c>
      <c r="AI45" s="69">
        <f t="shared" si="23"/>
        <v>54.615384615384613</v>
      </c>
      <c r="AJ45" s="61">
        <f t="shared" si="23"/>
        <v>48.249425631805018</v>
      </c>
      <c r="AK45" s="69">
        <f t="shared" si="23"/>
        <v>51.079136690647481</v>
      </c>
      <c r="AL45" s="61">
        <f t="shared" si="23"/>
        <v>53.583118428883161</v>
      </c>
      <c r="AM45" s="69">
        <f t="shared" si="23"/>
        <v>53.260208734420914</v>
      </c>
      <c r="AN45" s="61">
        <f t="shared" si="23"/>
        <v>45.86391588970443</v>
      </c>
      <c r="AO45" s="69">
        <f t="shared" si="23"/>
        <v>54.615789977963018</v>
      </c>
      <c r="AP45" s="61">
        <f t="shared" si="23"/>
        <v>54.63817387081108</v>
      </c>
      <c r="AQ45" s="69">
        <f t="shared" si="23"/>
        <v>70.487261806130903</v>
      </c>
      <c r="AR45" s="61">
        <f t="shared" si="23"/>
        <v>70.599757485309212</v>
      </c>
      <c r="AS45" s="69">
        <f t="shared" si="23"/>
        <v>77.755868544600943</v>
      </c>
      <c r="AT45" s="61">
        <f t="shared" si="23"/>
        <v>71.466069142125491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10.140845070422543</v>
      </c>
      <c r="H47" s="118">
        <f>H45-H26</f>
        <v>16.941245512289427</v>
      </c>
      <c r="I47" s="119">
        <f t="shared" ref="I47:AZ47" si="24">I45-I26</f>
        <v>26.322386240520046</v>
      </c>
      <c r="J47" s="118">
        <f t="shared" si="24"/>
        <v>12.741784037558688</v>
      </c>
      <c r="K47" s="119">
        <f t="shared" si="24"/>
        <v>10.771297387851334</v>
      </c>
      <c r="L47" s="118">
        <f t="shared" si="24"/>
        <v>18.156390625913161</v>
      </c>
      <c r="M47" s="119">
        <f t="shared" si="24"/>
        <v>-15.962935507783541</v>
      </c>
      <c r="N47" s="118">
        <f t="shared" si="24"/>
        <v>-23.996463630266447</v>
      </c>
      <c r="O47" s="119">
        <f t="shared" si="24"/>
        <v>-25.083039906103288</v>
      </c>
      <c r="P47" s="118">
        <f t="shared" si="24"/>
        <v>1.6760563380281752</v>
      </c>
      <c r="Q47" s="119">
        <f t="shared" si="24"/>
        <v>18.024860003393862</v>
      </c>
      <c r="R47" s="118">
        <f t="shared" si="24"/>
        <v>15.509150712659185</v>
      </c>
      <c r="S47" s="119">
        <f t="shared" si="24"/>
        <v>9.4302589731940074</v>
      </c>
      <c r="T47" s="118">
        <f t="shared" si="24"/>
        <v>0.70924964994647155</v>
      </c>
      <c r="U47" s="119">
        <f t="shared" si="24"/>
        <v>5.4248826291079837</v>
      </c>
      <c r="V47" s="118">
        <f t="shared" si="24"/>
        <v>12.070506371562715</v>
      </c>
      <c r="W47" s="119">
        <f t="shared" si="24"/>
        <v>5.5544802557677428</v>
      </c>
      <c r="X47" s="118">
        <f t="shared" si="24"/>
        <v>-4.0107568487850145</v>
      </c>
      <c r="Y47" s="119">
        <f t="shared" si="24"/>
        <v>-9.4868277019630725</v>
      </c>
      <c r="Z47" s="118">
        <f t="shared" si="24"/>
        <v>6.0650828045194203</v>
      </c>
      <c r="AA47" s="119">
        <f t="shared" si="24"/>
        <v>10.341568966873865</v>
      </c>
      <c r="AB47" s="118">
        <f t="shared" si="24"/>
        <v>-19.167013444302178</v>
      </c>
      <c r="AC47" s="119">
        <f t="shared" si="24"/>
        <v>-26.576151207764724</v>
      </c>
      <c r="AD47" s="118">
        <f t="shared" si="24"/>
        <v>-35.793379566740548</v>
      </c>
      <c r="AE47" s="119">
        <f t="shared" si="24"/>
        <v>-23.057166528583259</v>
      </c>
      <c r="AF47" s="118">
        <f t="shared" si="24"/>
        <v>-24.519018875155695</v>
      </c>
      <c r="AG47" s="119">
        <f t="shared" si="24"/>
        <v>-11.151137594799557</v>
      </c>
      <c r="AH47" s="118">
        <f t="shared" si="24"/>
        <v>-14.606155451225867</v>
      </c>
      <c r="AI47" s="119">
        <f t="shared" si="24"/>
        <v>-10.384615384615387</v>
      </c>
      <c r="AJ47" s="118">
        <f t="shared" si="24"/>
        <v>-16.750574368194982</v>
      </c>
      <c r="AK47" s="119">
        <f t="shared" si="24"/>
        <v>-13.920863309352519</v>
      </c>
      <c r="AL47" s="118">
        <f t="shared" si="24"/>
        <v>-11.416881571116839</v>
      </c>
      <c r="AM47" s="119">
        <f t="shared" si="24"/>
        <v>-11.739791265579086</v>
      </c>
      <c r="AN47" s="118">
        <f t="shared" si="24"/>
        <v>-19.13608411029557</v>
      </c>
      <c r="AO47" s="119">
        <f t="shared" si="24"/>
        <v>-10.384210022036982</v>
      </c>
      <c r="AP47" s="118">
        <f t="shared" si="24"/>
        <v>-10.36182612918892</v>
      </c>
      <c r="AQ47" s="119">
        <f t="shared" si="24"/>
        <v>5.4872618061309026</v>
      </c>
      <c r="AR47" s="118">
        <f t="shared" si="24"/>
        <v>5.5997574853092118</v>
      </c>
      <c r="AS47" s="119">
        <f t="shared" si="24"/>
        <v>12.755868544600943</v>
      </c>
      <c r="AT47" s="118">
        <f t="shared" si="24"/>
        <v>6.466069142125491</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10</v>
      </c>
      <c r="M49" s="71">
        <f t="shared" si="25"/>
        <v>0</v>
      </c>
      <c r="N49" s="63">
        <f t="shared" si="25"/>
        <v>0</v>
      </c>
      <c r="O49" s="71">
        <f t="shared" si="25"/>
        <v>0</v>
      </c>
      <c r="P49" s="63">
        <f t="shared" si="25"/>
        <v>0</v>
      </c>
      <c r="Q49" s="71">
        <f t="shared" si="25"/>
        <v>10</v>
      </c>
      <c r="R49" s="63">
        <f t="shared" si="25"/>
        <v>10</v>
      </c>
      <c r="S49" s="71">
        <f t="shared" si="25"/>
        <v>9.4302589731940074</v>
      </c>
      <c r="T49" s="63">
        <f t="shared" si="25"/>
        <v>0.70924964994647155</v>
      </c>
      <c r="U49" s="71">
        <f t="shared" si="25"/>
        <v>5.4248826291079837</v>
      </c>
      <c r="V49" s="63">
        <f t="shared" si="25"/>
        <v>10</v>
      </c>
      <c r="W49" s="71">
        <f t="shared" si="25"/>
        <v>0</v>
      </c>
      <c r="X49" s="63">
        <f t="shared" si="25"/>
        <v>0</v>
      </c>
      <c r="Y49" s="71">
        <f t="shared" si="25"/>
        <v>0</v>
      </c>
      <c r="Z49" s="63">
        <f t="shared" si="25"/>
        <v>6.0650828045194203</v>
      </c>
      <c r="AA49" s="71">
        <f t="shared" si="25"/>
        <v>10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3.6018376722817766</v>
      </c>
      <c r="T24" s="113">
        <f t="shared" si="12"/>
        <v>2.8776796973518288</v>
      </c>
      <c r="U24" s="114">
        <f t="shared" si="12"/>
        <v>2.7575757575757578</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3.7100097452317975</v>
      </c>
      <c r="T25" s="122">
        <f t="shared" si="14"/>
        <v>3.2397586848168025</v>
      </c>
      <c r="U25" s="123">
        <f t="shared" si="14"/>
        <v>2.8176277274637931</v>
      </c>
      <c r="V25" s="122">
        <f t="shared" si="14"/>
        <v>2.8409090909090908</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46.642857142857139</v>
      </c>
      <c r="T26" s="117">
        <f>IF((S26+R28+(IF(S16&gt;0,0,S16))&gt;'SDR Patient and Stations'!T8),'SDR Patient and Stations'!T8,(S26+R28+(IF(S16&gt;0,0,S16))))</f>
        <v>56.642857142857139</v>
      </c>
      <c r="U26" s="116">
        <f>IF((T26+S28+(IF(T16&gt;0,0,T16))&gt;'SDR Patient and Stations'!U8),'SDR Patient and Stations'!U8,(T26+S28+(IF(T16&gt;0,0,T16))))</f>
        <v>66</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10</v>
      </c>
      <c r="I28" s="116">
        <f t="shared" si="15"/>
        <v>10</v>
      </c>
      <c r="J28" s="117">
        <f t="shared" si="15"/>
        <v>10</v>
      </c>
      <c r="K28" s="116">
        <f t="shared" si="15"/>
        <v>10</v>
      </c>
      <c r="L28" s="117">
        <f t="shared" si="15"/>
        <v>10</v>
      </c>
      <c r="M28" s="116">
        <f t="shared" si="15"/>
        <v>10</v>
      </c>
      <c r="N28" s="117">
        <f t="shared" si="15"/>
        <v>0</v>
      </c>
      <c r="O28" s="116">
        <f t="shared" si="15"/>
        <v>0</v>
      </c>
      <c r="P28" s="117">
        <f t="shared" si="15"/>
        <v>0</v>
      </c>
      <c r="Q28" s="116">
        <f t="shared" si="15"/>
        <v>2.6428571428571388</v>
      </c>
      <c r="R28" s="117">
        <f t="shared" si="15"/>
        <v>10</v>
      </c>
      <c r="S28" s="116">
        <f t="shared" si="15"/>
        <v>10</v>
      </c>
      <c r="T28" s="117">
        <f t="shared" si="15"/>
        <v>7.5506912442396441</v>
      </c>
      <c r="U28" s="116">
        <f t="shared" si="15"/>
        <v>0</v>
      </c>
      <c r="V28" s="117">
        <f t="shared" si="15"/>
        <v>0</v>
      </c>
      <c r="W28" s="116">
        <f t="shared" si="15"/>
        <v>10</v>
      </c>
      <c r="X28" s="117">
        <f t="shared" si="15"/>
        <v>0</v>
      </c>
      <c r="Y28" s="116">
        <f t="shared" si="15"/>
        <v>0</v>
      </c>
      <c r="Z28" s="117">
        <f t="shared" si="15"/>
        <v>0</v>
      </c>
      <c r="AA28" s="116">
        <f t="shared" si="15"/>
        <v>7.0945839874411263</v>
      </c>
      <c r="AB28" s="117">
        <f t="shared" si="15"/>
        <v>10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10</v>
      </c>
      <c r="AU28" s="116">
        <f t="shared" si="15"/>
        <v>7.4870129870129887</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80.476190476190482</v>
      </c>
      <c r="G45" s="69">
        <f t="shared" ref="G45:AZ45" si="23">G43/$F$1</f>
        <v>83.314285714285717</v>
      </c>
      <c r="H45" s="61">
        <f t="shared" si="23"/>
        <v>90.211834733893568</v>
      </c>
      <c r="I45" s="69">
        <f t="shared" si="23"/>
        <v>99.726991758241752</v>
      </c>
      <c r="J45" s="61">
        <f t="shared" si="23"/>
        <v>85.952380952380949</v>
      </c>
      <c r="K45" s="69">
        <f t="shared" si="23"/>
        <v>83.95374449339208</v>
      </c>
      <c r="L45" s="61">
        <f t="shared" si="23"/>
        <v>85.358624777711924</v>
      </c>
      <c r="M45" s="69">
        <f t="shared" si="23"/>
        <v>50.751879699248121</v>
      </c>
      <c r="N45" s="61">
        <f t="shared" si="23"/>
        <v>42.603586889301177</v>
      </c>
      <c r="O45" s="69">
        <f t="shared" si="23"/>
        <v>41.501488095238095</v>
      </c>
      <c r="P45" s="61">
        <f t="shared" si="23"/>
        <v>68.642857142857139</v>
      </c>
      <c r="Q45" s="69">
        <f t="shared" si="23"/>
        <v>62.910929432013781</v>
      </c>
      <c r="R45" s="61">
        <f t="shared" si="23"/>
        <v>60.359281437125752</v>
      </c>
      <c r="S45" s="69">
        <f t="shared" si="23"/>
        <v>54.193548387096783</v>
      </c>
      <c r="T45" s="61">
        <f t="shared" si="23"/>
        <v>55.490810359231418</v>
      </c>
      <c r="U45" s="69">
        <f t="shared" si="23"/>
        <v>70.416666666666671</v>
      </c>
      <c r="V45" s="61">
        <f t="shared" si="23"/>
        <v>79.185799319727892</v>
      </c>
      <c r="W45" s="69">
        <f t="shared" si="23"/>
        <v>72.576687116564429</v>
      </c>
      <c r="X45" s="61">
        <f t="shared" si="23"/>
        <v>62.874803767660914</v>
      </c>
      <c r="Y45" s="69">
        <f t="shared" si="23"/>
        <v>57.320503330866032</v>
      </c>
      <c r="Z45" s="61">
        <f t="shared" si="23"/>
        <v>73.094583987441126</v>
      </c>
      <c r="AA45" s="69">
        <f t="shared" si="23"/>
        <v>77.43216280925779</v>
      </c>
      <c r="AB45" s="61">
        <f t="shared" si="23"/>
        <v>47.502029220779221</v>
      </c>
      <c r="AC45" s="69">
        <f t="shared" si="23"/>
        <v>39.987046632124354</v>
      </c>
      <c r="AD45" s="61">
        <f t="shared" si="23"/>
        <v>30.638143582306018</v>
      </c>
      <c r="AE45" s="69">
        <f t="shared" si="23"/>
        <v>42.542016806722692</v>
      </c>
      <c r="AF45" s="61">
        <f t="shared" si="23"/>
        <v>41.059280855199226</v>
      </c>
      <c r="AG45" s="69">
        <f t="shared" si="23"/>
        <v>54.618131868131876</v>
      </c>
      <c r="AH45" s="61">
        <f t="shared" si="23"/>
        <v>51.113756613756621</v>
      </c>
      <c r="AI45" s="69">
        <f t="shared" si="23"/>
        <v>55.395604395604394</v>
      </c>
      <c r="AJ45" s="61">
        <f t="shared" si="23"/>
        <v>48.938703140830803</v>
      </c>
      <c r="AK45" s="69">
        <f t="shared" si="23"/>
        <v>51.808838643371018</v>
      </c>
      <c r="AL45" s="61">
        <f t="shared" si="23"/>
        <v>54.348591549295776</v>
      </c>
      <c r="AM45" s="69">
        <f t="shared" si="23"/>
        <v>54.021068859198351</v>
      </c>
      <c r="AN45" s="61">
        <f t="shared" si="23"/>
        <v>46.519114688128781</v>
      </c>
      <c r="AO45" s="69">
        <f t="shared" si="23"/>
        <v>55.396015549076779</v>
      </c>
      <c r="AP45" s="61">
        <f t="shared" si="23"/>
        <v>55.418719211822669</v>
      </c>
      <c r="AQ45" s="69">
        <f t="shared" si="23"/>
        <v>71.494222689075642</v>
      </c>
      <c r="AR45" s="61">
        <f t="shared" si="23"/>
        <v>71.608325449385049</v>
      </c>
      <c r="AS45" s="69">
        <f t="shared" si="23"/>
        <v>78.86666666666666</v>
      </c>
      <c r="AT45" s="61">
        <f t="shared" si="23"/>
        <v>72.487012987012989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11.314285714285717</v>
      </c>
      <c r="H47" s="118">
        <f>H45-H26</f>
        <v>18.211834733893568</v>
      </c>
      <c r="I47" s="119">
        <f t="shared" ref="I47:AZ47" si="24">I45-I26</f>
        <v>27.726991758241752</v>
      </c>
      <c r="J47" s="118">
        <f t="shared" si="24"/>
        <v>13.952380952380949</v>
      </c>
      <c r="K47" s="119">
        <f t="shared" si="24"/>
        <v>11.95374449339208</v>
      </c>
      <c r="L47" s="118">
        <f t="shared" si="24"/>
        <v>19.358624777711924</v>
      </c>
      <c r="M47" s="119">
        <f t="shared" si="24"/>
        <v>-15.248120300751879</v>
      </c>
      <c r="N47" s="118">
        <f t="shared" si="24"/>
        <v>-23.396413110698823</v>
      </c>
      <c r="O47" s="119">
        <f t="shared" si="24"/>
        <v>-24.498511904761905</v>
      </c>
      <c r="P47" s="118">
        <f t="shared" si="24"/>
        <v>2.6428571428571388</v>
      </c>
      <c r="Q47" s="119">
        <f t="shared" si="24"/>
        <v>18.910929432013781</v>
      </c>
      <c r="R47" s="118">
        <f t="shared" si="24"/>
        <v>16.359281437125752</v>
      </c>
      <c r="S47" s="119">
        <f t="shared" si="24"/>
        <v>7.5506912442396441</v>
      </c>
      <c r="T47" s="118">
        <f t="shared" si="24"/>
        <v>-1.1520467836257211</v>
      </c>
      <c r="U47" s="119">
        <f t="shared" si="24"/>
        <v>4.4166666666666714</v>
      </c>
      <c r="V47" s="118">
        <f t="shared" si="24"/>
        <v>13.185799319727892</v>
      </c>
      <c r="W47" s="119">
        <f t="shared" si="24"/>
        <v>6.5766871165644289</v>
      </c>
      <c r="X47" s="118">
        <f t="shared" si="24"/>
        <v>-3.1251962323390856</v>
      </c>
      <c r="Y47" s="119">
        <f t="shared" si="24"/>
        <v>-8.6794966691339681</v>
      </c>
      <c r="Z47" s="118">
        <f t="shared" si="24"/>
        <v>7.0945839874411263</v>
      </c>
      <c r="AA47" s="119">
        <f t="shared" si="24"/>
        <v>11.43216280925779</v>
      </c>
      <c r="AB47" s="118">
        <f t="shared" si="24"/>
        <v>-18.497970779220779</v>
      </c>
      <c r="AC47" s="119">
        <f t="shared" si="24"/>
        <v>-26.012953367875646</v>
      </c>
      <c r="AD47" s="118">
        <f t="shared" si="24"/>
        <v>-35.361856417693986</v>
      </c>
      <c r="AE47" s="119">
        <f t="shared" si="24"/>
        <v>-22.457983193277308</v>
      </c>
      <c r="AF47" s="118">
        <f t="shared" si="24"/>
        <v>-23.940719144800774</v>
      </c>
      <c r="AG47" s="119">
        <f t="shared" si="24"/>
        <v>-10.381868131868124</v>
      </c>
      <c r="AH47" s="118">
        <f t="shared" si="24"/>
        <v>-13.886243386243379</v>
      </c>
      <c r="AI47" s="119">
        <f t="shared" si="24"/>
        <v>-9.6043956043956058</v>
      </c>
      <c r="AJ47" s="118">
        <f t="shared" si="24"/>
        <v>-16.061296859169197</v>
      </c>
      <c r="AK47" s="119">
        <f t="shared" si="24"/>
        <v>-13.191161356628982</v>
      </c>
      <c r="AL47" s="118">
        <f t="shared" si="24"/>
        <v>-10.651408450704224</v>
      </c>
      <c r="AM47" s="119">
        <f t="shared" si="24"/>
        <v>-10.978931140801649</v>
      </c>
      <c r="AN47" s="118">
        <f t="shared" si="24"/>
        <v>-18.480885311871219</v>
      </c>
      <c r="AO47" s="119">
        <f t="shared" si="24"/>
        <v>-9.6039844509232211</v>
      </c>
      <c r="AP47" s="118">
        <f t="shared" si="24"/>
        <v>-9.581280788177331</v>
      </c>
      <c r="AQ47" s="119">
        <f t="shared" si="24"/>
        <v>6.4942226890756416</v>
      </c>
      <c r="AR47" s="118">
        <f t="shared" si="24"/>
        <v>6.608325449385049</v>
      </c>
      <c r="AS47" s="119">
        <f t="shared" si="24"/>
        <v>13.86666666666666</v>
      </c>
      <c r="AT47" s="118">
        <f t="shared" si="24"/>
        <v>7.4870129870129887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10</v>
      </c>
      <c r="H49" s="63">
        <f>IF((((IF(AND(H24&gt;($F$1-0.00001),((H45-H26)&gt;0)),(H45-H26),0)))&gt;=10),10,(IF(AND(H24&gt;($F$1-0.00001),((H45-H26)&gt;0)),(H45-H26),0)))</f>
        <v>10</v>
      </c>
      <c r="I49" s="71">
        <f t="shared" ref="I49:AZ49" si="25">IF((((IF(AND(I24&gt;($F$1-0.00001),((I45-I26)&gt;0)),(I45-I26),0)))&gt;=10),10,(IF(AND(I24&gt;($F$1-0.00001),((I45-I26)&gt;0)),(I45-I26),0)))</f>
        <v>10</v>
      </c>
      <c r="J49" s="63">
        <f t="shared" si="25"/>
        <v>10</v>
      </c>
      <c r="K49" s="71">
        <f t="shared" si="25"/>
        <v>10</v>
      </c>
      <c r="L49" s="63">
        <f t="shared" si="25"/>
        <v>10</v>
      </c>
      <c r="M49" s="71">
        <f t="shared" si="25"/>
        <v>0</v>
      </c>
      <c r="N49" s="63">
        <f t="shared" si="25"/>
        <v>0</v>
      </c>
      <c r="O49" s="71">
        <f t="shared" si="25"/>
        <v>0</v>
      </c>
      <c r="P49" s="63">
        <f t="shared" si="25"/>
        <v>2.6428571428571388</v>
      </c>
      <c r="Q49" s="71">
        <f t="shared" si="25"/>
        <v>10</v>
      </c>
      <c r="R49" s="63">
        <f t="shared" si="25"/>
        <v>10</v>
      </c>
      <c r="S49" s="71">
        <f t="shared" si="25"/>
        <v>7.5506912442396441</v>
      </c>
      <c r="T49" s="63">
        <f t="shared" si="25"/>
        <v>0</v>
      </c>
      <c r="U49" s="71">
        <f t="shared" si="25"/>
        <v>0</v>
      </c>
      <c r="V49" s="63">
        <f t="shared" si="25"/>
        <v>10</v>
      </c>
      <c r="W49" s="71">
        <f t="shared" si="25"/>
        <v>0</v>
      </c>
      <c r="X49" s="63">
        <f t="shared" si="25"/>
        <v>0</v>
      </c>
      <c r="Y49" s="71">
        <f t="shared" si="25"/>
        <v>0</v>
      </c>
      <c r="Z49" s="63">
        <f t="shared" si="25"/>
        <v>7.0945839874411263</v>
      </c>
      <c r="AA49" s="71">
        <f t="shared" si="25"/>
        <v>10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10</v>
      </c>
      <c r="AT49" s="63">
        <f t="shared" si="25"/>
        <v>7.4870129870129887</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topLeftCell="A7" workbookViewId="0">
      <selection activeCell="H14" sqref="H14"/>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8"/>
      <c r="B2" s="188"/>
      <c r="C2" s="188"/>
      <c r="D2" s="188"/>
    </row>
    <row r="3" spans="1:52" x14ac:dyDescent="0.55000000000000004">
      <c r="J3" s="189" t="s">
        <v>1</v>
      </c>
    </row>
    <row r="4" spans="1:52" x14ac:dyDescent="0.55000000000000004">
      <c r="J4" s="190"/>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5">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5">
        <v>72</v>
      </c>
      <c r="C8" s="186">
        <v>72</v>
      </c>
      <c r="D8" s="186">
        <v>72</v>
      </c>
      <c r="E8" s="186">
        <v>72</v>
      </c>
      <c r="F8" s="186">
        <v>72</v>
      </c>
      <c r="G8" s="186">
        <v>72</v>
      </c>
      <c r="H8" s="186">
        <v>72</v>
      </c>
      <c r="I8" s="186">
        <v>72</v>
      </c>
      <c r="J8" s="186">
        <v>72</v>
      </c>
      <c r="K8" s="187">
        <v>72</v>
      </c>
      <c r="L8" s="187">
        <v>66</v>
      </c>
      <c r="M8" s="187">
        <v>66</v>
      </c>
      <c r="N8" s="187">
        <v>66</v>
      </c>
      <c r="O8" s="187">
        <v>66</v>
      </c>
      <c r="P8" s="187">
        <v>66</v>
      </c>
      <c r="Q8" s="187">
        <v>66</v>
      </c>
      <c r="R8" s="187">
        <v>66</v>
      </c>
      <c r="S8" s="187">
        <v>66</v>
      </c>
      <c r="T8" s="187">
        <v>66</v>
      </c>
      <c r="U8" s="187">
        <v>66</v>
      </c>
      <c r="V8" s="187">
        <v>66</v>
      </c>
      <c r="W8" s="187">
        <v>66</v>
      </c>
      <c r="X8" s="187">
        <v>66</v>
      </c>
      <c r="Y8" s="187">
        <v>66</v>
      </c>
      <c r="Z8" s="187">
        <v>66</v>
      </c>
      <c r="AA8" s="187">
        <v>66</v>
      </c>
      <c r="AB8" s="187">
        <v>66</v>
      </c>
      <c r="AC8" s="187">
        <v>66</v>
      </c>
      <c r="AD8" s="187">
        <v>66</v>
      </c>
      <c r="AE8" s="187">
        <v>66</v>
      </c>
      <c r="AF8" s="187">
        <v>66</v>
      </c>
      <c r="AG8" s="187">
        <v>66</v>
      </c>
      <c r="AH8" s="187">
        <v>66</v>
      </c>
      <c r="AI8" s="187">
        <v>66</v>
      </c>
      <c r="AJ8" s="187">
        <v>66</v>
      </c>
      <c r="AK8" s="187">
        <v>66</v>
      </c>
      <c r="AL8" s="187">
        <v>66</v>
      </c>
      <c r="AM8" s="187">
        <v>66</v>
      </c>
      <c r="AN8" s="187">
        <v>66</v>
      </c>
      <c r="AO8" s="187">
        <v>66</v>
      </c>
      <c r="AP8" s="187">
        <v>66</v>
      </c>
      <c r="AQ8" s="187">
        <v>66</v>
      </c>
      <c r="AR8" s="187">
        <v>66</v>
      </c>
      <c r="AS8" s="187">
        <v>66</v>
      </c>
      <c r="AT8" s="187">
        <v>66</v>
      </c>
    </row>
    <row r="9" spans="1:52" x14ac:dyDescent="0.55000000000000004">
      <c r="A9" s="140" t="s">
        <v>29</v>
      </c>
      <c r="B9" s="169">
        <v>192</v>
      </c>
      <c r="C9" s="147">
        <v>200</v>
      </c>
      <c r="D9" s="147">
        <v>204</v>
      </c>
      <c r="E9" s="147">
        <v>208</v>
      </c>
      <c r="F9" s="147">
        <v>216</v>
      </c>
      <c r="G9" s="147">
        <v>227</v>
      </c>
      <c r="H9" s="147">
        <v>241</v>
      </c>
      <c r="I9" s="147">
        <v>228</v>
      </c>
      <c r="J9" s="147">
        <v>231</v>
      </c>
      <c r="K9" s="147">
        <v>240</v>
      </c>
      <c r="L9" s="147">
        <v>180</v>
      </c>
      <c r="M9" s="147">
        <v>166</v>
      </c>
      <c r="N9" s="147">
        <v>167</v>
      </c>
      <c r="O9" s="147">
        <v>186</v>
      </c>
      <c r="P9" s="147">
        <v>171</v>
      </c>
      <c r="Q9" s="147">
        <v>168</v>
      </c>
      <c r="R9" s="147">
        <v>168</v>
      </c>
      <c r="S9" s="147">
        <v>163</v>
      </c>
      <c r="T9" s="147">
        <v>182</v>
      </c>
      <c r="U9" s="147">
        <v>193</v>
      </c>
      <c r="V9" s="147">
        <v>182</v>
      </c>
      <c r="W9" s="147">
        <v>179</v>
      </c>
      <c r="X9" s="147">
        <v>176</v>
      </c>
      <c r="Y9" s="147">
        <v>193</v>
      </c>
      <c r="Z9" s="147">
        <v>197</v>
      </c>
      <c r="AA9" s="147">
        <v>153</v>
      </c>
      <c r="AB9" s="147">
        <v>147</v>
      </c>
      <c r="AC9" s="147">
        <v>130</v>
      </c>
      <c r="AD9" s="147">
        <v>135</v>
      </c>
      <c r="AE9" s="147">
        <v>130</v>
      </c>
      <c r="AF9" s="147">
        <v>141</v>
      </c>
      <c r="AG9" s="147">
        <v>139</v>
      </c>
      <c r="AH9" s="147">
        <v>142</v>
      </c>
      <c r="AI9" s="147">
        <v>139</v>
      </c>
      <c r="AJ9" s="147">
        <v>142</v>
      </c>
      <c r="AK9" s="147">
        <v>147</v>
      </c>
      <c r="AL9" s="147">
        <v>145</v>
      </c>
      <c r="AM9" s="147">
        <v>136</v>
      </c>
      <c r="AN9" s="147">
        <v>151</v>
      </c>
      <c r="AO9" s="147">
        <v>150</v>
      </c>
      <c r="AP9" s="147">
        <v>165</v>
      </c>
      <c r="AQ9" s="147">
        <v>174</v>
      </c>
      <c r="AR9" s="147">
        <v>182</v>
      </c>
      <c r="AS9" s="147">
        <v>183</v>
      </c>
      <c r="AT9" s="148"/>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69">
        <v>72</v>
      </c>
      <c r="C10" s="147">
        <v>72</v>
      </c>
      <c r="D10" s="147">
        <v>72</v>
      </c>
      <c r="E10" s="147">
        <v>72</v>
      </c>
      <c r="F10" s="147">
        <v>72</v>
      </c>
      <c r="G10" s="147">
        <v>72</v>
      </c>
      <c r="H10" s="147">
        <v>72</v>
      </c>
      <c r="I10" s="147">
        <v>72</v>
      </c>
      <c r="J10" s="149">
        <v>72</v>
      </c>
      <c r="K10" s="147">
        <v>72</v>
      </c>
      <c r="L10" s="147">
        <v>50</v>
      </c>
      <c r="M10" s="147">
        <v>50</v>
      </c>
      <c r="N10" s="147">
        <v>50</v>
      </c>
      <c r="O10" s="147">
        <v>50</v>
      </c>
      <c r="P10" s="147">
        <v>50</v>
      </c>
      <c r="Q10" s="147">
        <v>53</v>
      </c>
      <c r="R10" s="147">
        <v>53</v>
      </c>
      <c r="S10" s="147">
        <v>53</v>
      </c>
      <c r="T10" s="147">
        <v>53</v>
      </c>
      <c r="U10" s="147">
        <v>53</v>
      </c>
      <c r="V10" s="147">
        <v>53</v>
      </c>
      <c r="W10" s="147">
        <v>60</v>
      </c>
      <c r="X10" s="147">
        <v>60</v>
      </c>
      <c r="Y10" s="147">
        <v>60</v>
      </c>
      <c r="Z10" s="147">
        <v>59</v>
      </c>
      <c r="AA10" s="147">
        <v>59</v>
      </c>
      <c r="AB10" s="147">
        <v>62</v>
      </c>
      <c r="AC10" s="147">
        <v>62</v>
      </c>
      <c r="AD10" s="147">
        <v>62</v>
      </c>
      <c r="AE10" s="147">
        <v>62</v>
      </c>
      <c r="AF10" s="147">
        <v>62</v>
      </c>
      <c r="AG10" s="147">
        <v>62</v>
      </c>
      <c r="AH10" s="147">
        <v>62</v>
      </c>
      <c r="AI10" s="147">
        <v>62</v>
      </c>
      <c r="AJ10" s="147">
        <v>62</v>
      </c>
      <c r="AK10" s="147">
        <v>62</v>
      </c>
      <c r="AL10" s="147">
        <v>62</v>
      </c>
      <c r="AM10" s="147">
        <v>62</v>
      </c>
      <c r="AN10" s="147">
        <v>62</v>
      </c>
      <c r="AO10" s="147">
        <v>58</v>
      </c>
      <c r="AP10" s="147">
        <v>58</v>
      </c>
      <c r="AQ10" s="147">
        <v>58</v>
      </c>
      <c r="AR10" s="147">
        <v>58</v>
      </c>
      <c r="AS10" s="147">
        <v>58</v>
      </c>
      <c r="AT10" s="148"/>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2.6666666666666665</v>
      </c>
      <c r="C11" s="88">
        <f t="shared" si="3"/>
        <v>2.7777777777777777</v>
      </c>
      <c r="D11" s="88">
        <f t="shared" si="3"/>
        <v>2.8333333333333335</v>
      </c>
      <c r="E11" s="88">
        <f t="shared" si="3"/>
        <v>2.8888888888888888</v>
      </c>
      <c r="F11" s="88">
        <f t="shared" si="3"/>
        <v>3</v>
      </c>
      <c r="G11" s="88">
        <f t="shared" si="3"/>
        <v>3.1527777777777777</v>
      </c>
      <c r="H11" s="88">
        <f t="shared" si="3"/>
        <v>3.3472222222222223</v>
      </c>
      <c r="I11" s="88">
        <f t="shared" si="3"/>
        <v>3.1666666666666665</v>
      </c>
      <c r="J11" s="88">
        <f t="shared" si="3"/>
        <v>3.2083333333333335</v>
      </c>
      <c r="K11" s="88">
        <f t="shared" si="3"/>
        <v>3.3333333333333335</v>
      </c>
      <c r="L11" s="88">
        <f t="shared" si="3"/>
        <v>3.6</v>
      </c>
      <c r="M11" s="88">
        <f t="shared" si="3"/>
        <v>3.32</v>
      </c>
      <c r="N11" s="88">
        <f t="shared" si="3"/>
        <v>3.34</v>
      </c>
      <c r="O11" s="88">
        <f t="shared" si="3"/>
        <v>3.72</v>
      </c>
      <c r="P11" s="88">
        <f t="shared" si="3"/>
        <v>3.42</v>
      </c>
      <c r="Q11" s="88">
        <f t="shared" si="3"/>
        <v>3.1698113207547172</v>
      </c>
      <c r="R11" s="88">
        <f t="shared" si="3"/>
        <v>3.1698113207547172</v>
      </c>
      <c r="S11" s="88">
        <f t="shared" si="3"/>
        <v>3.0754716981132075</v>
      </c>
      <c r="T11" s="88">
        <f t="shared" si="3"/>
        <v>3.4339622641509435</v>
      </c>
      <c r="U11" s="88">
        <f t="shared" si="3"/>
        <v>3.641509433962264</v>
      </c>
      <c r="V11" s="88">
        <f t="shared" si="3"/>
        <v>3.4339622641509435</v>
      </c>
      <c r="W11" s="88">
        <f t="shared" si="3"/>
        <v>2.9833333333333334</v>
      </c>
      <c r="X11" s="88">
        <f t="shared" si="3"/>
        <v>2.9333333333333331</v>
      </c>
      <c r="Y11" s="88">
        <f t="shared" si="3"/>
        <v>3.2166666666666668</v>
      </c>
      <c r="Z11" s="88">
        <f t="shared" si="3"/>
        <v>3.3389830508474576</v>
      </c>
      <c r="AA11" s="88">
        <f t="shared" si="3"/>
        <v>2.593220338983051</v>
      </c>
      <c r="AB11" s="88">
        <f t="shared" si="3"/>
        <v>2.370967741935484</v>
      </c>
      <c r="AC11" s="88">
        <f t="shared" si="3"/>
        <v>2.096774193548387</v>
      </c>
      <c r="AD11" s="88">
        <f t="shared" si="3"/>
        <v>2.1774193548387095</v>
      </c>
      <c r="AE11" s="88">
        <f t="shared" si="3"/>
        <v>2.096774193548387</v>
      </c>
      <c r="AF11" s="88">
        <f t="shared" si="3"/>
        <v>2.274193548387097</v>
      </c>
      <c r="AG11" s="88">
        <f t="shared" si="3"/>
        <v>2.2419354838709675</v>
      </c>
      <c r="AH11" s="88">
        <f t="shared" si="3"/>
        <v>2.2903225806451615</v>
      </c>
      <c r="AI11" s="88">
        <f t="shared" si="3"/>
        <v>2.2419354838709675</v>
      </c>
      <c r="AJ11" s="88">
        <f t="shared" si="3"/>
        <v>2.2903225806451615</v>
      </c>
      <c r="AK11" s="88">
        <f t="shared" si="3"/>
        <v>2.370967741935484</v>
      </c>
      <c r="AL11" s="88">
        <f t="shared" si="3"/>
        <v>2.338709677419355</v>
      </c>
      <c r="AM11" s="88">
        <f t="shared" si="3"/>
        <v>2.193548387096774</v>
      </c>
      <c r="AN11" s="88">
        <f t="shared" si="3"/>
        <v>2.435483870967742</v>
      </c>
      <c r="AO11" s="88">
        <f t="shared" si="3"/>
        <v>2.5862068965517242</v>
      </c>
      <c r="AP11" s="88">
        <f t="shared" si="3"/>
        <v>2.8448275862068964</v>
      </c>
      <c r="AQ11" s="88">
        <f t="shared" si="3"/>
        <v>3</v>
      </c>
      <c r="AR11" s="88">
        <f t="shared" si="3"/>
        <v>3.1379310344827585</v>
      </c>
      <c r="AS11" s="88">
        <f t="shared" si="3"/>
        <v>3.1551724137931036</v>
      </c>
      <c r="AT11" s="88" t="e">
        <f t="shared" si="3"/>
        <v>#DIV/0!</v>
      </c>
    </row>
    <row r="12" spans="1:52" x14ac:dyDescent="0.55000000000000004">
      <c r="A12" s="140" t="s">
        <v>32</v>
      </c>
      <c r="B12" s="171">
        <f t="shared" ref="B12:AT12" si="4">B9/(B10*4)</f>
        <v>0.66666666666666663</v>
      </c>
      <c r="C12" s="106">
        <f t="shared" si="4"/>
        <v>0.69444444444444442</v>
      </c>
      <c r="D12" s="106">
        <f t="shared" si="4"/>
        <v>0.70833333333333337</v>
      </c>
      <c r="E12" s="106">
        <f t="shared" si="4"/>
        <v>0.72222222222222221</v>
      </c>
      <c r="F12" s="106">
        <f t="shared" si="4"/>
        <v>0.75</v>
      </c>
      <c r="G12" s="106">
        <f t="shared" si="4"/>
        <v>0.78819444444444442</v>
      </c>
      <c r="H12" s="106">
        <f t="shared" si="4"/>
        <v>0.83680555555555558</v>
      </c>
      <c r="I12" s="106">
        <f t="shared" si="4"/>
        <v>0.79166666666666663</v>
      </c>
      <c r="J12" s="106">
        <f t="shared" si="4"/>
        <v>0.80208333333333337</v>
      </c>
      <c r="K12" s="106">
        <f t="shared" si="4"/>
        <v>0.83333333333333337</v>
      </c>
      <c r="L12" s="106">
        <f t="shared" si="4"/>
        <v>0.9</v>
      </c>
      <c r="M12" s="106">
        <f t="shared" si="4"/>
        <v>0.83</v>
      </c>
      <c r="N12" s="106">
        <f t="shared" si="4"/>
        <v>0.83499999999999996</v>
      </c>
      <c r="O12" s="106">
        <f t="shared" si="4"/>
        <v>0.93</v>
      </c>
      <c r="P12" s="106">
        <f t="shared" si="4"/>
        <v>0.85499999999999998</v>
      </c>
      <c r="Q12" s="106">
        <f t="shared" si="4"/>
        <v>0.79245283018867929</v>
      </c>
      <c r="R12" s="106">
        <f t="shared" si="4"/>
        <v>0.79245283018867929</v>
      </c>
      <c r="S12" s="106">
        <f t="shared" si="4"/>
        <v>0.76886792452830188</v>
      </c>
      <c r="T12" s="106">
        <f t="shared" si="4"/>
        <v>0.85849056603773588</v>
      </c>
      <c r="U12" s="106">
        <f t="shared" si="4"/>
        <v>0.910377358490566</v>
      </c>
      <c r="V12" s="106">
        <f t="shared" si="4"/>
        <v>0.85849056603773588</v>
      </c>
      <c r="W12" s="106">
        <f t="shared" si="4"/>
        <v>0.74583333333333335</v>
      </c>
      <c r="X12" s="106">
        <f t="shared" si="4"/>
        <v>0.73333333333333328</v>
      </c>
      <c r="Y12" s="106">
        <f t="shared" si="4"/>
        <v>0.8041666666666667</v>
      </c>
      <c r="Z12" s="106">
        <f t="shared" si="4"/>
        <v>0.8347457627118644</v>
      </c>
      <c r="AA12" s="106">
        <f t="shared" si="4"/>
        <v>0.64830508474576276</v>
      </c>
      <c r="AB12" s="106">
        <f t="shared" si="4"/>
        <v>0.592741935483871</v>
      </c>
      <c r="AC12" s="106">
        <f t="shared" si="4"/>
        <v>0.52419354838709675</v>
      </c>
      <c r="AD12" s="106">
        <f t="shared" si="4"/>
        <v>0.54435483870967738</v>
      </c>
      <c r="AE12" s="106">
        <f t="shared" si="4"/>
        <v>0.52419354838709675</v>
      </c>
      <c r="AF12" s="106">
        <f t="shared" si="4"/>
        <v>0.56854838709677424</v>
      </c>
      <c r="AG12" s="106">
        <f t="shared" si="4"/>
        <v>0.56048387096774188</v>
      </c>
      <c r="AH12" s="106">
        <f t="shared" si="4"/>
        <v>0.57258064516129037</v>
      </c>
      <c r="AI12" s="106">
        <f t="shared" si="4"/>
        <v>0.56048387096774188</v>
      </c>
      <c r="AJ12" s="106">
        <f t="shared" si="4"/>
        <v>0.57258064516129037</v>
      </c>
      <c r="AK12" s="106">
        <f t="shared" si="4"/>
        <v>0.592741935483871</v>
      </c>
      <c r="AL12" s="106">
        <f t="shared" si="4"/>
        <v>0.58467741935483875</v>
      </c>
      <c r="AM12" s="106">
        <f t="shared" si="4"/>
        <v>0.54838709677419351</v>
      </c>
      <c r="AN12" s="106">
        <f t="shared" si="4"/>
        <v>0.6088709677419355</v>
      </c>
      <c r="AO12" s="106">
        <f t="shared" si="4"/>
        <v>0.64655172413793105</v>
      </c>
      <c r="AP12" s="106">
        <f t="shared" si="4"/>
        <v>0.71120689655172409</v>
      </c>
      <c r="AQ12" s="106">
        <f t="shared" si="4"/>
        <v>0.75</v>
      </c>
      <c r="AR12" s="106">
        <f t="shared" si="4"/>
        <v>0.78448275862068961</v>
      </c>
      <c r="AS12" s="106">
        <f t="shared" si="4"/>
        <v>0.78879310344827591</v>
      </c>
      <c r="AT12" s="106" t="e">
        <f t="shared" si="4"/>
        <v>#DIV/0!</v>
      </c>
    </row>
    <row r="13" spans="1:52" x14ac:dyDescent="0.55000000000000004">
      <c r="A13" s="140" t="s">
        <v>38</v>
      </c>
      <c r="B13" s="173" t="s">
        <v>61</v>
      </c>
      <c r="C13" s="174">
        <f>AVERAGE(B11:C11)</f>
        <v>2.7222222222222223</v>
      </c>
      <c r="D13" s="174">
        <f t="shared" ref="D13:AT13" si="5">AVERAGE(C11:D11)</f>
        <v>2.8055555555555554</v>
      </c>
      <c r="E13" s="174">
        <f t="shared" si="5"/>
        <v>2.8611111111111112</v>
      </c>
      <c r="F13" s="174">
        <f t="shared" si="5"/>
        <v>2.9444444444444446</v>
      </c>
      <c r="G13" s="174">
        <f t="shared" si="5"/>
        <v>3.0763888888888888</v>
      </c>
      <c r="H13" s="174">
        <f t="shared" si="5"/>
        <v>3.25</v>
      </c>
      <c r="I13" s="174">
        <f t="shared" si="5"/>
        <v>3.2569444444444446</v>
      </c>
      <c r="J13" s="174">
        <f t="shared" si="5"/>
        <v>3.1875</v>
      </c>
      <c r="K13" s="174">
        <f t="shared" si="5"/>
        <v>3.2708333333333335</v>
      </c>
      <c r="L13" s="174">
        <f t="shared" si="5"/>
        <v>3.4666666666666668</v>
      </c>
      <c r="M13" s="174">
        <f t="shared" si="5"/>
        <v>3.46</v>
      </c>
      <c r="N13" s="174">
        <f t="shared" si="5"/>
        <v>3.33</v>
      </c>
      <c r="O13" s="174">
        <f t="shared" si="5"/>
        <v>3.5300000000000002</v>
      </c>
      <c r="P13" s="174">
        <f t="shared" si="5"/>
        <v>3.5700000000000003</v>
      </c>
      <c r="Q13" s="174">
        <f t="shared" si="5"/>
        <v>3.2949056603773585</v>
      </c>
      <c r="R13" s="174">
        <f t="shared" si="5"/>
        <v>3.1698113207547172</v>
      </c>
      <c r="S13" s="174">
        <f t="shared" si="5"/>
        <v>3.1226415094339623</v>
      </c>
      <c r="T13" s="174">
        <f t="shared" si="5"/>
        <v>3.2547169811320753</v>
      </c>
      <c r="U13" s="174">
        <f t="shared" si="5"/>
        <v>3.5377358490566038</v>
      </c>
      <c r="V13" s="174">
        <f t="shared" si="5"/>
        <v>3.5377358490566038</v>
      </c>
      <c r="W13" s="174">
        <f t="shared" si="5"/>
        <v>3.2086477987421382</v>
      </c>
      <c r="X13" s="174">
        <f t="shared" si="5"/>
        <v>2.958333333333333</v>
      </c>
      <c r="Y13" s="174">
        <f t="shared" si="5"/>
        <v>3.0750000000000002</v>
      </c>
      <c r="Z13" s="174">
        <f t="shared" si="5"/>
        <v>3.2778248587570622</v>
      </c>
      <c r="AA13" s="174">
        <f t="shared" si="5"/>
        <v>2.9661016949152543</v>
      </c>
      <c r="AB13" s="174">
        <f t="shared" si="5"/>
        <v>2.4820940404592675</v>
      </c>
      <c r="AC13" s="174">
        <f t="shared" si="5"/>
        <v>2.2338709677419355</v>
      </c>
      <c r="AD13" s="174">
        <f t="shared" si="5"/>
        <v>2.137096774193548</v>
      </c>
      <c r="AE13" s="174">
        <f t="shared" si="5"/>
        <v>2.137096774193548</v>
      </c>
      <c r="AF13" s="174">
        <f t="shared" si="5"/>
        <v>2.185483870967742</v>
      </c>
      <c r="AG13" s="174">
        <f t="shared" si="5"/>
        <v>2.258064516129032</v>
      </c>
      <c r="AH13" s="174">
        <f t="shared" si="5"/>
        <v>2.2661290322580645</v>
      </c>
      <c r="AI13" s="174">
        <f t="shared" si="5"/>
        <v>2.2661290322580645</v>
      </c>
      <c r="AJ13" s="174">
        <f t="shared" si="5"/>
        <v>2.2661290322580645</v>
      </c>
      <c r="AK13" s="174">
        <f t="shared" si="5"/>
        <v>2.330645161290323</v>
      </c>
      <c r="AL13" s="174">
        <f t="shared" si="5"/>
        <v>2.3548387096774195</v>
      </c>
      <c r="AM13" s="174">
        <f t="shared" si="5"/>
        <v>2.2661290322580645</v>
      </c>
      <c r="AN13" s="174">
        <f t="shared" si="5"/>
        <v>2.314516129032258</v>
      </c>
      <c r="AO13" s="174">
        <f t="shared" si="5"/>
        <v>2.5108453837597331</v>
      </c>
      <c r="AP13" s="174">
        <f t="shared" si="5"/>
        <v>2.7155172413793105</v>
      </c>
      <c r="AQ13" s="174">
        <f t="shared" si="5"/>
        <v>2.9224137931034484</v>
      </c>
      <c r="AR13" s="174">
        <f t="shared" si="5"/>
        <v>3.068965517241379</v>
      </c>
      <c r="AS13" s="174">
        <f t="shared" si="5"/>
        <v>3.146551724137931</v>
      </c>
      <c r="AT13" s="174" t="e">
        <f t="shared" si="5"/>
        <v>#DIV/0!</v>
      </c>
    </row>
    <row r="14" spans="1:52" ht="84" customHeight="1" x14ac:dyDescent="0.55000000000000004">
      <c r="A14" s="164" t="s">
        <v>74</v>
      </c>
      <c r="B14" s="170">
        <f>C10-B10</f>
        <v>0</v>
      </c>
      <c r="C14" s="170">
        <f>D10-C10</f>
        <v>0</v>
      </c>
      <c r="D14" s="170">
        <f>E10-D10</f>
        <v>0</v>
      </c>
      <c r="E14" s="170">
        <f>F10-E10</f>
        <v>0</v>
      </c>
      <c r="F14" s="170">
        <f>G10-F10</f>
        <v>0</v>
      </c>
      <c r="G14" s="170">
        <v>3</v>
      </c>
      <c r="H14" s="170">
        <f>I10-H10</f>
        <v>0</v>
      </c>
      <c r="I14" s="170">
        <f>J10-I10</f>
        <v>0</v>
      </c>
      <c r="J14" s="170">
        <v>5</v>
      </c>
      <c r="K14" s="170">
        <f>L10-K10</f>
        <v>-22</v>
      </c>
      <c r="L14" s="170">
        <f>M10-L10</f>
        <v>0</v>
      </c>
      <c r="M14" s="170">
        <f>N10-M10</f>
        <v>0</v>
      </c>
      <c r="N14" s="170">
        <v>9</v>
      </c>
      <c r="O14" s="170">
        <v>0</v>
      </c>
      <c r="P14" s="170">
        <f>Q10-P10</f>
        <v>3</v>
      </c>
      <c r="Q14" s="170">
        <v>0</v>
      </c>
      <c r="R14" s="170">
        <f t="shared" ref="R14:AL14" si="6">S10-R10</f>
        <v>0</v>
      </c>
      <c r="S14" s="170">
        <f t="shared" si="6"/>
        <v>0</v>
      </c>
      <c r="T14" s="170">
        <f t="shared" si="6"/>
        <v>0</v>
      </c>
      <c r="U14" s="170">
        <f t="shared" si="6"/>
        <v>0</v>
      </c>
      <c r="V14" s="170">
        <f t="shared" si="6"/>
        <v>7</v>
      </c>
      <c r="W14" s="170">
        <f t="shared" si="6"/>
        <v>0</v>
      </c>
      <c r="X14" s="170">
        <f t="shared" si="6"/>
        <v>0</v>
      </c>
      <c r="Y14" s="170">
        <f t="shared" si="6"/>
        <v>-1</v>
      </c>
      <c r="Z14" s="170">
        <f t="shared" si="6"/>
        <v>0</v>
      </c>
      <c r="AA14" s="170">
        <f t="shared" si="6"/>
        <v>3</v>
      </c>
      <c r="AB14" s="170">
        <f t="shared" si="6"/>
        <v>0</v>
      </c>
      <c r="AC14" s="170">
        <f t="shared" si="6"/>
        <v>0</v>
      </c>
      <c r="AD14" s="170">
        <f t="shared" si="6"/>
        <v>0</v>
      </c>
      <c r="AE14" s="170">
        <f t="shared" si="6"/>
        <v>0</v>
      </c>
      <c r="AF14" s="170">
        <f t="shared" si="6"/>
        <v>0</v>
      </c>
      <c r="AG14" s="170">
        <f t="shared" si="6"/>
        <v>0</v>
      </c>
      <c r="AH14" s="170">
        <f t="shared" si="6"/>
        <v>0</v>
      </c>
      <c r="AI14" s="170">
        <f t="shared" si="6"/>
        <v>0</v>
      </c>
      <c r="AJ14" s="170">
        <f t="shared" si="6"/>
        <v>0</v>
      </c>
      <c r="AK14" s="170">
        <f t="shared" si="6"/>
        <v>0</v>
      </c>
      <c r="AL14" s="170">
        <f t="shared" si="6"/>
        <v>0</v>
      </c>
      <c r="AM14" s="170">
        <v>3</v>
      </c>
      <c r="AN14" s="170">
        <v>4</v>
      </c>
      <c r="AO14" s="170">
        <f>AP10-AO10</f>
        <v>0</v>
      </c>
      <c r="AP14" s="170">
        <f>AQ10-AP10</f>
        <v>0</v>
      </c>
      <c r="AQ14" s="170">
        <f>AR10-AQ10</f>
        <v>0</v>
      </c>
      <c r="AR14" s="170">
        <f>AS10-AR10</f>
        <v>0</v>
      </c>
      <c r="AS14" s="170">
        <v>4</v>
      </c>
      <c r="AT14" s="170"/>
    </row>
    <row r="15" spans="1:52" ht="72.75" customHeight="1" x14ac:dyDescent="0.55000000000000004">
      <c r="A15" s="164" t="s">
        <v>75</v>
      </c>
      <c r="B15" s="165"/>
      <c r="C15" s="28"/>
      <c r="D15" s="28"/>
      <c r="E15" s="28"/>
      <c r="F15" s="28">
        <f>C14</f>
        <v>0</v>
      </c>
      <c r="G15" s="28">
        <f t="shared" ref="G15:AT15" si="7">D14</f>
        <v>0</v>
      </c>
      <c r="H15" s="28">
        <f t="shared" si="7"/>
        <v>0</v>
      </c>
      <c r="I15" s="28">
        <f t="shared" si="7"/>
        <v>0</v>
      </c>
      <c r="J15" s="28">
        <f t="shared" si="7"/>
        <v>3</v>
      </c>
      <c r="K15" s="28">
        <f t="shared" si="7"/>
        <v>0</v>
      </c>
      <c r="L15" s="28">
        <f t="shared" si="7"/>
        <v>0</v>
      </c>
      <c r="M15" s="28">
        <f t="shared" si="7"/>
        <v>5</v>
      </c>
      <c r="N15" s="28">
        <f t="shared" si="7"/>
        <v>-22</v>
      </c>
      <c r="O15" s="28">
        <f t="shared" si="7"/>
        <v>0</v>
      </c>
      <c r="P15" s="28">
        <f t="shared" si="7"/>
        <v>0</v>
      </c>
      <c r="Q15" s="28">
        <f t="shared" si="7"/>
        <v>9</v>
      </c>
      <c r="R15" s="28">
        <f t="shared" si="7"/>
        <v>0</v>
      </c>
      <c r="S15" s="28">
        <f t="shared" si="7"/>
        <v>3</v>
      </c>
      <c r="T15" s="28">
        <f t="shared" si="7"/>
        <v>0</v>
      </c>
      <c r="U15" s="28">
        <f t="shared" si="7"/>
        <v>0</v>
      </c>
      <c r="V15" s="28">
        <f t="shared" si="7"/>
        <v>0</v>
      </c>
      <c r="W15" s="28">
        <f t="shared" si="7"/>
        <v>0</v>
      </c>
      <c r="X15" s="28">
        <f t="shared" si="7"/>
        <v>0</v>
      </c>
      <c r="Y15" s="28">
        <f t="shared" si="7"/>
        <v>7</v>
      </c>
      <c r="Z15" s="28">
        <f t="shared" si="7"/>
        <v>0</v>
      </c>
      <c r="AA15" s="28">
        <f t="shared" si="7"/>
        <v>0</v>
      </c>
      <c r="AB15" s="28">
        <f t="shared" si="7"/>
        <v>-1</v>
      </c>
      <c r="AC15" s="28">
        <f t="shared" si="7"/>
        <v>0</v>
      </c>
      <c r="AD15" s="28">
        <f t="shared" si="7"/>
        <v>3</v>
      </c>
      <c r="AE15" s="28">
        <f t="shared" si="7"/>
        <v>0</v>
      </c>
      <c r="AF15" s="28">
        <f t="shared" si="7"/>
        <v>0</v>
      </c>
      <c r="AG15" s="28">
        <f t="shared" si="7"/>
        <v>0</v>
      </c>
      <c r="AH15" s="28">
        <f t="shared" si="7"/>
        <v>0</v>
      </c>
      <c r="AI15" s="28">
        <f t="shared" si="7"/>
        <v>0</v>
      </c>
      <c r="AJ15" s="28">
        <f t="shared" si="7"/>
        <v>0</v>
      </c>
      <c r="AK15" s="28">
        <f t="shared" si="7"/>
        <v>0</v>
      </c>
      <c r="AL15" s="28">
        <f t="shared" si="7"/>
        <v>0</v>
      </c>
      <c r="AM15" s="28">
        <f t="shared" si="7"/>
        <v>0</v>
      </c>
      <c r="AN15" s="28">
        <f t="shared" si="7"/>
        <v>0</v>
      </c>
      <c r="AO15" s="28">
        <f t="shared" si="7"/>
        <v>0</v>
      </c>
      <c r="AP15" s="28">
        <f t="shared" si="7"/>
        <v>3</v>
      </c>
      <c r="AQ15" s="28">
        <f t="shared" si="7"/>
        <v>4</v>
      </c>
      <c r="AR15" s="28">
        <f t="shared" si="7"/>
        <v>0</v>
      </c>
      <c r="AS15" s="28">
        <f t="shared" si="7"/>
        <v>0</v>
      </c>
      <c r="AT15" s="28">
        <f t="shared" si="7"/>
        <v>0</v>
      </c>
    </row>
    <row r="16" spans="1:52" ht="67.5" x14ac:dyDescent="0.55000000000000004">
      <c r="A16" s="164" t="s">
        <v>73</v>
      </c>
      <c r="B16" s="165"/>
      <c r="C16" s="28"/>
      <c r="D16" s="28"/>
      <c r="E16" s="28"/>
      <c r="F16" s="28"/>
      <c r="G16" s="28">
        <f>F15</f>
        <v>0</v>
      </c>
      <c r="H16" s="28">
        <f t="shared" ref="H16:AT16" si="8">G15</f>
        <v>0</v>
      </c>
      <c r="I16" s="28">
        <f t="shared" si="8"/>
        <v>0</v>
      </c>
      <c r="J16" s="28">
        <f t="shared" si="8"/>
        <v>0</v>
      </c>
      <c r="K16" s="28">
        <f t="shared" si="8"/>
        <v>3</v>
      </c>
      <c r="L16" s="28">
        <f t="shared" si="8"/>
        <v>0</v>
      </c>
      <c r="M16" s="28">
        <f t="shared" si="8"/>
        <v>0</v>
      </c>
      <c r="N16" s="28">
        <f t="shared" si="8"/>
        <v>5</v>
      </c>
      <c r="O16" s="28">
        <f t="shared" si="8"/>
        <v>-22</v>
      </c>
      <c r="P16" s="28">
        <f t="shared" si="8"/>
        <v>0</v>
      </c>
      <c r="Q16" s="28">
        <f t="shared" si="8"/>
        <v>0</v>
      </c>
      <c r="R16" s="28">
        <f t="shared" si="8"/>
        <v>9</v>
      </c>
      <c r="S16" s="28">
        <f t="shared" si="8"/>
        <v>0</v>
      </c>
      <c r="T16" s="28">
        <f t="shared" si="8"/>
        <v>3</v>
      </c>
      <c r="U16" s="28">
        <f t="shared" si="8"/>
        <v>0</v>
      </c>
      <c r="V16" s="28">
        <f t="shared" si="8"/>
        <v>0</v>
      </c>
      <c r="W16" s="28">
        <f t="shared" si="8"/>
        <v>0</v>
      </c>
      <c r="X16" s="28">
        <f t="shared" si="8"/>
        <v>0</v>
      </c>
      <c r="Y16" s="28">
        <f t="shared" si="8"/>
        <v>0</v>
      </c>
      <c r="Z16" s="28">
        <f t="shared" si="8"/>
        <v>7</v>
      </c>
      <c r="AA16" s="28">
        <f t="shared" si="8"/>
        <v>0</v>
      </c>
      <c r="AB16" s="28">
        <f t="shared" si="8"/>
        <v>0</v>
      </c>
      <c r="AC16" s="28">
        <f t="shared" si="8"/>
        <v>-1</v>
      </c>
      <c r="AD16" s="28">
        <f t="shared" si="8"/>
        <v>0</v>
      </c>
      <c r="AE16" s="28">
        <f t="shared" si="8"/>
        <v>3</v>
      </c>
      <c r="AF16" s="28">
        <f t="shared" si="8"/>
        <v>0</v>
      </c>
      <c r="AG16" s="28">
        <f t="shared" si="8"/>
        <v>0</v>
      </c>
      <c r="AH16" s="28">
        <f t="shared" si="8"/>
        <v>0</v>
      </c>
      <c r="AI16" s="28">
        <f t="shared" si="8"/>
        <v>0</v>
      </c>
      <c r="AJ16" s="28">
        <f t="shared" si="8"/>
        <v>0</v>
      </c>
      <c r="AK16" s="28">
        <f t="shared" si="8"/>
        <v>0</v>
      </c>
      <c r="AL16" s="28">
        <f t="shared" si="8"/>
        <v>0</v>
      </c>
      <c r="AM16" s="28">
        <f t="shared" si="8"/>
        <v>0</v>
      </c>
      <c r="AN16" s="28">
        <f t="shared" si="8"/>
        <v>0</v>
      </c>
      <c r="AO16" s="28">
        <f t="shared" si="8"/>
        <v>0</v>
      </c>
      <c r="AP16" s="28">
        <f t="shared" si="8"/>
        <v>0</v>
      </c>
      <c r="AQ16" s="28">
        <f t="shared" si="8"/>
        <v>3</v>
      </c>
      <c r="AR16" s="28">
        <f t="shared" si="8"/>
        <v>4</v>
      </c>
      <c r="AS16" s="28">
        <f t="shared" si="8"/>
        <v>0</v>
      </c>
      <c r="AT16" s="28">
        <f t="shared" si="8"/>
        <v>0</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2" t="s">
        <v>64</v>
      </c>
      <c r="B2" s="191" t="s">
        <v>31</v>
      </c>
      <c r="C2" s="191" t="s">
        <v>32</v>
      </c>
      <c r="D2" s="83" t="s">
        <v>4</v>
      </c>
      <c r="E2" s="83" t="s">
        <v>5</v>
      </c>
      <c r="F2" s="83" t="s">
        <v>4</v>
      </c>
      <c r="G2" s="83" t="s">
        <v>5</v>
      </c>
      <c r="H2" s="83" t="s">
        <v>4</v>
      </c>
      <c r="I2" s="83" t="s">
        <v>6</v>
      </c>
      <c r="J2" s="83" t="s">
        <v>4</v>
      </c>
      <c r="K2" s="83" t="s">
        <v>5</v>
      </c>
      <c r="L2" s="84" t="s">
        <v>7</v>
      </c>
      <c r="M2" s="158"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0" t="s">
        <v>8</v>
      </c>
      <c r="AW2" s="177" t="s">
        <v>78</v>
      </c>
      <c r="AX2" s="28" t="s">
        <v>77</v>
      </c>
      <c r="AY2" s="178" t="s">
        <v>79</v>
      </c>
      <c r="AZ2" s="178" t="s">
        <v>80</v>
      </c>
    </row>
    <row r="3" spans="1:52" x14ac:dyDescent="0.55000000000000004">
      <c r="A3" s="192"/>
      <c r="B3" s="191"/>
      <c r="C3" s="191"/>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1">
        <v>43465</v>
      </c>
      <c r="AW3" s="28"/>
      <c r="AX3" s="28"/>
      <c r="AY3" s="28"/>
      <c r="AZ3" s="28"/>
    </row>
    <row r="4" spans="1:52" x14ac:dyDescent="0.55000000000000004">
      <c r="A4" s="192"/>
      <c r="B4" s="191"/>
      <c r="C4" s="191"/>
      <c r="D4" s="78">
        <v>1997</v>
      </c>
      <c r="E4" s="78">
        <v>1997</v>
      </c>
      <c r="F4" s="78">
        <v>1998</v>
      </c>
      <c r="G4" s="78">
        <v>1998</v>
      </c>
      <c r="H4" s="78">
        <v>1999</v>
      </c>
      <c r="I4" s="78">
        <v>1999</v>
      </c>
      <c r="J4" s="78">
        <v>2000</v>
      </c>
      <c r="K4" s="78">
        <v>2000</v>
      </c>
      <c r="L4" s="79">
        <v>2001</v>
      </c>
      <c r="M4" s="159">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2">
        <f t="shared" si="2"/>
        <v>2019</v>
      </c>
      <c r="AW4" s="28"/>
      <c r="AX4" s="28"/>
      <c r="AY4" s="28"/>
      <c r="AZ4" s="28"/>
    </row>
    <row r="5" spans="1:52" x14ac:dyDescent="0.55000000000000004">
      <c r="A5" s="124" t="s">
        <v>27</v>
      </c>
      <c r="B5" s="127">
        <v>3.2</v>
      </c>
      <c r="C5" s="125">
        <v>0.8</v>
      </c>
      <c r="D5" s="126">
        <f>'SDR Patient and Stations'!B11</f>
        <v>2.6666666666666665</v>
      </c>
      <c r="E5" s="127">
        <f>'SDR Patient and Stations'!C11</f>
        <v>2.7777777777777777</v>
      </c>
      <c r="F5" s="127">
        <f>'SDR Patient and Stations'!D11</f>
        <v>2.8333333333333335</v>
      </c>
      <c r="G5" s="127">
        <f>'SDR Patient and Stations'!E11</f>
        <v>2.8888888888888888</v>
      </c>
      <c r="H5" s="127">
        <f>'SDR Patient and Stations'!F11</f>
        <v>3</v>
      </c>
      <c r="I5" s="127">
        <f>'SDR Patient and Stations'!G11</f>
        <v>3.1527777777777777</v>
      </c>
      <c r="J5" s="127">
        <f>'SDR Patient and Stations'!H11</f>
        <v>3.3472222222222223</v>
      </c>
      <c r="K5" s="127">
        <f>'SDR Patient and Stations'!I11</f>
        <v>3.1666666666666665</v>
      </c>
      <c r="L5" s="127">
        <f>'SDR Patient and Stations'!J11</f>
        <v>3.2083333333333335</v>
      </c>
      <c r="M5" s="127">
        <f>'SDR Patient and Stations'!K11</f>
        <v>3.3333333333333335</v>
      </c>
      <c r="N5" s="127">
        <f>'SDR Patient and Stations'!L11</f>
        <v>3.6</v>
      </c>
      <c r="O5" s="127">
        <f>'SDR Patient and Stations'!M11</f>
        <v>3.32</v>
      </c>
      <c r="P5" s="127">
        <f>'SDR Patient and Stations'!N11</f>
        <v>3.34</v>
      </c>
      <c r="Q5" s="127">
        <f>'SDR Patient and Stations'!O11</f>
        <v>3.72</v>
      </c>
      <c r="R5" s="127">
        <f>'SDR Patient and Stations'!P11</f>
        <v>3.42</v>
      </c>
      <c r="S5" s="127">
        <f>'SDR Patient and Stations'!Q11</f>
        <v>3.1698113207547172</v>
      </c>
      <c r="T5" s="127">
        <f>'SDR Patient and Stations'!R11</f>
        <v>3.1698113207547172</v>
      </c>
      <c r="U5" s="127">
        <f>'SDR Patient and Stations'!S11</f>
        <v>3.0754716981132075</v>
      </c>
      <c r="V5" s="127">
        <f>'SDR Patient and Stations'!T11</f>
        <v>3.4339622641509435</v>
      </c>
      <c r="W5" s="127">
        <f>'SDR Patient and Stations'!U11</f>
        <v>3.641509433962264</v>
      </c>
      <c r="X5" s="127">
        <f>'SDR Patient and Stations'!V11</f>
        <v>3.4339622641509435</v>
      </c>
      <c r="Y5" s="127">
        <f>'SDR Patient and Stations'!W11</f>
        <v>2.9833333333333334</v>
      </c>
      <c r="Z5" s="127">
        <f>'SDR Patient and Stations'!X11</f>
        <v>2.9333333333333331</v>
      </c>
      <c r="AA5" s="127">
        <f>'SDR Patient and Stations'!Y11</f>
        <v>3.2166666666666668</v>
      </c>
      <c r="AB5" s="127">
        <f>'SDR Patient and Stations'!Z11</f>
        <v>3.3389830508474576</v>
      </c>
      <c r="AC5" s="127">
        <f>'SDR Patient and Stations'!AA11</f>
        <v>2.593220338983051</v>
      </c>
      <c r="AD5" s="127">
        <f>'SDR Patient and Stations'!AB11</f>
        <v>2.370967741935484</v>
      </c>
      <c r="AE5" s="127">
        <f>'SDR Patient and Stations'!AC11</f>
        <v>2.096774193548387</v>
      </c>
      <c r="AF5" s="127">
        <f>'SDR Patient and Stations'!AD11</f>
        <v>2.1774193548387095</v>
      </c>
      <c r="AG5" s="127">
        <f>'SDR Patient and Stations'!AE11</f>
        <v>2.096774193548387</v>
      </c>
      <c r="AH5" s="127">
        <f>'SDR Patient and Stations'!AF11</f>
        <v>2.274193548387097</v>
      </c>
      <c r="AI5" s="127">
        <f>'SDR Patient and Stations'!AG11</f>
        <v>2.2419354838709675</v>
      </c>
      <c r="AJ5" s="127">
        <f>'SDR Patient and Stations'!AH11</f>
        <v>2.2903225806451615</v>
      </c>
      <c r="AK5" s="127">
        <f>'SDR Patient and Stations'!AI11</f>
        <v>2.2419354838709675</v>
      </c>
      <c r="AL5" s="127">
        <f>'SDR Patient and Stations'!AJ11</f>
        <v>2.2903225806451615</v>
      </c>
      <c r="AM5" s="127">
        <f>'SDR Patient and Stations'!AK11</f>
        <v>2.370967741935484</v>
      </c>
      <c r="AN5" s="127">
        <f>'SDR Patient and Stations'!AL11</f>
        <v>2.338709677419355</v>
      </c>
      <c r="AO5" s="127">
        <f>'SDR Patient and Stations'!AM11</f>
        <v>2.193548387096774</v>
      </c>
      <c r="AP5" s="127">
        <f>'SDR Patient and Stations'!AN11</f>
        <v>2.435483870967742</v>
      </c>
      <c r="AQ5" s="127">
        <f>'SDR Patient and Stations'!AO11</f>
        <v>2.5862068965517242</v>
      </c>
      <c r="AR5" s="127">
        <f>'SDR Patient and Stations'!AP11</f>
        <v>2.8448275862068964</v>
      </c>
      <c r="AS5" s="127">
        <f>'SDR Patient and Stations'!AQ11</f>
        <v>3</v>
      </c>
      <c r="AT5" s="127">
        <f>'SDR Patient and Stations'!AR11</f>
        <v>3.1379310344827585</v>
      </c>
      <c r="AU5" s="127">
        <f>'SDR Patient and Stations'!AS11</f>
        <v>3.1551724137931036</v>
      </c>
      <c r="AV5" s="127" t="e">
        <f>'SDR Patient and Stations'!AT11</f>
        <v>#DIV/0!</v>
      </c>
      <c r="AW5" s="127">
        <f>AVERAGE(D5:AU5)</f>
        <v>2.8842854044271551</v>
      </c>
      <c r="AX5" s="179">
        <f>_xlfn.VAR.S(D5:AU5)</f>
        <v>0.22841502959835489</v>
      </c>
      <c r="AY5" s="179">
        <f>_xlfn.STDEV.S(D5:AU5)</f>
        <v>0.47792784978316016</v>
      </c>
      <c r="AZ5" s="28"/>
    </row>
    <row r="6" spans="1:52" x14ac:dyDescent="0.55000000000000004">
      <c r="A6" s="28" t="s">
        <v>55</v>
      </c>
      <c r="B6" s="88">
        <v>3.2</v>
      </c>
      <c r="C6" s="128">
        <v>0.8</v>
      </c>
      <c r="D6" s="129">
        <f>'SMFP Facility Need 3.20 PPS'!C24</f>
        <v>2.6666666666666665</v>
      </c>
      <c r="E6" s="129">
        <f>'SMFP Facility Need 3.20 PPS'!D24</f>
        <v>2.7777777777777777</v>
      </c>
      <c r="F6" s="129">
        <f>'SMFP Facility Need 3.20 PPS'!E24</f>
        <v>2.8333333333333335</v>
      </c>
      <c r="G6" s="129">
        <f>'SMFP Facility Need 3.20 PPS'!F24</f>
        <v>2.8888888888888888</v>
      </c>
      <c r="H6" s="129">
        <f>'SMFP Facility Need 3.20 PPS'!G24</f>
        <v>3</v>
      </c>
      <c r="I6" s="129">
        <f>'SMFP Facility Need 3.20 PPS'!H24</f>
        <v>3.1527777777777777</v>
      </c>
      <c r="J6" s="129">
        <f>'SMFP Facility Need 3.20 PPS'!I24</f>
        <v>3.3472222222222223</v>
      </c>
      <c r="K6" s="129">
        <f>'SMFP Facility Need 3.20 PPS'!J24</f>
        <v>3.1666666666666665</v>
      </c>
      <c r="L6" s="129">
        <f>'SMFP Facility Need 3.20 PPS'!K24</f>
        <v>3.2083333333333335</v>
      </c>
      <c r="M6" s="129">
        <f>'SMFP Facility Need 3.20 PPS'!L24</f>
        <v>3.6363636363636362</v>
      </c>
      <c r="N6" s="129">
        <f>'SMFP Facility Need 3.20 PPS'!M24</f>
        <v>2.7272727272727271</v>
      </c>
      <c r="O6" s="129">
        <f>'SMFP Facility Need 3.20 PPS'!N24</f>
        <v>2.5151515151515151</v>
      </c>
      <c r="P6" s="129">
        <f>'SMFP Facility Need 3.20 PPS'!O24</f>
        <v>2.5303030303030303</v>
      </c>
      <c r="Q6" s="129">
        <f>'SMFP Facility Need 3.20 PPS'!P24</f>
        <v>2.8181818181818183</v>
      </c>
      <c r="R6" s="129">
        <f>'SMFP Facility Need 3.20 PPS'!Q24</f>
        <v>3.8863636363636362</v>
      </c>
      <c r="S6" s="129">
        <f>'SMFP Facility Need 3.20 PPS'!R24</f>
        <v>3.8181818181818183</v>
      </c>
      <c r="T6" s="129">
        <f>'SMFP Facility Need 3.20 PPS'!S24</f>
        <v>3.8181818181818183</v>
      </c>
      <c r="U6" s="129">
        <f>'SMFP Facility Need 3.20 PPS'!T24</f>
        <v>3.0185185185185186</v>
      </c>
      <c r="V6" s="129">
        <f>'SMFP Facility Need 3.20 PPS'!U24</f>
        <v>2.8974261201143952</v>
      </c>
      <c r="W6" s="129">
        <f>'SMFP Facility Need 3.20 PPS'!V24</f>
        <v>2.9242424242424243</v>
      </c>
      <c r="X6" s="129">
        <f>'SMFP Facility Need 3.20 PPS'!W24</f>
        <v>2.7575757575757578</v>
      </c>
      <c r="Y6" s="129">
        <f>'SMFP Facility Need 3.20 PPS'!X24</f>
        <v>2.7121212121212119</v>
      </c>
      <c r="Z6" s="129">
        <f>'SMFP Facility Need 3.20 PPS'!Y24</f>
        <v>2.6666666666666665</v>
      </c>
      <c r="AA6" s="129">
        <f>'SMFP Facility Need 3.20 PPS'!Z24</f>
        <v>2.9242424242424243</v>
      </c>
      <c r="AB6" s="129">
        <f>'SMFP Facility Need 3.20 PPS'!AA24</f>
        <v>2.9848484848484849</v>
      </c>
      <c r="AC6" s="129">
        <f>'SMFP Facility Need 3.20 PPS'!AB24</f>
        <v>2.3181818181818183</v>
      </c>
      <c r="AD6" s="129">
        <f>'SMFP Facility Need 3.20 PPS'!AC24</f>
        <v>2.2272727272727271</v>
      </c>
      <c r="AE6" s="129">
        <f>'SMFP Facility Need 3.20 PPS'!AD24</f>
        <v>1.9696969696969697</v>
      </c>
      <c r="AF6" s="129">
        <f>'SMFP Facility Need 3.20 PPS'!AE24</f>
        <v>2.0769230769230771</v>
      </c>
      <c r="AG6" s="129">
        <f>'SMFP Facility Need 3.20 PPS'!AF24</f>
        <v>2</v>
      </c>
      <c r="AH6" s="129">
        <f>'SMFP Facility Need 3.20 PPS'!AG24</f>
        <v>2.1692307692307691</v>
      </c>
      <c r="AI6" s="129">
        <f>'SMFP Facility Need 3.20 PPS'!AH24</f>
        <v>2.1384615384615384</v>
      </c>
      <c r="AJ6" s="129">
        <f>'SMFP Facility Need 3.20 PPS'!AI24</f>
        <v>2.1846153846153844</v>
      </c>
      <c r="AK6" s="129">
        <f>'SMFP Facility Need 3.20 PPS'!AJ24</f>
        <v>2.1384615384615384</v>
      </c>
      <c r="AL6" s="129">
        <f>'SMFP Facility Need 3.20 PPS'!AK24</f>
        <v>2.1846153846153844</v>
      </c>
      <c r="AM6" s="129">
        <f>'SMFP Facility Need 3.20 PPS'!AL24</f>
        <v>2.2615384615384615</v>
      </c>
      <c r="AN6" s="129">
        <f>'SMFP Facility Need 3.20 PPS'!AM24</f>
        <v>2.2307692307692308</v>
      </c>
      <c r="AO6" s="129">
        <f>'SMFP Facility Need 3.20 PPS'!AN24</f>
        <v>2.0923076923076924</v>
      </c>
      <c r="AP6" s="129">
        <f>'SMFP Facility Need 3.20 PPS'!AO24</f>
        <v>2.3230769230769233</v>
      </c>
      <c r="AQ6" s="129">
        <f>'SMFP Facility Need 3.20 PPS'!AP24</f>
        <v>2.3076923076923075</v>
      </c>
      <c r="AR6" s="129">
        <f>'SMFP Facility Need 3.20 PPS'!AQ24</f>
        <v>2.5384615384615383</v>
      </c>
      <c r="AS6" s="129">
        <f>'SMFP Facility Need 3.20 PPS'!AR24</f>
        <v>2.6769230769230767</v>
      </c>
      <c r="AT6" s="129">
        <f>'SMFP Facility Need 3.20 PPS'!AS24</f>
        <v>2.8</v>
      </c>
      <c r="AU6" s="129">
        <f>'SMFP Facility Need 3.20 PPS'!AT24</f>
        <v>2.8153846153846156</v>
      </c>
      <c r="AV6" s="129" t="e">
        <f>'SMFP Facility Need 3.20 PPS'!AU24</f>
        <v>#N/A</v>
      </c>
      <c r="AW6" s="88">
        <f t="shared" ref="AW6" si="3">AVERAGE(D6:AU6)</f>
        <v>2.707520939286582</v>
      </c>
      <c r="AX6" s="180">
        <f t="shared" ref="AX6" si="4">_xlfn.VAR.S(D6:AU6)</f>
        <v>0.25092011777861856</v>
      </c>
      <c r="AY6" s="180">
        <f t="shared" ref="AY6" si="5">_xlfn.STDEV.S(D6:AU6)</f>
        <v>0.50091927271629166</v>
      </c>
      <c r="AZ6" s="106">
        <f>CORREL($D$5:$AU$5,D6:AU6)</f>
        <v>0.75772095028052044</v>
      </c>
    </row>
    <row r="7" spans="1:52" x14ac:dyDescent="0.55000000000000004">
      <c r="A7" s="28" t="s">
        <v>55</v>
      </c>
      <c r="B7" s="28">
        <v>3.16</v>
      </c>
      <c r="C7" s="128">
        <v>0.79</v>
      </c>
      <c r="D7" s="129">
        <f>'SMFP Facility Need 3.16 PPS'!C24</f>
        <v>2.6666666666666665</v>
      </c>
      <c r="E7" s="129">
        <f>'SMFP Facility Need 3.16 PPS'!D24</f>
        <v>2.7777777777777777</v>
      </c>
      <c r="F7" s="129">
        <f>'SMFP Facility Need 3.16 PPS'!E24</f>
        <v>2.8333333333333335</v>
      </c>
      <c r="G7" s="129">
        <f>'SMFP Facility Need 3.16 PPS'!F24</f>
        <v>2.8888888888888888</v>
      </c>
      <c r="H7" s="129">
        <f>'SMFP Facility Need 3.16 PPS'!G24</f>
        <v>3</v>
      </c>
      <c r="I7" s="129">
        <f>'SMFP Facility Need 3.16 PPS'!H24</f>
        <v>3.1527777777777777</v>
      </c>
      <c r="J7" s="129">
        <f>'SMFP Facility Need 3.16 PPS'!I24</f>
        <v>3.3472222222222223</v>
      </c>
      <c r="K7" s="129">
        <f>'SMFP Facility Need 3.16 PPS'!J24</f>
        <v>3.1666666666666665</v>
      </c>
      <c r="L7" s="129">
        <f>'SMFP Facility Need 3.16 PPS'!K24</f>
        <v>3.2083333333333335</v>
      </c>
      <c r="M7" s="129">
        <f>'SMFP Facility Need 3.16 PPS'!L24</f>
        <v>3.6363636363636362</v>
      </c>
      <c r="N7" s="129">
        <f>'SMFP Facility Need 3.16 PPS'!M24</f>
        <v>2.7272727272727271</v>
      </c>
      <c r="O7" s="129">
        <f>'SMFP Facility Need 3.16 PPS'!N24</f>
        <v>2.5151515151515151</v>
      </c>
      <c r="P7" s="129">
        <f>'SMFP Facility Need 3.16 PPS'!O24</f>
        <v>2.5303030303030303</v>
      </c>
      <c r="Q7" s="129">
        <f>'SMFP Facility Need 3.16 PPS'!P24</f>
        <v>2.8181818181818183</v>
      </c>
      <c r="R7" s="129">
        <f>'SMFP Facility Need 3.16 PPS'!Q24</f>
        <v>3.8863636363636362</v>
      </c>
      <c r="S7" s="129">
        <f>'SMFP Facility Need 3.16 PPS'!R24</f>
        <v>3.8181818181818183</v>
      </c>
      <c r="T7" s="129">
        <f>'SMFP Facility Need 3.16 PPS'!S24</f>
        <v>3.8181818181818183</v>
      </c>
      <c r="U7" s="129">
        <f>'SMFP Facility Need 3.16 PPS'!T24</f>
        <v>3.0185185185185186</v>
      </c>
      <c r="V7" s="129">
        <f>'SMFP Facility Need 3.16 PPS'!U24</f>
        <v>2.8669134239967526</v>
      </c>
      <c r="W7" s="129">
        <f>'SMFP Facility Need 3.16 PPS'!V24</f>
        <v>2.9242424242424243</v>
      </c>
      <c r="X7" s="129">
        <f>'SMFP Facility Need 3.16 PPS'!W24</f>
        <v>2.7575757575757578</v>
      </c>
      <c r="Y7" s="129">
        <f>'SMFP Facility Need 3.16 PPS'!X24</f>
        <v>2.7121212121212119</v>
      </c>
      <c r="Z7" s="129">
        <f>'SMFP Facility Need 3.16 PPS'!Y24</f>
        <v>2.6666666666666665</v>
      </c>
      <c r="AA7" s="129">
        <f>'SMFP Facility Need 3.16 PPS'!Z24</f>
        <v>2.9242424242424243</v>
      </c>
      <c r="AB7" s="129">
        <f>'SMFP Facility Need 3.16 PPS'!AA24</f>
        <v>2.9848484848484849</v>
      </c>
      <c r="AC7" s="129">
        <f>'SMFP Facility Need 3.16 PPS'!AB24</f>
        <v>2.3181818181818183</v>
      </c>
      <c r="AD7" s="129">
        <f>'SMFP Facility Need 3.16 PPS'!AC24</f>
        <v>2.2272727272727271</v>
      </c>
      <c r="AE7" s="129">
        <f>'SMFP Facility Need 3.16 PPS'!AD24</f>
        <v>1.9696969696969697</v>
      </c>
      <c r="AF7" s="129">
        <f>'SMFP Facility Need 3.16 PPS'!AE24</f>
        <v>2.0769230769230771</v>
      </c>
      <c r="AG7" s="129">
        <f>'SMFP Facility Need 3.16 PPS'!AF24</f>
        <v>2</v>
      </c>
      <c r="AH7" s="129">
        <f>'SMFP Facility Need 3.16 PPS'!AG24</f>
        <v>2.1692307692307691</v>
      </c>
      <c r="AI7" s="129">
        <f>'SMFP Facility Need 3.16 PPS'!AH24</f>
        <v>2.1384615384615384</v>
      </c>
      <c r="AJ7" s="129">
        <f>'SMFP Facility Need 3.16 PPS'!AI24</f>
        <v>2.1846153846153844</v>
      </c>
      <c r="AK7" s="129">
        <f>'SMFP Facility Need 3.16 PPS'!AJ24</f>
        <v>2.1384615384615384</v>
      </c>
      <c r="AL7" s="129">
        <f>'SMFP Facility Need 3.16 PPS'!AK24</f>
        <v>2.1846153846153844</v>
      </c>
      <c r="AM7" s="129">
        <f>'SMFP Facility Need 3.16 PPS'!AL24</f>
        <v>2.2615384615384615</v>
      </c>
      <c r="AN7" s="129">
        <f>'SMFP Facility Need 3.16 PPS'!AM24</f>
        <v>2.2307692307692308</v>
      </c>
      <c r="AO7" s="129">
        <f>'SMFP Facility Need 3.16 PPS'!AN24</f>
        <v>2.0923076923076924</v>
      </c>
      <c r="AP7" s="129">
        <f>'SMFP Facility Need 3.16 PPS'!AO24</f>
        <v>2.3230769230769233</v>
      </c>
      <c r="AQ7" s="129">
        <f>'SMFP Facility Need 3.16 PPS'!AP24</f>
        <v>2.3076923076923075</v>
      </c>
      <c r="AR7" s="129">
        <f>'SMFP Facility Need 3.16 PPS'!AQ24</f>
        <v>2.5384615384615383</v>
      </c>
      <c r="AS7" s="129">
        <f>'SMFP Facility Need 3.16 PPS'!AR24</f>
        <v>2.6769230769230767</v>
      </c>
      <c r="AT7" s="129">
        <f>'SMFP Facility Need 3.16 PPS'!AS24</f>
        <v>2.8</v>
      </c>
      <c r="AU7" s="129">
        <f>'SMFP Facility Need 3.16 PPS'!AT24</f>
        <v>2.8153846153846156</v>
      </c>
      <c r="AV7" s="129" t="e">
        <f>'SMFP Facility Need 3.16 PPS'!AU24</f>
        <v>#N/A</v>
      </c>
      <c r="AW7" s="88">
        <f t="shared" ref="AW7:AW16" si="6">AVERAGE(D7:AU7)</f>
        <v>2.706827468920272</v>
      </c>
      <c r="AX7" s="180">
        <f t="shared" ref="AX7:AX16" si="7">_xlfn.VAR.S(D7:AU7)</f>
        <v>0.25067176491411297</v>
      </c>
      <c r="AY7" s="180">
        <f t="shared" ref="AY7:AY16" si="8">_xlfn.STDEV.S(D7:AU7)</f>
        <v>0.50067131425128897</v>
      </c>
      <c r="AZ7" s="106">
        <f>CORREL($D$5:$AU$5,D7:AU7)</f>
        <v>0.75646614954463587</v>
      </c>
    </row>
    <row r="8" spans="1:52" x14ac:dyDescent="0.55000000000000004">
      <c r="A8" s="28" t="s">
        <v>55</v>
      </c>
      <c r="B8" s="28">
        <v>3.12</v>
      </c>
      <c r="C8" s="130">
        <v>0.78</v>
      </c>
      <c r="D8" s="129">
        <f>'SMFP Facility Need 3.12 PPS'!C24</f>
        <v>2.6666666666666665</v>
      </c>
      <c r="E8" s="129">
        <f>'SMFP Facility Need 3.12 PPS'!D24</f>
        <v>2.7777777777777777</v>
      </c>
      <c r="F8" s="129">
        <f>'SMFP Facility Need 3.12 PPS'!E24</f>
        <v>2.8333333333333335</v>
      </c>
      <c r="G8" s="129">
        <f>'SMFP Facility Need 3.12 PPS'!F24</f>
        <v>2.8888888888888888</v>
      </c>
      <c r="H8" s="129">
        <f>'SMFP Facility Need 3.12 PPS'!G24</f>
        <v>3</v>
      </c>
      <c r="I8" s="129">
        <f>'SMFP Facility Need 3.12 PPS'!H24</f>
        <v>3.1527777777777777</v>
      </c>
      <c r="J8" s="129">
        <f>'SMFP Facility Need 3.12 PPS'!I24</f>
        <v>3.3472222222222223</v>
      </c>
      <c r="K8" s="129">
        <f>'SMFP Facility Need 3.12 PPS'!J24</f>
        <v>3.1666666666666665</v>
      </c>
      <c r="L8" s="129">
        <f>'SMFP Facility Need 3.12 PPS'!K24</f>
        <v>3.2083333333333335</v>
      </c>
      <c r="M8" s="129">
        <f>'SMFP Facility Need 3.12 PPS'!L24</f>
        <v>3.6363636363636362</v>
      </c>
      <c r="N8" s="129">
        <f>'SMFP Facility Need 3.12 PPS'!M24</f>
        <v>2.7272727272727271</v>
      </c>
      <c r="O8" s="129">
        <f>'SMFP Facility Need 3.12 PPS'!N24</f>
        <v>2.5151515151515151</v>
      </c>
      <c r="P8" s="129">
        <f>'SMFP Facility Need 3.12 PPS'!O24</f>
        <v>2.5303030303030303</v>
      </c>
      <c r="Q8" s="129">
        <f>'SMFP Facility Need 3.12 PPS'!P24</f>
        <v>2.8181818181818183</v>
      </c>
      <c r="R8" s="129">
        <f>'SMFP Facility Need 3.12 PPS'!Q24</f>
        <v>3.8863636363636362</v>
      </c>
      <c r="S8" s="129">
        <f>'SMFP Facility Need 3.12 PPS'!R24</f>
        <v>3.8181818181818183</v>
      </c>
      <c r="T8" s="129">
        <f>'SMFP Facility Need 3.12 PPS'!S24</f>
        <v>3.8181818181818183</v>
      </c>
      <c r="U8" s="129">
        <f>'SMFP Facility Need 3.12 PPS'!T24</f>
        <v>3.0185185185185186</v>
      </c>
      <c r="V8" s="129">
        <f>'SMFP Facility Need 3.12 PPS'!U24</f>
        <v>2.84375</v>
      </c>
      <c r="W8" s="129">
        <f>'SMFP Facility Need 3.12 PPS'!V24</f>
        <v>2.9242424242424243</v>
      </c>
      <c r="X8" s="129">
        <f>'SMFP Facility Need 3.12 PPS'!W24</f>
        <v>2.7575757575757578</v>
      </c>
      <c r="Y8" s="129">
        <f>'SMFP Facility Need 3.12 PPS'!X24</f>
        <v>2.7121212121212119</v>
      </c>
      <c r="Z8" s="129">
        <f>'SMFP Facility Need 3.12 PPS'!Y24</f>
        <v>2.6666666666666665</v>
      </c>
      <c r="AA8" s="129">
        <f>'SMFP Facility Need 3.12 PPS'!Z24</f>
        <v>2.9242424242424243</v>
      </c>
      <c r="AB8" s="129">
        <f>'SMFP Facility Need 3.12 PPS'!AA24</f>
        <v>2.9848484848484849</v>
      </c>
      <c r="AC8" s="129">
        <f>'SMFP Facility Need 3.12 PPS'!AB24</f>
        <v>2.3181818181818183</v>
      </c>
      <c r="AD8" s="129">
        <f>'SMFP Facility Need 3.12 PPS'!AC24</f>
        <v>2.2272727272727271</v>
      </c>
      <c r="AE8" s="129">
        <f>'SMFP Facility Need 3.12 PPS'!AD24</f>
        <v>1.9696969696969697</v>
      </c>
      <c r="AF8" s="129">
        <f>'SMFP Facility Need 3.12 PPS'!AE24</f>
        <v>2.0769230769230771</v>
      </c>
      <c r="AG8" s="129">
        <f>'SMFP Facility Need 3.12 PPS'!AF24</f>
        <v>2</v>
      </c>
      <c r="AH8" s="129">
        <f>'SMFP Facility Need 3.12 PPS'!AG24</f>
        <v>2.1692307692307691</v>
      </c>
      <c r="AI8" s="129">
        <f>'SMFP Facility Need 3.12 PPS'!AH24</f>
        <v>2.1384615384615384</v>
      </c>
      <c r="AJ8" s="129">
        <f>'SMFP Facility Need 3.12 PPS'!AI24</f>
        <v>2.1846153846153844</v>
      </c>
      <c r="AK8" s="129">
        <f>'SMFP Facility Need 3.12 PPS'!AJ24</f>
        <v>2.1384615384615384</v>
      </c>
      <c r="AL8" s="129">
        <f>'SMFP Facility Need 3.12 PPS'!AK24</f>
        <v>2.1846153846153844</v>
      </c>
      <c r="AM8" s="129">
        <f>'SMFP Facility Need 3.12 PPS'!AL24</f>
        <v>2.2615384615384615</v>
      </c>
      <c r="AN8" s="129">
        <f>'SMFP Facility Need 3.12 PPS'!AM24</f>
        <v>2.2307692307692308</v>
      </c>
      <c r="AO8" s="129">
        <f>'SMFP Facility Need 3.12 PPS'!AN24</f>
        <v>2.0923076923076924</v>
      </c>
      <c r="AP8" s="129">
        <f>'SMFP Facility Need 3.12 PPS'!AO24</f>
        <v>2.3230769230769233</v>
      </c>
      <c r="AQ8" s="129">
        <f>'SMFP Facility Need 3.12 PPS'!AP24</f>
        <v>2.3076923076923075</v>
      </c>
      <c r="AR8" s="129">
        <f>'SMFP Facility Need 3.12 PPS'!AQ24</f>
        <v>2.5384615384615383</v>
      </c>
      <c r="AS8" s="129">
        <f>'SMFP Facility Need 3.12 PPS'!AR24</f>
        <v>2.6769230769230767</v>
      </c>
      <c r="AT8" s="129">
        <f>'SMFP Facility Need 3.12 PPS'!AS24</f>
        <v>2.8</v>
      </c>
      <c r="AU8" s="129">
        <f>'SMFP Facility Need 3.12 PPS'!AT24</f>
        <v>2.8153846153846156</v>
      </c>
      <c r="AV8" s="129" t="e">
        <f>'SMFP Facility Need 3.12 PPS'!AU24</f>
        <v>#N/A</v>
      </c>
      <c r="AW8" s="88">
        <f t="shared" si="6"/>
        <v>2.7063010274658006</v>
      </c>
      <c r="AX8" s="180">
        <f t="shared" si="7"/>
        <v>0.25051148752615737</v>
      </c>
      <c r="AY8" s="180">
        <f t="shared" si="8"/>
        <v>0.50051122617395638</v>
      </c>
      <c r="AZ8" s="106">
        <f t="shared" ref="AZ8:AZ16" si="9">CORREL($D$5:$AU$5,D8:AU8)</f>
        <v>0.75547026149660212</v>
      </c>
    </row>
    <row r="9" spans="1:52" x14ac:dyDescent="0.55000000000000004">
      <c r="A9" s="28" t="s">
        <v>55</v>
      </c>
      <c r="B9" s="28">
        <v>3.08</v>
      </c>
      <c r="C9" s="130">
        <v>0.77</v>
      </c>
      <c r="D9" s="129">
        <f>'SMFP Facility Need 3.08 PPS'!C24</f>
        <v>2.6666666666666665</v>
      </c>
      <c r="E9" s="129">
        <f>'SMFP Facility Need 3.08 PPS'!D24</f>
        <v>2.7777777777777777</v>
      </c>
      <c r="F9" s="129">
        <f>'SMFP Facility Need 3.08 PPS'!E24</f>
        <v>2.8333333333333335</v>
      </c>
      <c r="G9" s="129">
        <f>'SMFP Facility Need 3.08 PPS'!F24</f>
        <v>2.8888888888888888</v>
      </c>
      <c r="H9" s="129">
        <f>'SMFP Facility Need 3.08 PPS'!G24</f>
        <v>3</v>
      </c>
      <c r="I9" s="129">
        <f>'SMFP Facility Need 3.08 PPS'!H24</f>
        <v>3.1527777777777777</v>
      </c>
      <c r="J9" s="129">
        <f>'SMFP Facility Need 3.08 PPS'!I24</f>
        <v>3.3472222222222223</v>
      </c>
      <c r="K9" s="129">
        <f>'SMFP Facility Need 3.08 PPS'!J24</f>
        <v>3.1666666666666665</v>
      </c>
      <c r="L9" s="129">
        <f>'SMFP Facility Need 3.08 PPS'!K24</f>
        <v>3.2083333333333335</v>
      </c>
      <c r="M9" s="129">
        <f>'SMFP Facility Need 3.08 PPS'!L24</f>
        <v>3.6363636363636362</v>
      </c>
      <c r="N9" s="129">
        <f>'SMFP Facility Need 3.08 PPS'!M24</f>
        <v>2.7272727272727271</v>
      </c>
      <c r="O9" s="129">
        <f>'SMFP Facility Need 3.08 PPS'!N24</f>
        <v>2.5151515151515151</v>
      </c>
      <c r="P9" s="129">
        <f>'SMFP Facility Need 3.08 PPS'!O24</f>
        <v>2.5303030303030303</v>
      </c>
      <c r="Q9" s="129">
        <f>'SMFP Facility Need 3.08 PPS'!P24</f>
        <v>2.8181818181818183</v>
      </c>
      <c r="R9" s="129">
        <f>'SMFP Facility Need 3.08 PPS'!Q24</f>
        <v>3.8863636363636362</v>
      </c>
      <c r="S9" s="129">
        <f>'SMFP Facility Need 3.08 PPS'!R24</f>
        <v>3.8181818181818183</v>
      </c>
      <c r="T9" s="129">
        <f>'SMFP Facility Need 3.08 PPS'!S24</f>
        <v>3.8181818181818183</v>
      </c>
      <c r="U9" s="129">
        <f>'SMFP Facility Need 3.08 PPS'!T24</f>
        <v>3.0185185185185186</v>
      </c>
      <c r="V9" s="129">
        <f>'SMFP Facility Need 3.08 PPS'!U24</f>
        <v>2.84375</v>
      </c>
      <c r="W9" s="129">
        <f>'SMFP Facility Need 3.08 PPS'!V24</f>
        <v>2.9242424242424243</v>
      </c>
      <c r="X9" s="129">
        <f>'SMFP Facility Need 3.08 PPS'!W24</f>
        <v>2.7575757575757578</v>
      </c>
      <c r="Y9" s="129">
        <f>'SMFP Facility Need 3.08 PPS'!X24</f>
        <v>2.7121212121212119</v>
      </c>
      <c r="Z9" s="129">
        <f>'SMFP Facility Need 3.08 PPS'!Y24</f>
        <v>2.6666666666666665</v>
      </c>
      <c r="AA9" s="129">
        <f>'SMFP Facility Need 3.08 PPS'!Z24</f>
        <v>2.9242424242424243</v>
      </c>
      <c r="AB9" s="129">
        <f>'SMFP Facility Need 3.08 PPS'!AA24</f>
        <v>2.9848484848484849</v>
      </c>
      <c r="AC9" s="129">
        <f>'SMFP Facility Need 3.08 PPS'!AB24</f>
        <v>2.3181818181818183</v>
      </c>
      <c r="AD9" s="129">
        <f>'SMFP Facility Need 3.08 PPS'!AC24</f>
        <v>2.2272727272727271</v>
      </c>
      <c r="AE9" s="129">
        <f>'SMFP Facility Need 3.08 PPS'!AD24</f>
        <v>1.9696969696969697</v>
      </c>
      <c r="AF9" s="129">
        <f>'SMFP Facility Need 3.08 PPS'!AE24</f>
        <v>2.0769230769230771</v>
      </c>
      <c r="AG9" s="129">
        <f>'SMFP Facility Need 3.08 PPS'!AF24</f>
        <v>2</v>
      </c>
      <c r="AH9" s="129">
        <f>'SMFP Facility Need 3.08 PPS'!AG24</f>
        <v>2.1692307692307691</v>
      </c>
      <c r="AI9" s="129">
        <f>'SMFP Facility Need 3.08 PPS'!AH24</f>
        <v>2.1384615384615384</v>
      </c>
      <c r="AJ9" s="129">
        <f>'SMFP Facility Need 3.08 PPS'!AI24</f>
        <v>2.1846153846153844</v>
      </c>
      <c r="AK9" s="129">
        <f>'SMFP Facility Need 3.08 PPS'!AJ24</f>
        <v>2.1384615384615384</v>
      </c>
      <c r="AL9" s="129">
        <f>'SMFP Facility Need 3.08 PPS'!AK24</f>
        <v>2.1846153846153844</v>
      </c>
      <c r="AM9" s="129">
        <f>'SMFP Facility Need 3.08 PPS'!AL24</f>
        <v>2.2615384615384615</v>
      </c>
      <c r="AN9" s="129">
        <f>'SMFP Facility Need 3.08 PPS'!AM24</f>
        <v>2.2307692307692308</v>
      </c>
      <c r="AO9" s="129">
        <f>'SMFP Facility Need 3.08 PPS'!AN24</f>
        <v>2.0923076923076924</v>
      </c>
      <c r="AP9" s="129">
        <f>'SMFP Facility Need 3.08 PPS'!AO24</f>
        <v>2.3230769230769233</v>
      </c>
      <c r="AQ9" s="129">
        <f>'SMFP Facility Need 3.08 PPS'!AP24</f>
        <v>2.3076923076923075</v>
      </c>
      <c r="AR9" s="129">
        <f>'SMFP Facility Need 3.08 PPS'!AQ24</f>
        <v>2.5384615384615383</v>
      </c>
      <c r="AS9" s="129">
        <f>'SMFP Facility Need 3.08 PPS'!AR24</f>
        <v>2.6769230769230767</v>
      </c>
      <c r="AT9" s="129">
        <f>'SMFP Facility Need 3.08 PPS'!AS24</f>
        <v>2.8</v>
      </c>
      <c r="AU9" s="129">
        <f>'SMFP Facility Need 3.08 PPS'!AT24</f>
        <v>2.8153846153846156</v>
      </c>
      <c r="AV9" s="129" t="e">
        <f>'SMFP Facility Need 3.08 PPS'!AU24</f>
        <v>#N/A</v>
      </c>
      <c r="AW9" s="88">
        <f t="shared" si="6"/>
        <v>2.7063010274658006</v>
      </c>
      <c r="AX9" s="180">
        <f t="shared" si="7"/>
        <v>0.25051148752615737</v>
      </c>
      <c r="AY9" s="180">
        <f t="shared" si="8"/>
        <v>0.50051122617395638</v>
      </c>
      <c r="AZ9" s="106">
        <f t="shared" si="9"/>
        <v>0.75547026149660212</v>
      </c>
    </row>
    <row r="10" spans="1:52" x14ac:dyDescent="0.55000000000000004">
      <c r="A10" s="28" t="s">
        <v>55</v>
      </c>
      <c r="B10" s="28">
        <v>3.04</v>
      </c>
      <c r="C10" s="130">
        <v>0.76</v>
      </c>
      <c r="D10" s="129">
        <f>'SMFP Facility Need 3.04 PPS'!C24</f>
        <v>2.6666666666666665</v>
      </c>
      <c r="E10" s="129">
        <f>'SMFP Facility Need 3.04 PPS'!D24</f>
        <v>2.7777777777777777</v>
      </c>
      <c r="F10" s="129">
        <f>'SMFP Facility Need 3.04 PPS'!E24</f>
        <v>2.8333333333333335</v>
      </c>
      <c r="G10" s="129">
        <f>'SMFP Facility Need 3.04 PPS'!F24</f>
        <v>2.8888888888888888</v>
      </c>
      <c r="H10" s="129">
        <f>'SMFP Facility Need 3.04 PPS'!G24</f>
        <v>3</v>
      </c>
      <c r="I10" s="129">
        <f>'SMFP Facility Need 3.04 PPS'!H24</f>
        <v>3.1527777777777777</v>
      </c>
      <c r="J10" s="129">
        <f>'SMFP Facility Need 3.04 PPS'!I24</f>
        <v>3.3472222222222223</v>
      </c>
      <c r="K10" s="129">
        <f>'SMFP Facility Need 3.04 PPS'!J24</f>
        <v>3.1666666666666665</v>
      </c>
      <c r="L10" s="129">
        <f>'SMFP Facility Need 3.04 PPS'!K24</f>
        <v>3.2083333333333335</v>
      </c>
      <c r="M10" s="129">
        <f>'SMFP Facility Need 3.04 PPS'!L24</f>
        <v>3.6363636363636362</v>
      </c>
      <c r="N10" s="129">
        <f>'SMFP Facility Need 3.04 PPS'!M24</f>
        <v>2.7272727272727271</v>
      </c>
      <c r="O10" s="129">
        <f>'SMFP Facility Need 3.04 PPS'!N24</f>
        <v>2.5151515151515151</v>
      </c>
      <c r="P10" s="129">
        <f>'SMFP Facility Need 3.04 PPS'!O24</f>
        <v>2.5303030303030303</v>
      </c>
      <c r="Q10" s="129">
        <f>'SMFP Facility Need 3.04 PPS'!P24</f>
        <v>2.8181818181818183</v>
      </c>
      <c r="R10" s="129">
        <f>'SMFP Facility Need 3.04 PPS'!Q24</f>
        <v>3.8863636363636362</v>
      </c>
      <c r="S10" s="129">
        <f>'SMFP Facility Need 3.04 PPS'!R24</f>
        <v>3.8181818181818183</v>
      </c>
      <c r="T10" s="129">
        <f>'SMFP Facility Need 3.04 PPS'!S24</f>
        <v>3.8181818181818183</v>
      </c>
      <c r="U10" s="129">
        <f>'SMFP Facility Need 3.04 PPS'!T24</f>
        <v>3.0185185185185186</v>
      </c>
      <c r="V10" s="129">
        <f>'SMFP Facility Need 3.04 PPS'!U24</f>
        <v>2.84375</v>
      </c>
      <c r="W10" s="129">
        <f>'SMFP Facility Need 3.04 PPS'!V24</f>
        <v>2.9242424242424243</v>
      </c>
      <c r="X10" s="129">
        <f>'SMFP Facility Need 3.04 PPS'!W24</f>
        <v>2.7575757575757578</v>
      </c>
      <c r="Y10" s="129">
        <f>'SMFP Facility Need 3.04 PPS'!X24</f>
        <v>2.7121212121212119</v>
      </c>
      <c r="Z10" s="129">
        <f>'SMFP Facility Need 3.04 PPS'!Y24</f>
        <v>2.6666666666666665</v>
      </c>
      <c r="AA10" s="129">
        <f>'SMFP Facility Need 3.04 PPS'!Z24</f>
        <v>2.9242424242424243</v>
      </c>
      <c r="AB10" s="129">
        <f>'SMFP Facility Need 3.04 PPS'!AA24</f>
        <v>2.9848484848484849</v>
      </c>
      <c r="AC10" s="129">
        <f>'SMFP Facility Need 3.04 PPS'!AB24</f>
        <v>2.3181818181818183</v>
      </c>
      <c r="AD10" s="129">
        <f>'SMFP Facility Need 3.04 PPS'!AC24</f>
        <v>2.2272727272727271</v>
      </c>
      <c r="AE10" s="129">
        <f>'SMFP Facility Need 3.04 PPS'!AD24</f>
        <v>1.9696969696969697</v>
      </c>
      <c r="AF10" s="129">
        <f>'SMFP Facility Need 3.04 PPS'!AE24</f>
        <v>2.0769230769230771</v>
      </c>
      <c r="AG10" s="129">
        <f>'SMFP Facility Need 3.04 PPS'!AF24</f>
        <v>2</v>
      </c>
      <c r="AH10" s="129">
        <f>'SMFP Facility Need 3.04 PPS'!AG24</f>
        <v>2.1692307692307691</v>
      </c>
      <c r="AI10" s="129">
        <f>'SMFP Facility Need 3.04 PPS'!AH24</f>
        <v>2.1384615384615384</v>
      </c>
      <c r="AJ10" s="129">
        <f>'SMFP Facility Need 3.04 PPS'!AI24</f>
        <v>2.1846153846153844</v>
      </c>
      <c r="AK10" s="129">
        <f>'SMFP Facility Need 3.04 PPS'!AJ24</f>
        <v>2.1384615384615384</v>
      </c>
      <c r="AL10" s="129">
        <f>'SMFP Facility Need 3.04 PPS'!AK24</f>
        <v>2.1846153846153844</v>
      </c>
      <c r="AM10" s="129">
        <f>'SMFP Facility Need 3.04 PPS'!AL24</f>
        <v>2.2615384615384615</v>
      </c>
      <c r="AN10" s="129">
        <f>'SMFP Facility Need 3.04 PPS'!AM24</f>
        <v>2.2307692307692308</v>
      </c>
      <c r="AO10" s="129">
        <f>'SMFP Facility Need 3.04 PPS'!AN24</f>
        <v>2.0923076923076924</v>
      </c>
      <c r="AP10" s="129">
        <f>'SMFP Facility Need 3.04 PPS'!AO24</f>
        <v>2.3230769230769233</v>
      </c>
      <c r="AQ10" s="129">
        <f>'SMFP Facility Need 3.04 PPS'!AP24</f>
        <v>2.3076923076923075</v>
      </c>
      <c r="AR10" s="129">
        <f>'SMFP Facility Need 3.04 PPS'!AQ24</f>
        <v>2.5384615384615383</v>
      </c>
      <c r="AS10" s="129">
        <f>'SMFP Facility Need 3.04 PPS'!AR24</f>
        <v>2.6769230769230767</v>
      </c>
      <c r="AT10" s="129">
        <f>'SMFP Facility Need 3.04 PPS'!AS24</f>
        <v>2.8</v>
      </c>
      <c r="AU10" s="129">
        <f>'SMFP Facility Need 3.04 PPS'!AT24</f>
        <v>2.8153846153846156</v>
      </c>
      <c r="AV10" s="129" t="e">
        <f>'SMFP Facility Need 3.04 PPS'!AU24</f>
        <v>#N/A</v>
      </c>
      <c r="AW10" s="88">
        <f t="shared" si="6"/>
        <v>2.7063010274658006</v>
      </c>
      <c r="AX10" s="180">
        <f t="shared" si="7"/>
        <v>0.25051148752615737</v>
      </c>
      <c r="AY10" s="180">
        <f t="shared" si="8"/>
        <v>0.50051122617395638</v>
      </c>
      <c r="AZ10" s="106">
        <f t="shared" si="9"/>
        <v>0.75547026149660212</v>
      </c>
    </row>
    <row r="11" spans="1:52" x14ac:dyDescent="0.55000000000000004">
      <c r="A11" s="28" t="s">
        <v>55</v>
      </c>
      <c r="B11" s="88">
        <v>3</v>
      </c>
      <c r="C11" s="130">
        <v>0.75</v>
      </c>
      <c r="D11" s="129">
        <f>'SMFP Facility Need 3.00 PPS'!C24</f>
        <v>2.6666666666666665</v>
      </c>
      <c r="E11" s="129">
        <f>'SMFP Facility Need 3.00 PPS'!D24</f>
        <v>2.7777777777777777</v>
      </c>
      <c r="F11" s="129">
        <f>'SMFP Facility Need 3.00 PPS'!E24</f>
        <v>2.8333333333333335</v>
      </c>
      <c r="G11" s="129">
        <f>'SMFP Facility Need 3.00 PPS'!F24</f>
        <v>2.8888888888888888</v>
      </c>
      <c r="H11" s="129">
        <f>'SMFP Facility Need 3.00 PPS'!G24</f>
        <v>3</v>
      </c>
      <c r="I11" s="129">
        <f>'SMFP Facility Need 3.00 PPS'!H24</f>
        <v>3.1527777777777777</v>
      </c>
      <c r="J11" s="129">
        <f>'SMFP Facility Need 3.00 PPS'!I24</f>
        <v>3.3472222222222223</v>
      </c>
      <c r="K11" s="129">
        <f>'SMFP Facility Need 3.00 PPS'!J24</f>
        <v>3.1666666666666665</v>
      </c>
      <c r="L11" s="129">
        <f>'SMFP Facility Need 3.00 PPS'!K24</f>
        <v>3.2083333333333335</v>
      </c>
      <c r="M11" s="129">
        <f>'SMFP Facility Need 3.00 PPS'!L24</f>
        <v>3.6363636363636362</v>
      </c>
      <c r="N11" s="129">
        <f>'SMFP Facility Need 3.00 PPS'!M24</f>
        <v>2.7272727272727271</v>
      </c>
      <c r="O11" s="129">
        <f>'SMFP Facility Need 3.00 PPS'!N24</f>
        <v>2.5151515151515151</v>
      </c>
      <c r="P11" s="129">
        <f>'SMFP Facility Need 3.00 PPS'!O24</f>
        <v>2.5303030303030303</v>
      </c>
      <c r="Q11" s="129">
        <f>'SMFP Facility Need 3.00 PPS'!P24</f>
        <v>2.8181818181818183</v>
      </c>
      <c r="R11" s="129">
        <f>'SMFP Facility Need 3.00 PPS'!Q24</f>
        <v>3.8863636363636362</v>
      </c>
      <c r="S11" s="129">
        <f>'SMFP Facility Need 3.00 PPS'!R24</f>
        <v>3.8181818181818183</v>
      </c>
      <c r="T11" s="129">
        <f>'SMFP Facility Need 3.00 PPS'!S24</f>
        <v>3.8181818181818183</v>
      </c>
      <c r="U11" s="129">
        <f>'SMFP Facility Need 3.00 PPS'!T24</f>
        <v>3.0185185185185186</v>
      </c>
      <c r="V11" s="129">
        <f>'SMFP Facility Need 3.00 PPS'!U24</f>
        <v>2.84375</v>
      </c>
      <c r="W11" s="129">
        <f>'SMFP Facility Need 3.00 PPS'!V24</f>
        <v>2.9242424242424243</v>
      </c>
      <c r="X11" s="129">
        <f>'SMFP Facility Need 3.00 PPS'!W24</f>
        <v>2.7575757575757578</v>
      </c>
      <c r="Y11" s="129">
        <f>'SMFP Facility Need 3.00 PPS'!X24</f>
        <v>2.7121212121212119</v>
      </c>
      <c r="Z11" s="129">
        <f>'SMFP Facility Need 3.00 PPS'!Y24</f>
        <v>2.6666666666666665</v>
      </c>
      <c r="AA11" s="129">
        <f>'SMFP Facility Need 3.00 PPS'!Z24</f>
        <v>2.9242424242424243</v>
      </c>
      <c r="AB11" s="129">
        <f>'SMFP Facility Need 3.00 PPS'!AA24</f>
        <v>2.9848484848484849</v>
      </c>
      <c r="AC11" s="129">
        <f>'SMFP Facility Need 3.00 PPS'!AB24</f>
        <v>2.3181818181818183</v>
      </c>
      <c r="AD11" s="129">
        <f>'SMFP Facility Need 3.00 PPS'!AC24</f>
        <v>2.2272727272727271</v>
      </c>
      <c r="AE11" s="129">
        <f>'SMFP Facility Need 3.00 PPS'!AD24</f>
        <v>1.9696969696969697</v>
      </c>
      <c r="AF11" s="129">
        <f>'SMFP Facility Need 3.00 PPS'!AE24</f>
        <v>2.0769230769230771</v>
      </c>
      <c r="AG11" s="129">
        <f>'SMFP Facility Need 3.00 PPS'!AF24</f>
        <v>2</v>
      </c>
      <c r="AH11" s="129">
        <f>'SMFP Facility Need 3.00 PPS'!AG24</f>
        <v>2.1692307692307691</v>
      </c>
      <c r="AI11" s="129">
        <f>'SMFP Facility Need 3.00 PPS'!AH24</f>
        <v>2.1384615384615384</v>
      </c>
      <c r="AJ11" s="129">
        <f>'SMFP Facility Need 3.00 PPS'!AI24</f>
        <v>2.1846153846153844</v>
      </c>
      <c r="AK11" s="129">
        <f>'SMFP Facility Need 3.00 PPS'!AJ24</f>
        <v>2.1384615384615384</v>
      </c>
      <c r="AL11" s="129">
        <f>'SMFP Facility Need 3.00 PPS'!AK24</f>
        <v>2.1846153846153844</v>
      </c>
      <c r="AM11" s="129">
        <f>'SMFP Facility Need 3.00 PPS'!AL24</f>
        <v>2.2615384615384615</v>
      </c>
      <c r="AN11" s="129">
        <f>'SMFP Facility Need 3.00 PPS'!AM24</f>
        <v>2.2307692307692308</v>
      </c>
      <c r="AO11" s="129">
        <f>'SMFP Facility Need 3.00 PPS'!AN24</f>
        <v>2.0923076923076924</v>
      </c>
      <c r="AP11" s="129">
        <f>'SMFP Facility Need 3.00 PPS'!AO24</f>
        <v>2.3230769230769233</v>
      </c>
      <c r="AQ11" s="129">
        <f>'SMFP Facility Need 3.00 PPS'!AP24</f>
        <v>2.3076923076923075</v>
      </c>
      <c r="AR11" s="129">
        <f>'SMFP Facility Need 3.00 PPS'!AQ24</f>
        <v>2.5384615384615383</v>
      </c>
      <c r="AS11" s="129">
        <f>'SMFP Facility Need 3.00 PPS'!AR24</f>
        <v>2.6769230769230767</v>
      </c>
      <c r="AT11" s="129">
        <f>'SMFP Facility Need 3.00 PPS'!AS24</f>
        <v>2.8</v>
      </c>
      <c r="AU11" s="129">
        <f>'SMFP Facility Need 3.00 PPS'!AT24</f>
        <v>2.8153846153846156</v>
      </c>
      <c r="AV11" s="129" t="e">
        <f>'SMFP Facility Need 3.00 PPS'!AU24</f>
        <v>#N/A</v>
      </c>
      <c r="AW11" s="88">
        <f t="shared" si="6"/>
        <v>2.7063010274658006</v>
      </c>
      <c r="AX11" s="180">
        <f t="shared" si="7"/>
        <v>0.25051148752615737</v>
      </c>
      <c r="AY11" s="180">
        <f t="shared" si="8"/>
        <v>0.50051122617395638</v>
      </c>
      <c r="AZ11" s="106">
        <f t="shared" si="9"/>
        <v>0.75547026149660212</v>
      </c>
    </row>
    <row r="12" spans="1:52" x14ac:dyDescent="0.55000000000000004">
      <c r="A12" s="28" t="s">
        <v>55</v>
      </c>
      <c r="B12" s="28">
        <v>2.96</v>
      </c>
      <c r="C12" s="130">
        <v>0.74</v>
      </c>
      <c r="D12" s="129">
        <f>'SMFP Facility Need 2.96 PPS'!C24</f>
        <v>2.6666666666666665</v>
      </c>
      <c r="E12" s="129">
        <f>'SMFP Facility Need 2.96 PPS'!D24</f>
        <v>2.7777777777777777</v>
      </c>
      <c r="F12" s="129">
        <f>'SMFP Facility Need 2.96 PPS'!E24</f>
        <v>2.8333333333333335</v>
      </c>
      <c r="G12" s="129">
        <f>'SMFP Facility Need 2.96 PPS'!F24</f>
        <v>2.8888888888888888</v>
      </c>
      <c r="H12" s="129">
        <f>'SMFP Facility Need 2.96 PPS'!G24</f>
        <v>3</v>
      </c>
      <c r="I12" s="129">
        <f>'SMFP Facility Need 2.96 PPS'!H24</f>
        <v>3.1527777777777777</v>
      </c>
      <c r="J12" s="129">
        <f>'SMFP Facility Need 2.96 PPS'!I24</f>
        <v>3.3472222222222223</v>
      </c>
      <c r="K12" s="129">
        <f>'SMFP Facility Need 2.96 PPS'!J24</f>
        <v>3.1666666666666665</v>
      </c>
      <c r="L12" s="129">
        <f>'SMFP Facility Need 2.96 PPS'!K24</f>
        <v>3.2083333333333335</v>
      </c>
      <c r="M12" s="129">
        <f>'SMFP Facility Need 2.96 PPS'!L24</f>
        <v>3.6363636363636362</v>
      </c>
      <c r="N12" s="129">
        <f>'SMFP Facility Need 2.96 PPS'!M24</f>
        <v>2.7272727272727271</v>
      </c>
      <c r="O12" s="129">
        <f>'SMFP Facility Need 2.96 PPS'!N24</f>
        <v>2.5151515151515151</v>
      </c>
      <c r="P12" s="129">
        <f>'SMFP Facility Need 2.96 PPS'!O24</f>
        <v>2.5303030303030303</v>
      </c>
      <c r="Q12" s="129">
        <f>'SMFP Facility Need 2.96 PPS'!P24</f>
        <v>2.8181818181818183</v>
      </c>
      <c r="R12" s="129">
        <f>'SMFP Facility Need 2.96 PPS'!Q24</f>
        <v>3.8863636363636362</v>
      </c>
      <c r="S12" s="129">
        <f>'SMFP Facility Need 2.96 PPS'!R24</f>
        <v>3.8181818181818183</v>
      </c>
      <c r="T12" s="129">
        <f>'SMFP Facility Need 2.96 PPS'!S24</f>
        <v>3.8181818181818183</v>
      </c>
      <c r="U12" s="129">
        <f>'SMFP Facility Need 2.96 PPS'!T24</f>
        <v>3.0185185185185186</v>
      </c>
      <c r="V12" s="129">
        <f>'SMFP Facility Need 2.96 PPS'!U24</f>
        <v>2.84375</v>
      </c>
      <c r="W12" s="129">
        <f>'SMFP Facility Need 2.96 PPS'!V24</f>
        <v>2.9242424242424243</v>
      </c>
      <c r="X12" s="129">
        <f>'SMFP Facility Need 2.96 PPS'!W24</f>
        <v>2.7575757575757578</v>
      </c>
      <c r="Y12" s="129">
        <f>'SMFP Facility Need 2.96 PPS'!X24</f>
        <v>2.7121212121212119</v>
      </c>
      <c r="Z12" s="129">
        <f>'SMFP Facility Need 2.96 PPS'!Y24</f>
        <v>2.6666666666666665</v>
      </c>
      <c r="AA12" s="129">
        <f>'SMFP Facility Need 2.96 PPS'!Z24</f>
        <v>2.9242424242424243</v>
      </c>
      <c r="AB12" s="129">
        <f>'SMFP Facility Need 2.96 PPS'!AA24</f>
        <v>2.9848484848484849</v>
      </c>
      <c r="AC12" s="129">
        <f>'SMFP Facility Need 2.96 PPS'!AB24</f>
        <v>2.3181818181818183</v>
      </c>
      <c r="AD12" s="129">
        <f>'SMFP Facility Need 2.96 PPS'!AC24</f>
        <v>2.2272727272727271</v>
      </c>
      <c r="AE12" s="129">
        <f>'SMFP Facility Need 2.96 PPS'!AD24</f>
        <v>1.9696969696969697</v>
      </c>
      <c r="AF12" s="129">
        <f>'SMFP Facility Need 2.96 PPS'!AE24</f>
        <v>2.0769230769230771</v>
      </c>
      <c r="AG12" s="129">
        <f>'SMFP Facility Need 2.96 PPS'!AF24</f>
        <v>2</v>
      </c>
      <c r="AH12" s="129">
        <f>'SMFP Facility Need 2.96 PPS'!AG24</f>
        <v>2.1692307692307691</v>
      </c>
      <c r="AI12" s="129">
        <f>'SMFP Facility Need 2.96 PPS'!AH24</f>
        <v>2.1384615384615384</v>
      </c>
      <c r="AJ12" s="129">
        <f>'SMFP Facility Need 2.96 PPS'!AI24</f>
        <v>2.1846153846153844</v>
      </c>
      <c r="AK12" s="129">
        <f>'SMFP Facility Need 2.96 PPS'!AJ24</f>
        <v>2.1384615384615384</v>
      </c>
      <c r="AL12" s="129">
        <f>'SMFP Facility Need 2.96 PPS'!AK24</f>
        <v>2.1846153846153844</v>
      </c>
      <c r="AM12" s="129">
        <f>'SMFP Facility Need 2.96 PPS'!AL24</f>
        <v>2.2615384615384615</v>
      </c>
      <c r="AN12" s="129">
        <f>'SMFP Facility Need 2.96 PPS'!AM24</f>
        <v>2.2307692307692308</v>
      </c>
      <c r="AO12" s="129">
        <f>'SMFP Facility Need 2.96 PPS'!AN24</f>
        <v>2.0923076923076924</v>
      </c>
      <c r="AP12" s="129">
        <f>'SMFP Facility Need 2.96 PPS'!AO24</f>
        <v>2.3230769230769233</v>
      </c>
      <c r="AQ12" s="129">
        <f>'SMFP Facility Need 2.96 PPS'!AP24</f>
        <v>2.3076923076923075</v>
      </c>
      <c r="AR12" s="129">
        <f>'SMFP Facility Need 2.96 PPS'!AQ24</f>
        <v>2.5384615384615383</v>
      </c>
      <c r="AS12" s="129">
        <f>'SMFP Facility Need 2.96 PPS'!AR24</f>
        <v>2.6769230769230767</v>
      </c>
      <c r="AT12" s="129">
        <f>'SMFP Facility Need 2.96 PPS'!AS24</f>
        <v>2.8</v>
      </c>
      <c r="AU12" s="129">
        <f>'SMFP Facility Need 2.96 PPS'!AT24</f>
        <v>2.8153846153846156</v>
      </c>
      <c r="AV12" s="129" t="e">
        <f>'SMFP Facility Need 2.96 PPS'!AU24</f>
        <v>#N/A</v>
      </c>
      <c r="AW12" s="88">
        <f t="shared" si="6"/>
        <v>2.7063010274658006</v>
      </c>
      <c r="AX12" s="180">
        <f t="shared" si="7"/>
        <v>0.25051148752615737</v>
      </c>
      <c r="AY12" s="180">
        <f t="shared" si="8"/>
        <v>0.50051122617395638</v>
      </c>
      <c r="AZ12" s="106">
        <f t="shared" si="9"/>
        <v>0.75547026149660212</v>
      </c>
    </row>
    <row r="13" spans="1:52" x14ac:dyDescent="0.55000000000000004">
      <c r="A13" s="28" t="s">
        <v>55</v>
      </c>
      <c r="B13" s="28">
        <v>2.92</v>
      </c>
      <c r="C13" s="130">
        <v>0.73</v>
      </c>
      <c r="D13" s="129">
        <f>'SMFP Facility Need 2.92 PPS'!C24</f>
        <v>2.6666666666666665</v>
      </c>
      <c r="E13" s="129">
        <f>'SMFP Facility Need 2.92 PPS'!D24</f>
        <v>2.7777777777777777</v>
      </c>
      <c r="F13" s="129">
        <f>'SMFP Facility Need 2.92 PPS'!E24</f>
        <v>2.8333333333333335</v>
      </c>
      <c r="G13" s="129">
        <f>'SMFP Facility Need 2.92 PPS'!F24</f>
        <v>2.8888888888888888</v>
      </c>
      <c r="H13" s="129">
        <f>'SMFP Facility Need 2.92 PPS'!G24</f>
        <v>3</v>
      </c>
      <c r="I13" s="129">
        <f>'SMFP Facility Need 2.92 PPS'!H24</f>
        <v>3.1527777777777777</v>
      </c>
      <c r="J13" s="129">
        <f>'SMFP Facility Need 2.92 PPS'!I24</f>
        <v>3.3472222222222223</v>
      </c>
      <c r="K13" s="129">
        <f>'SMFP Facility Need 2.92 PPS'!J24</f>
        <v>3.1666666666666665</v>
      </c>
      <c r="L13" s="129">
        <f>'SMFP Facility Need 2.92 PPS'!K24</f>
        <v>3.2083333333333335</v>
      </c>
      <c r="M13" s="129">
        <f>'SMFP Facility Need 2.92 PPS'!L24</f>
        <v>3.6363636363636362</v>
      </c>
      <c r="N13" s="129">
        <f>'SMFP Facility Need 2.92 PPS'!M24</f>
        <v>2.7272727272727271</v>
      </c>
      <c r="O13" s="129">
        <f>'SMFP Facility Need 2.92 PPS'!N24</f>
        <v>2.5151515151515151</v>
      </c>
      <c r="P13" s="129">
        <f>'SMFP Facility Need 2.92 PPS'!O24</f>
        <v>2.5303030303030303</v>
      </c>
      <c r="Q13" s="129">
        <f>'SMFP Facility Need 2.92 PPS'!P24</f>
        <v>2.8181818181818183</v>
      </c>
      <c r="R13" s="129">
        <f>'SMFP Facility Need 2.92 PPS'!Q24</f>
        <v>3.8863636363636362</v>
      </c>
      <c r="S13" s="129">
        <f>'SMFP Facility Need 2.92 PPS'!R24</f>
        <v>3.8181818181818183</v>
      </c>
      <c r="T13" s="129">
        <f>'SMFP Facility Need 2.92 PPS'!S24</f>
        <v>3.8181818181818183</v>
      </c>
      <c r="U13" s="129">
        <f>'SMFP Facility Need 2.92 PPS'!T24</f>
        <v>3.0185185185185186</v>
      </c>
      <c r="V13" s="129">
        <f>'SMFP Facility Need 2.92 PPS'!U24</f>
        <v>2.84375</v>
      </c>
      <c r="W13" s="129">
        <f>'SMFP Facility Need 2.92 PPS'!V24</f>
        <v>2.9242424242424243</v>
      </c>
      <c r="X13" s="129">
        <f>'SMFP Facility Need 2.92 PPS'!W24</f>
        <v>2.7575757575757578</v>
      </c>
      <c r="Y13" s="129">
        <f>'SMFP Facility Need 2.92 PPS'!X24</f>
        <v>2.7121212121212119</v>
      </c>
      <c r="Z13" s="129">
        <f>'SMFP Facility Need 2.92 PPS'!Y24</f>
        <v>2.6666666666666665</v>
      </c>
      <c r="AA13" s="129">
        <f>'SMFP Facility Need 2.92 PPS'!Z24</f>
        <v>2.9242424242424243</v>
      </c>
      <c r="AB13" s="129">
        <f>'SMFP Facility Need 2.92 PPS'!AA24</f>
        <v>2.9848484848484849</v>
      </c>
      <c r="AC13" s="129">
        <f>'SMFP Facility Need 2.92 PPS'!AB24</f>
        <v>2.3181818181818183</v>
      </c>
      <c r="AD13" s="129">
        <f>'SMFP Facility Need 2.92 PPS'!AC24</f>
        <v>2.2272727272727271</v>
      </c>
      <c r="AE13" s="129">
        <f>'SMFP Facility Need 2.92 PPS'!AD24</f>
        <v>1.9696969696969697</v>
      </c>
      <c r="AF13" s="129">
        <f>'SMFP Facility Need 2.92 PPS'!AE24</f>
        <v>2.0769230769230771</v>
      </c>
      <c r="AG13" s="129">
        <f>'SMFP Facility Need 2.92 PPS'!AF24</f>
        <v>2</v>
      </c>
      <c r="AH13" s="129">
        <f>'SMFP Facility Need 2.92 PPS'!AG24</f>
        <v>2.1692307692307691</v>
      </c>
      <c r="AI13" s="129">
        <f>'SMFP Facility Need 2.92 PPS'!AH24</f>
        <v>2.1384615384615384</v>
      </c>
      <c r="AJ13" s="129">
        <f>'SMFP Facility Need 2.92 PPS'!AI24</f>
        <v>2.1846153846153844</v>
      </c>
      <c r="AK13" s="129">
        <f>'SMFP Facility Need 2.92 PPS'!AJ24</f>
        <v>2.1384615384615384</v>
      </c>
      <c r="AL13" s="129">
        <f>'SMFP Facility Need 2.92 PPS'!AK24</f>
        <v>2.1846153846153844</v>
      </c>
      <c r="AM13" s="129">
        <f>'SMFP Facility Need 2.92 PPS'!AL24</f>
        <v>2.2615384615384615</v>
      </c>
      <c r="AN13" s="129">
        <f>'SMFP Facility Need 2.92 PPS'!AM24</f>
        <v>2.2307692307692308</v>
      </c>
      <c r="AO13" s="129">
        <f>'SMFP Facility Need 2.92 PPS'!AN24</f>
        <v>2.0923076923076924</v>
      </c>
      <c r="AP13" s="129">
        <f>'SMFP Facility Need 2.92 PPS'!AO24</f>
        <v>2.3230769230769233</v>
      </c>
      <c r="AQ13" s="129">
        <f>'SMFP Facility Need 2.92 PPS'!AP24</f>
        <v>2.3076923076923075</v>
      </c>
      <c r="AR13" s="129">
        <f>'SMFP Facility Need 2.92 PPS'!AQ24</f>
        <v>2.5384615384615383</v>
      </c>
      <c r="AS13" s="129">
        <f>'SMFP Facility Need 2.92 PPS'!AR24</f>
        <v>2.6769230769230767</v>
      </c>
      <c r="AT13" s="129">
        <f>'SMFP Facility Need 2.92 PPS'!AS24</f>
        <v>2.8</v>
      </c>
      <c r="AU13" s="129">
        <f>'SMFP Facility Need 2.92 PPS'!AT24</f>
        <v>2.8153846153846156</v>
      </c>
      <c r="AV13" s="129" t="e">
        <f>'SMFP Facility Need 2.92 PPS'!AU24</f>
        <v>#N/A</v>
      </c>
      <c r="AW13" s="88">
        <f t="shared" si="6"/>
        <v>2.7063010274658006</v>
      </c>
      <c r="AX13" s="180">
        <f t="shared" si="7"/>
        <v>0.25051148752615737</v>
      </c>
      <c r="AY13" s="180">
        <f t="shared" si="8"/>
        <v>0.50051122617395638</v>
      </c>
      <c r="AZ13" s="106">
        <f t="shared" si="9"/>
        <v>0.75547026149660212</v>
      </c>
    </row>
    <row r="14" spans="1:52" x14ac:dyDescent="0.55000000000000004">
      <c r="A14" s="28" t="s">
        <v>55</v>
      </c>
      <c r="B14" s="28">
        <v>2.88</v>
      </c>
      <c r="C14" s="130">
        <v>0.72</v>
      </c>
      <c r="D14" s="129">
        <f>'SMFP Facility Need 2.88 PPS'!C24</f>
        <v>2.6666666666666665</v>
      </c>
      <c r="E14" s="129">
        <f>'SMFP Facility Need 2.88 PPS'!D24</f>
        <v>2.7777777777777777</v>
      </c>
      <c r="F14" s="129">
        <f>'SMFP Facility Need 2.88 PPS'!E24</f>
        <v>2.8333333333333335</v>
      </c>
      <c r="G14" s="129">
        <f>'SMFP Facility Need 2.88 PPS'!F24</f>
        <v>2.8888888888888888</v>
      </c>
      <c r="H14" s="129">
        <f>'SMFP Facility Need 2.88 PPS'!G24</f>
        <v>3</v>
      </c>
      <c r="I14" s="129">
        <f>'SMFP Facility Need 2.88 PPS'!H24</f>
        <v>3.1527777777777777</v>
      </c>
      <c r="J14" s="129">
        <f>'SMFP Facility Need 2.88 PPS'!I24</f>
        <v>3.3472222222222223</v>
      </c>
      <c r="K14" s="129">
        <f>'SMFP Facility Need 2.88 PPS'!J24</f>
        <v>3.1666666666666665</v>
      </c>
      <c r="L14" s="129">
        <f>'SMFP Facility Need 2.88 PPS'!K24</f>
        <v>3.2083333333333335</v>
      </c>
      <c r="M14" s="129">
        <f>'SMFP Facility Need 2.88 PPS'!L24</f>
        <v>3.6363636363636362</v>
      </c>
      <c r="N14" s="129">
        <f>'SMFP Facility Need 2.88 PPS'!M24</f>
        <v>2.7272727272727271</v>
      </c>
      <c r="O14" s="129">
        <f>'SMFP Facility Need 2.88 PPS'!N24</f>
        <v>2.5151515151515151</v>
      </c>
      <c r="P14" s="129">
        <f>'SMFP Facility Need 2.88 PPS'!O24</f>
        <v>2.5303030303030303</v>
      </c>
      <c r="Q14" s="129">
        <f>'SMFP Facility Need 2.88 PPS'!P24</f>
        <v>2.8181818181818183</v>
      </c>
      <c r="R14" s="129">
        <f>'SMFP Facility Need 2.88 PPS'!Q24</f>
        <v>3.8863636363636362</v>
      </c>
      <c r="S14" s="129">
        <f>'SMFP Facility Need 2.88 PPS'!R24</f>
        <v>3.8181818181818183</v>
      </c>
      <c r="T14" s="129">
        <f>'SMFP Facility Need 2.88 PPS'!S24</f>
        <v>3.8181818181818183</v>
      </c>
      <c r="U14" s="129">
        <f>'SMFP Facility Need 2.88 PPS'!T24</f>
        <v>3.0185185185185186</v>
      </c>
      <c r="V14" s="129">
        <f>'SMFP Facility Need 2.88 PPS'!U24</f>
        <v>2.84375</v>
      </c>
      <c r="W14" s="129">
        <f>'SMFP Facility Need 2.88 PPS'!V24</f>
        <v>2.9242424242424243</v>
      </c>
      <c r="X14" s="129">
        <f>'SMFP Facility Need 2.88 PPS'!W24</f>
        <v>2.7575757575757578</v>
      </c>
      <c r="Y14" s="129">
        <f>'SMFP Facility Need 2.88 PPS'!X24</f>
        <v>2.7121212121212119</v>
      </c>
      <c r="Z14" s="129">
        <f>'SMFP Facility Need 2.88 PPS'!Y24</f>
        <v>2.6666666666666665</v>
      </c>
      <c r="AA14" s="129">
        <f>'SMFP Facility Need 2.88 PPS'!Z24</f>
        <v>2.9242424242424243</v>
      </c>
      <c r="AB14" s="129">
        <f>'SMFP Facility Need 2.88 PPS'!AA24</f>
        <v>2.9848484848484849</v>
      </c>
      <c r="AC14" s="129">
        <f>'SMFP Facility Need 2.88 PPS'!AB24</f>
        <v>2.3181818181818183</v>
      </c>
      <c r="AD14" s="129">
        <f>'SMFP Facility Need 2.88 PPS'!AC24</f>
        <v>2.2272727272727271</v>
      </c>
      <c r="AE14" s="129">
        <f>'SMFP Facility Need 2.88 PPS'!AD24</f>
        <v>1.9696969696969697</v>
      </c>
      <c r="AF14" s="129">
        <f>'SMFP Facility Need 2.88 PPS'!AE24</f>
        <v>2.0769230769230771</v>
      </c>
      <c r="AG14" s="129">
        <f>'SMFP Facility Need 2.88 PPS'!AF24</f>
        <v>2</v>
      </c>
      <c r="AH14" s="129">
        <f>'SMFP Facility Need 2.88 PPS'!AG24</f>
        <v>2.1692307692307691</v>
      </c>
      <c r="AI14" s="129">
        <f>'SMFP Facility Need 2.88 PPS'!AH24</f>
        <v>2.1384615384615384</v>
      </c>
      <c r="AJ14" s="129">
        <f>'SMFP Facility Need 2.88 PPS'!AI24</f>
        <v>2.1846153846153844</v>
      </c>
      <c r="AK14" s="129">
        <f>'SMFP Facility Need 2.88 PPS'!AJ24</f>
        <v>2.1384615384615384</v>
      </c>
      <c r="AL14" s="129">
        <f>'SMFP Facility Need 2.88 PPS'!AK24</f>
        <v>2.1846153846153844</v>
      </c>
      <c r="AM14" s="129">
        <f>'SMFP Facility Need 2.88 PPS'!AL24</f>
        <v>2.2615384615384615</v>
      </c>
      <c r="AN14" s="129">
        <f>'SMFP Facility Need 2.88 PPS'!AM24</f>
        <v>2.2307692307692308</v>
      </c>
      <c r="AO14" s="129">
        <f>'SMFP Facility Need 2.88 PPS'!AN24</f>
        <v>2.0923076923076924</v>
      </c>
      <c r="AP14" s="129">
        <f>'SMFP Facility Need 2.88 PPS'!AO24</f>
        <v>2.3230769230769233</v>
      </c>
      <c r="AQ14" s="129">
        <f>'SMFP Facility Need 2.88 PPS'!AP24</f>
        <v>2.3076923076923075</v>
      </c>
      <c r="AR14" s="129">
        <f>'SMFP Facility Need 2.88 PPS'!AQ24</f>
        <v>2.5384615384615383</v>
      </c>
      <c r="AS14" s="129">
        <f>'SMFP Facility Need 2.88 PPS'!AR24</f>
        <v>2.6769230769230767</v>
      </c>
      <c r="AT14" s="129">
        <f>'SMFP Facility Need 2.88 PPS'!AS24</f>
        <v>2.8</v>
      </c>
      <c r="AU14" s="129">
        <f>'SMFP Facility Need 2.88 PPS'!AT24</f>
        <v>2.8153846153846156</v>
      </c>
      <c r="AV14" s="129" t="e">
        <f>'SMFP Facility Need 2.88 PPS'!AU24</f>
        <v>#N/A</v>
      </c>
      <c r="AW14" s="88">
        <f t="shared" si="6"/>
        <v>2.7063010274658006</v>
      </c>
      <c r="AX14" s="180">
        <f t="shared" si="7"/>
        <v>0.25051148752615737</v>
      </c>
      <c r="AY14" s="180">
        <f t="shared" si="8"/>
        <v>0.50051122617395638</v>
      </c>
      <c r="AZ14" s="106">
        <f t="shared" si="9"/>
        <v>0.75547026149660212</v>
      </c>
    </row>
    <row r="15" spans="1:52" x14ac:dyDescent="0.55000000000000004">
      <c r="A15" s="28" t="s">
        <v>55</v>
      </c>
      <c r="B15" s="28">
        <v>2.84</v>
      </c>
      <c r="C15" s="130">
        <v>0.71</v>
      </c>
      <c r="D15" s="129">
        <f>'SMFP Facility Need 2.84 PPS'!C24</f>
        <v>2.6666666666666665</v>
      </c>
      <c r="E15" s="129">
        <f>'SMFP Facility Need 2.84 PPS'!D24</f>
        <v>2.7777777777777777</v>
      </c>
      <c r="F15" s="129">
        <f>'SMFP Facility Need 2.84 PPS'!E24</f>
        <v>2.8333333333333335</v>
      </c>
      <c r="G15" s="129">
        <f>'SMFP Facility Need 2.84 PPS'!F24</f>
        <v>2.8888888888888888</v>
      </c>
      <c r="H15" s="129">
        <f>'SMFP Facility Need 2.84 PPS'!G24</f>
        <v>3</v>
      </c>
      <c r="I15" s="129">
        <f>'SMFP Facility Need 2.84 PPS'!H24</f>
        <v>3.1527777777777777</v>
      </c>
      <c r="J15" s="129">
        <f>'SMFP Facility Need 2.84 PPS'!I24</f>
        <v>3.3472222222222223</v>
      </c>
      <c r="K15" s="129">
        <f>'SMFP Facility Need 2.84 PPS'!J24</f>
        <v>3.1666666666666665</v>
      </c>
      <c r="L15" s="129">
        <f>'SMFP Facility Need 2.84 PPS'!K24</f>
        <v>3.2083333333333335</v>
      </c>
      <c r="M15" s="129">
        <f>'SMFP Facility Need 2.84 PPS'!L24</f>
        <v>3.6363636363636362</v>
      </c>
      <c r="N15" s="129">
        <f>'SMFP Facility Need 2.84 PPS'!M24</f>
        <v>2.7272727272727271</v>
      </c>
      <c r="O15" s="129">
        <f>'SMFP Facility Need 2.84 PPS'!N24</f>
        <v>2.5151515151515151</v>
      </c>
      <c r="P15" s="129">
        <f>'SMFP Facility Need 2.84 PPS'!O24</f>
        <v>2.5303030303030303</v>
      </c>
      <c r="Q15" s="129">
        <f>'SMFP Facility Need 2.84 PPS'!P24</f>
        <v>2.8181818181818183</v>
      </c>
      <c r="R15" s="129">
        <f>'SMFP Facility Need 2.84 PPS'!Q24</f>
        <v>3.8863636363636362</v>
      </c>
      <c r="S15" s="129">
        <f>'SMFP Facility Need 2.84 PPS'!R24</f>
        <v>3.8181818181818183</v>
      </c>
      <c r="T15" s="129">
        <f>'SMFP Facility Need 2.84 PPS'!S24</f>
        <v>3.8181818181818183</v>
      </c>
      <c r="U15" s="129">
        <f>'SMFP Facility Need 2.84 PPS'!T24</f>
        <v>3.0185185185185186</v>
      </c>
      <c r="V15" s="129">
        <f>'SMFP Facility Need 2.84 PPS'!U24</f>
        <v>2.84375</v>
      </c>
      <c r="W15" s="129">
        <f>'SMFP Facility Need 2.84 PPS'!V24</f>
        <v>2.9242424242424243</v>
      </c>
      <c r="X15" s="129">
        <f>'SMFP Facility Need 2.84 PPS'!W24</f>
        <v>2.7575757575757578</v>
      </c>
      <c r="Y15" s="129">
        <f>'SMFP Facility Need 2.84 PPS'!X24</f>
        <v>2.7121212121212119</v>
      </c>
      <c r="Z15" s="129">
        <f>'SMFP Facility Need 2.84 PPS'!Y24</f>
        <v>2.6666666666666665</v>
      </c>
      <c r="AA15" s="129">
        <f>'SMFP Facility Need 2.84 PPS'!Z24</f>
        <v>2.9242424242424243</v>
      </c>
      <c r="AB15" s="129">
        <f>'SMFP Facility Need 2.84 PPS'!AA24</f>
        <v>2.9848484848484849</v>
      </c>
      <c r="AC15" s="129">
        <f>'SMFP Facility Need 2.84 PPS'!AB24</f>
        <v>2.3181818181818183</v>
      </c>
      <c r="AD15" s="129">
        <f>'SMFP Facility Need 2.84 PPS'!AC24</f>
        <v>2.2272727272727271</v>
      </c>
      <c r="AE15" s="129">
        <f>'SMFP Facility Need 2.84 PPS'!AD24</f>
        <v>1.9696969696969697</v>
      </c>
      <c r="AF15" s="129">
        <f>'SMFP Facility Need 2.84 PPS'!AE24</f>
        <v>2.0769230769230771</v>
      </c>
      <c r="AG15" s="129">
        <f>'SMFP Facility Need 2.84 PPS'!AF24</f>
        <v>2</v>
      </c>
      <c r="AH15" s="129">
        <f>'SMFP Facility Need 2.84 PPS'!AG24</f>
        <v>2.1692307692307691</v>
      </c>
      <c r="AI15" s="129">
        <f>'SMFP Facility Need 2.84 PPS'!AH24</f>
        <v>2.1384615384615384</v>
      </c>
      <c r="AJ15" s="129">
        <f>'SMFP Facility Need 2.84 PPS'!AI24</f>
        <v>2.1846153846153844</v>
      </c>
      <c r="AK15" s="129">
        <f>'SMFP Facility Need 2.84 PPS'!AJ24</f>
        <v>2.1384615384615384</v>
      </c>
      <c r="AL15" s="129">
        <f>'SMFP Facility Need 2.84 PPS'!AK24</f>
        <v>2.1846153846153844</v>
      </c>
      <c r="AM15" s="129">
        <f>'SMFP Facility Need 2.84 PPS'!AL24</f>
        <v>2.2615384615384615</v>
      </c>
      <c r="AN15" s="129">
        <f>'SMFP Facility Need 2.84 PPS'!AM24</f>
        <v>2.2307692307692308</v>
      </c>
      <c r="AO15" s="129">
        <f>'SMFP Facility Need 2.84 PPS'!AN24</f>
        <v>2.0923076923076924</v>
      </c>
      <c r="AP15" s="129">
        <f>'SMFP Facility Need 2.84 PPS'!AO24</f>
        <v>2.3230769230769233</v>
      </c>
      <c r="AQ15" s="129">
        <f>'SMFP Facility Need 2.84 PPS'!AP24</f>
        <v>2.3076923076923075</v>
      </c>
      <c r="AR15" s="129">
        <f>'SMFP Facility Need 2.84 PPS'!AQ24</f>
        <v>2.5384615384615383</v>
      </c>
      <c r="AS15" s="129">
        <f>'SMFP Facility Need 2.84 PPS'!AR24</f>
        <v>2.6769230769230767</v>
      </c>
      <c r="AT15" s="129">
        <f>'SMFP Facility Need 2.84 PPS'!AS24</f>
        <v>2.8</v>
      </c>
      <c r="AU15" s="129">
        <f>'SMFP Facility Need 2.84 PPS'!AT24</f>
        <v>2.8153846153846156</v>
      </c>
      <c r="AV15" s="129" t="e">
        <f>'SMFP Facility Need 2.84 PPS'!AU24</f>
        <v>#N/A</v>
      </c>
      <c r="AW15" s="88">
        <f t="shared" si="6"/>
        <v>2.7063010274658006</v>
      </c>
      <c r="AX15" s="180">
        <f t="shared" si="7"/>
        <v>0.25051148752615737</v>
      </c>
      <c r="AY15" s="180">
        <f t="shared" si="8"/>
        <v>0.50051122617395638</v>
      </c>
      <c r="AZ15" s="106">
        <f t="shared" si="9"/>
        <v>0.75547026149660212</v>
      </c>
    </row>
    <row r="16" spans="1:52" x14ac:dyDescent="0.55000000000000004">
      <c r="A16" s="28" t="s">
        <v>55</v>
      </c>
      <c r="B16" s="28">
        <v>2.8</v>
      </c>
      <c r="C16" s="128">
        <v>0.7</v>
      </c>
      <c r="D16" s="129">
        <f>'SMFP Facility Need 2.80 PPS'!C24</f>
        <v>2.6666666666666665</v>
      </c>
      <c r="E16" s="129">
        <f>'SMFP Facility Need 2.80 PPS'!D24</f>
        <v>2.7777777777777777</v>
      </c>
      <c r="F16" s="129">
        <f>'SMFP Facility Need 2.80 PPS'!E24</f>
        <v>2.8333333333333335</v>
      </c>
      <c r="G16" s="129">
        <f>'SMFP Facility Need 2.80 PPS'!F24</f>
        <v>2.8888888888888888</v>
      </c>
      <c r="H16" s="129">
        <f>'SMFP Facility Need 2.80 PPS'!G24</f>
        <v>3</v>
      </c>
      <c r="I16" s="129">
        <f>'SMFP Facility Need 2.80 PPS'!H24</f>
        <v>3.1527777777777777</v>
      </c>
      <c r="J16" s="129">
        <f>'SMFP Facility Need 2.80 PPS'!I24</f>
        <v>3.3472222222222223</v>
      </c>
      <c r="K16" s="129">
        <f>'SMFP Facility Need 2.80 PPS'!J24</f>
        <v>3.1666666666666665</v>
      </c>
      <c r="L16" s="129">
        <f>'SMFP Facility Need 2.80 PPS'!K24</f>
        <v>3.2083333333333335</v>
      </c>
      <c r="M16" s="129">
        <f>'SMFP Facility Need 2.80 PPS'!L24</f>
        <v>3.6363636363636362</v>
      </c>
      <c r="N16" s="129">
        <f>'SMFP Facility Need 2.80 PPS'!M24</f>
        <v>2.7272727272727271</v>
      </c>
      <c r="O16" s="129">
        <f>'SMFP Facility Need 2.80 PPS'!N24</f>
        <v>2.5151515151515151</v>
      </c>
      <c r="P16" s="129">
        <f>'SMFP Facility Need 2.80 PPS'!O24</f>
        <v>2.5303030303030303</v>
      </c>
      <c r="Q16" s="129">
        <f>'SMFP Facility Need 2.80 PPS'!P24</f>
        <v>2.8181818181818183</v>
      </c>
      <c r="R16" s="129">
        <f>'SMFP Facility Need 2.80 PPS'!Q24</f>
        <v>3.8863636363636362</v>
      </c>
      <c r="S16" s="129">
        <f>'SMFP Facility Need 2.80 PPS'!R24</f>
        <v>3.8181818181818183</v>
      </c>
      <c r="T16" s="129">
        <f>'SMFP Facility Need 2.80 PPS'!S24</f>
        <v>3.6018376722817766</v>
      </c>
      <c r="U16" s="129">
        <f>'SMFP Facility Need 2.80 PPS'!T24</f>
        <v>2.8776796973518288</v>
      </c>
      <c r="V16" s="129">
        <f>'SMFP Facility Need 2.80 PPS'!U24</f>
        <v>2.7575757575757578</v>
      </c>
      <c r="W16" s="129">
        <f>'SMFP Facility Need 2.80 PPS'!V24</f>
        <v>2.9242424242424243</v>
      </c>
      <c r="X16" s="129">
        <f>'SMFP Facility Need 2.80 PPS'!W24</f>
        <v>2.7575757575757578</v>
      </c>
      <c r="Y16" s="129">
        <f>'SMFP Facility Need 2.80 PPS'!X24</f>
        <v>2.7121212121212119</v>
      </c>
      <c r="Z16" s="129">
        <f>'SMFP Facility Need 2.80 PPS'!Y24</f>
        <v>2.6666666666666665</v>
      </c>
      <c r="AA16" s="129">
        <f>'SMFP Facility Need 2.80 PPS'!Z24</f>
        <v>2.9242424242424243</v>
      </c>
      <c r="AB16" s="129">
        <f>'SMFP Facility Need 2.80 PPS'!AA24</f>
        <v>2.9848484848484849</v>
      </c>
      <c r="AC16" s="129">
        <f>'SMFP Facility Need 2.80 PPS'!AB24</f>
        <v>2.3181818181818183</v>
      </c>
      <c r="AD16" s="129">
        <f>'SMFP Facility Need 2.80 PPS'!AC24</f>
        <v>2.2272727272727271</v>
      </c>
      <c r="AE16" s="129">
        <f>'SMFP Facility Need 2.80 PPS'!AD24</f>
        <v>1.9696969696969697</v>
      </c>
      <c r="AF16" s="129">
        <f>'SMFP Facility Need 2.80 PPS'!AE24</f>
        <v>2.0769230769230771</v>
      </c>
      <c r="AG16" s="129">
        <f>'SMFP Facility Need 2.80 PPS'!AF24</f>
        <v>2</v>
      </c>
      <c r="AH16" s="129">
        <f>'SMFP Facility Need 2.80 PPS'!AG24</f>
        <v>2.1692307692307691</v>
      </c>
      <c r="AI16" s="129">
        <f>'SMFP Facility Need 2.80 PPS'!AH24</f>
        <v>2.1384615384615384</v>
      </c>
      <c r="AJ16" s="129">
        <f>'SMFP Facility Need 2.80 PPS'!AI24</f>
        <v>2.1846153846153844</v>
      </c>
      <c r="AK16" s="129">
        <f>'SMFP Facility Need 2.80 PPS'!AJ24</f>
        <v>2.1384615384615384</v>
      </c>
      <c r="AL16" s="129">
        <f>'SMFP Facility Need 2.80 PPS'!AK24</f>
        <v>2.1846153846153844</v>
      </c>
      <c r="AM16" s="129">
        <f>'SMFP Facility Need 2.80 PPS'!AL24</f>
        <v>2.2615384615384615</v>
      </c>
      <c r="AN16" s="129">
        <f>'SMFP Facility Need 2.80 PPS'!AM24</f>
        <v>2.2307692307692308</v>
      </c>
      <c r="AO16" s="129">
        <f>'SMFP Facility Need 2.80 PPS'!AN24</f>
        <v>2.0923076923076924</v>
      </c>
      <c r="AP16" s="129">
        <f>'SMFP Facility Need 2.80 PPS'!AO24</f>
        <v>2.3230769230769233</v>
      </c>
      <c r="AQ16" s="129">
        <f>'SMFP Facility Need 2.80 PPS'!AP24</f>
        <v>2.3076923076923075</v>
      </c>
      <c r="AR16" s="129">
        <f>'SMFP Facility Need 2.80 PPS'!AQ24</f>
        <v>2.5384615384615383</v>
      </c>
      <c r="AS16" s="129">
        <f>'SMFP Facility Need 2.80 PPS'!AR24</f>
        <v>2.6769230769230767</v>
      </c>
      <c r="AT16" s="129">
        <f>'SMFP Facility Need 2.80 PPS'!AS24</f>
        <v>2.8</v>
      </c>
      <c r="AU16" s="129">
        <f>'SMFP Facility Need 2.80 PPS'!AT24</f>
        <v>2.8153846153846156</v>
      </c>
      <c r="AV16" s="129" t="e">
        <f>'SMFP Facility Need 2.80 PPS'!AU24</f>
        <v>#N/A</v>
      </c>
      <c r="AW16" s="88">
        <f t="shared" si="6"/>
        <v>2.6962247272500965</v>
      </c>
      <c r="AX16" s="180">
        <f t="shared" si="7"/>
        <v>0.23834561203241766</v>
      </c>
      <c r="AY16" s="180">
        <f t="shared" si="8"/>
        <v>0.48820652600351183</v>
      </c>
      <c r="AZ16" s="106">
        <f t="shared" si="9"/>
        <v>0.76094928105146631</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3" t="s">
        <v>1</v>
      </c>
      <c r="K2" s="154"/>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3"/>
      <c r="K3" s="154"/>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7"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6">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0.66666666666666663</v>
      </c>
      <c r="C9" s="17">
        <f>'SDR Patient and Stations'!C12</f>
        <v>0.69444444444444442</v>
      </c>
      <c r="D9" s="17">
        <f>'SDR Patient and Stations'!D12</f>
        <v>0.70833333333333337</v>
      </c>
      <c r="E9" s="17">
        <f>'SDR Patient and Stations'!E12</f>
        <v>0.72222222222222221</v>
      </c>
      <c r="F9" s="17">
        <f>'SDR Patient and Stations'!F12</f>
        <v>0.75</v>
      </c>
      <c r="G9" s="17">
        <f>'SDR Patient and Stations'!G12</f>
        <v>0.78819444444444442</v>
      </c>
      <c r="H9" s="17">
        <f>'SDR Patient and Stations'!H12</f>
        <v>0.83680555555555558</v>
      </c>
      <c r="I9" s="17">
        <f>'SDR Patient and Stations'!I12</f>
        <v>0.79166666666666663</v>
      </c>
      <c r="J9" s="17">
        <f>'SDR Patient and Stations'!J12</f>
        <v>0.80208333333333337</v>
      </c>
      <c r="K9" s="17">
        <f>'SDR Patient and Stations'!K12</f>
        <v>0.83333333333333337</v>
      </c>
      <c r="L9" s="17">
        <f>'SDR Patient and Stations'!K12</f>
        <v>0.83333333333333337</v>
      </c>
      <c r="M9" s="17">
        <f>'SDR Patient and Stations'!M12</f>
        <v>0.83</v>
      </c>
      <c r="N9" s="17">
        <f>'SDR Patient and Stations'!N12</f>
        <v>0.83499999999999996</v>
      </c>
      <c r="O9" s="17">
        <f>'SDR Patient and Stations'!O12</f>
        <v>0.93</v>
      </c>
      <c r="P9" s="17">
        <f>'SDR Patient and Stations'!P12</f>
        <v>0.85499999999999998</v>
      </c>
      <c r="Q9" s="17">
        <f>'SDR Patient and Stations'!Q12</f>
        <v>0.79245283018867929</v>
      </c>
      <c r="R9" s="17">
        <f>'SDR Patient and Stations'!R12</f>
        <v>0.79245283018867929</v>
      </c>
      <c r="S9" s="17">
        <f>'SDR Patient and Stations'!S12</f>
        <v>0.76886792452830188</v>
      </c>
      <c r="T9" s="17">
        <f>'SDR Patient and Stations'!T12</f>
        <v>0.85849056603773588</v>
      </c>
      <c r="U9" s="17">
        <f>'SDR Patient and Stations'!U12</f>
        <v>0.910377358490566</v>
      </c>
      <c r="V9" s="17">
        <f>'SDR Patient and Stations'!V12</f>
        <v>0.85849056603773588</v>
      </c>
      <c r="W9" s="17">
        <f>'SDR Patient and Stations'!W12</f>
        <v>0.74583333333333335</v>
      </c>
      <c r="X9" s="17">
        <f>'SDR Patient and Stations'!X12</f>
        <v>0.73333333333333328</v>
      </c>
      <c r="Y9" s="17">
        <f>'SDR Patient and Stations'!Y12</f>
        <v>0.8041666666666667</v>
      </c>
      <c r="Z9" s="17">
        <f>'SDR Patient and Stations'!Z12</f>
        <v>0.8347457627118644</v>
      </c>
      <c r="AA9" s="17">
        <f>'SDR Patient and Stations'!AA12</f>
        <v>0.64830508474576276</v>
      </c>
      <c r="AB9" s="17">
        <f>'SDR Patient and Stations'!AB12</f>
        <v>0.592741935483871</v>
      </c>
      <c r="AC9" s="17">
        <f>'SDR Patient and Stations'!AC12</f>
        <v>0.52419354838709675</v>
      </c>
      <c r="AD9" s="17">
        <f>'SDR Patient and Stations'!AD12</f>
        <v>0.54435483870967738</v>
      </c>
      <c r="AE9" s="17">
        <f>'SDR Patient and Stations'!AE12</f>
        <v>0.52419354838709675</v>
      </c>
      <c r="AF9" s="17">
        <f>'SDR Patient and Stations'!AF12</f>
        <v>0.56854838709677424</v>
      </c>
      <c r="AG9" s="17">
        <f>'SDR Patient and Stations'!AG12</f>
        <v>0.56048387096774188</v>
      </c>
      <c r="AH9" s="17">
        <f>'SDR Patient and Stations'!AH12</f>
        <v>0.57258064516129037</v>
      </c>
      <c r="AI9" s="17">
        <f>'SDR Patient and Stations'!AI12</f>
        <v>0.56048387096774188</v>
      </c>
      <c r="AJ9" s="17">
        <f>'SDR Patient and Stations'!AJ12</f>
        <v>0.57258064516129037</v>
      </c>
      <c r="AK9" s="17">
        <f>'SDR Patient and Stations'!AK12</f>
        <v>0.592741935483871</v>
      </c>
      <c r="AL9" s="17">
        <f>'SDR Patient and Stations'!AL12</f>
        <v>0.58467741935483875</v>
      </c>
      <c r="AM9" s="17">
        <f>'SDR Patient and Stations'!AM12</f>
        <v>0.54838709677419351</v>
      </c>
      <c r="AN9" s="17">
        <f>'SDR Patient and Stations'!AN12</f>
        <v>0.6088709677419355</v>
      </c>
      <c r="AO9" s="17">
        <f>'SDR Patient and Stations'!AO12</f>
        <v>0.64655172413793105</v>
      </c>
      <c r="AP9" s="17">
        <f>'SDR Patient and Stations'!AP12</f>
        <v>0.71120689655172409</v>
      </c>
      <c r="AQ9" s="17">
        <f>'SDR Patient and Stations'!AQ12</f>
        <v>0.75</v>
      </c>
      <c r="AR9" s="17">
        <f>'SDR Patient and Stations'!AR12</f>
        <v>0.78448275862068961</v>
      </c>
      <c r="AS9" s="17">
        <f>'SDR Patient and Stations'!AS12</f>
        <v>0.78879310344827591</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72</v>
      </c>
      <c r="C13" s="19">
        <f>'SDR Patient and Stations'!C10</f>
        <v>72</v>
      </c>
      <c r="D13" s="19">
        <f>'SDR Patient and Stations'!D10</f>
        <v>72</v>
      </c>
      <c r="E13" s="19">
        <f>'SDR Patient and Stations'!E10</f>
        <v>72</v>
      </c>
      <c r="F13" s="19">
        <f>'SDR Patient and Stations'!F10</f>
        <v>72</v>
      </c>
      <c r="G13" s="19">
        <f>'SDR Patient and Stations'!G10</f>
        <v>72</v>
      </c>
      <c r="H13" s="19">
        <f>'SDR Patient and Stations'!H10</f>
        <v>72</v>
      </c>
      <c r="I13" s="19">
        <f>'SDR Patient and Stations'!I10</f>
        <v>72</v>
      </c>
      <c r="J13" s="19">
        <f>'SDR Patient and Stations'!J10</f>
        <v>72</v>
      </c>
      <c r="K13" s="19">
        <f>'SDR Patient and Stations'!J10</f>
        <v>72</v>
      </c>
      <c r="L13" s="19">
        <f>'SDR Patient and Stations'!K10</f>
        <v>72</v>
      </c>
      <c r="M13" s="19">
        <f>'SDR Patient and Stations'!M10</f>
        <v>50</v>
      </c>
      <c r="N13" s="19">
        <f>'SDR Patient and Stations'!N10</f>
        <v>50</v>
      </c>
      <c r="O13" s="19">
        <f>'SDR Patient and Stations'!O10</f>
        <v>50</v>
      </c>
      <c r="P13" s="19">
        <f>'SDR Patient and Stations'!P10</f>
        <v>50</v>
      </c>
      <c r="Q13" s="19">
        <f>'SDR Patient and Stations'!Q10</f>
        <v>53</v>
      </c>
      <c r="R13" s="19">
        <f>'SDR Patient and Stations'!R10</f>
        <v>53</v>
      </c>
      <c r="S13" s="19">
        <f>'SDR Patient and Stations'!S10</f>
        <v>53</v>
      </c>
      <c r="T13" s="19">
        <f>'SDR Patient and Stations'!T10</f>
        <v>53</v>
      </c>
      <c r="U13" s="19">
        <f>'SDR Patient and Stations'!U10</f>
        <v>53</v>
      </c>
      <c r="V13" s="19">
        <f>'SDR Patient and Stations'!V10</f>
        <v>53</v>
      </c>
      <c r="W13" s="19">
        <f>'SDR Patient and Stations'!W10</f>
        <v>60</v>
      </c>
      <c r="X13" s="19">
        <f>'SDR Patient and Stations'!X10</f>
        <v>60</v>
      </c>
      <c r="Y13" s="19">
        <f>'SDR Patient and Stations'!Y10</f>
        <v>60</v>
      </c>
      <c r="Z13" s="19">
        <f>'SDR Patient and Stations'!Z10</f>
        <v>59</v>
      </c>
      <c r="AA13" s="19">
        <f>'SDR Patient and Stations'!AA10</f>
        <v>59</v>
      </c>
      <c r="AB13" s="19">
        <f>'SDR Patient and Stations'!AB10</f>
        <v>62</v>
      </c>
      <c r="AC13" s="19">
        <f>'SDR Patient and Stations'!AC10</f>
        <v>62</v>
      </c>
      <c r="AD13" s="19">
        <f>'SDR Patient and Stations'!AD10</f>
        <v>62</v>
      </c>
      <c r="AE13" s="19">
        <f>'SDR Patient and Stations'!AE10</f>
        <v>62</v>
      </c>
      <c r="AF13" s="19">
        <f>'SDR Patient and Stations'!AF10</f>
        <v>62</v>
      </c>
      <c r="AG13" s="19">
        <f>'SDR Patient and Stations'!AG10</f>
        <v>62</v>
      </c>
      <c r="AH13" s="19">
        <f>'SDR Patient and Stations'!AH10</f>
        <v>62</v>
      </c>
      <c r="AI13" s="19">
        <f>'SDR Patient and Stations'!AI10</f>
        <v>62</v>
      </c>
      <c r="AJ13" s="19">
        <f>'SDR Patient and Stations'!AJ10</f>
        <v>62</v>
      </c>
      <c r="AK13" s="19">
        <f>'SDR Patient and Stations'!AK10</f>
        <v>62</v>
      </c>
      <c r="AL13" s="19">
        <f>'SDR Patient and Stations'!AL10</f>
        <v>62</v>
      </c>
      <c r="AM13" s="19">
        <f>'SDR Patient and Stations'!AM10</f>
        <v>62</v>
      </c>
      <c r="AN13" s="19">
        <f>'SDR Patient and Stations'!AN10</f>
        <v>62</v>
      </c>
      <c r="AO13" s="19">
        <f>'SDR Patient and Stations'!AO10</f>
        <v>58</v>
      </c>
      <c r="AP13" s="19">
        <f>'SDR Patient and Stations'!AP10</f>
        <v>58</v>
      </c>
      <c r="AQ13" s="19">
        <f>'SDR Patient and Stations'!AQ10</f>
        <v>58</v>
      </c>
      <c r="AR13" s="19">
        <f>'SDR Patient and Stations'!AR10</f>
        <v>58</v>
      </c>
      <c r="AS13" s="19">
        <f>'SDR Patient and Stations'!AS10</f>
        <v>58</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192</v>
      </c>
      <c r="C15" s="21">
        <f>'SDR Patient and Stations'!C9</f>
        <v>200</v>
      </c>
      <c r="D15" s="21">
        <f>'SDR Patient and Stations'!D9</f>
        <v>204</v>
      </c>
      <c r="E15" s="21">
        <f>'SDR Patient and Stations'!E9</f>
        <v>208</v>
      </c>
      <c r="F15" s="21">
        <f>'SDR Patient and Stations'!F9</f>
        <v>216</v>
      </c>
      <c r="G15" s="21">
        <f>'SDR Patient and Stations'!G9</f>
        <v>227</v>
      </c>
      <c r="H15" s="21">
        <f>'SDR Patient and Stations'!H9</f>
        <v>241</v>
      </c>
      <c r="I15" s="21">
        <f>'SDR Patient and Stations'!I9</f>
        <v>228</v>
      </c>
      <c r="J15" s="21">
        <f>'SDR Patient and Stations'!J9</f>
        <v>231</v>
      </c>
      <c r="K15" s="21">
        <f>'SDR Patient and Stations'!J9</f>
        <v>231</v>
      </c>
      <c r="L15" s="21">
        <f>'SDR Patient and Stations'!K9</f>
        <v>240</v>
      </c>
      <c r="M15" s="21">
        <f>'SDR Patient and Stations'!M9</f>
        <v>166</v>
      </c>
      <c r="N15" s="21">
        <f>'SDR Patient and Stations'!N9</f>
        <v>167</v>
      </c>
      <c r="O15" s="21">
        <f>'SDR Patient and Stations'!O9</f>
        <v>186</v>
      </c>
      <c r="P15" s="21">
        <f>'SDR Patient and Stations'!P9</f>
        <v>171</v>
      </c>
      <c r="Q15" s="21">
        <f>'SDR Patient and Stations'!Q9</f>
        <v>168</v>
      </c>
      <c r="R15" s="21">
        <f>'SDR Patient and Stations'!R9</f>
        <v>168</v>
      </c>
      <c r="S15" s="21">
        <f>'SDR Patient and Stations'!S9</f>
        <v>163</v>
      </c>
      <c r="T15" s="21">
        <f>'SDR Patient and Stations'!T9</f>
        <v>182</v>
      </c>
      <c r="U15" s="21">
        <f>'SDR Patient and Stations'!U9</f>
        <v>193</v>
      </c>
      <c r="V15" s="21">
        <f>'SDR Patient and Stations'!V9</f>
        <v>182</v>
      </c>
      <c r="W15" s="21">
        <f>'SDR Patient and Stations'!W9</f>
        <v>179</v>
      </c>
      <c r="X15" s="21">
        <f>'SDR Patient and Stations'!X9</f>
        <v>176</v>
      </c>
      <c r="Y15" s="21">
        <f>'SDR Patient and Stations'!Y9</f>
        <v>193</v>
      </c>
      <c r="Z15" s="21">
        <f>'SDR Patient and Stations'!Z9</f>
        <v>197</v>
      </c>
      <c r="AA15" s="21">
        <f>'SDR Patient and Stations'!AA9</f>
        <v>153</v>
      </c>
      <c r="AB15" s="21">
        <f>'SDR Patient and Stations'!AB9</f>
        <v>147</v>
      </c>
      <c r="AC15" s="21">
        <f>'SDR Patient and Stations'!AC9</f>
        <v>130</v>
      </c>
      <c r="AD15" s="21">
        <f>'SDR Patient and Stations'!AD9</f>
        <v>135</v>
      </c>
      <c r="AE15" s="21">
        <f>'SDR Patient and Stations'!AE9</f>
        <v>130</v>
      </c>
      <c r="AF15" s="21">
        <f>'SDR Patient and Stations'!AF9</f>
        <v>141</v>
      </c>
      <c r="AG15" s="21">
        <f>'SDR Patient and Stations'!AG9</f>
        <v>139</v>
      </c>
      <c r="AH15" s="21">
        <f>'SDR Patient and Stations'!AH9</f>
        <v>142</v>
      </c>
      <c r="AI15" s="21">
        <f>'SDR Patient and Stations'!AI9</f>
        <v>139</v>
      </c>
      <c r="AJ15" s="21">
        <f>'SDR Patient and Stations'!AJ9</f>
        <v>142</v>
      </c>
      <c r="AK15" s="21">
        <f>'SDR Patient and Stations'!AK9</f>
        <v>147</v>
      </c>
      <c r="AL15" s="21">
        <f>'SDR Patient and Stations'!AL9</f>
        <v>145</v>
      </c>
      <c r="AM15" s="21">
        <f>'SDR Patient and Stations'!AM9</f>
        <v>136</v>
      </c>
      <c r="AN15" s="21">
        <f>'SDR Patient and Stations'!AN9</f>
        <v>151</v>
      </c>
      <c r="AO15" s="21">
        <f>'SDR Patient and Stations'!AO9</f>
        <v>150</v>
      </c>
      <c r="AP15" s="21">
        <f>'SDR Patient and Stations'!AP9</f>
        <v>165</v>
      </c>
      <c r="AQ15" s="21">
        <f>'SDR Patient and Stations'!AQ9</f>
        <v>174</v>
      </c>
      <c r="AR15" s="21">
        <f>'SDR Patient and Stations'!AR9</f>
        <v>182</v>
      </c>
      <c r="AS15" s="21">
        <f>'SDR Patient and Stations'!AS9</f>
        <v>183</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192</v>
      </c>
      <c r="D17">
        <f>'SDR Patient and Stations'!C9</f>
        <v>200</v>
      </c>
      <c r="E17">
        <f>'SDR Patient and Stations'!D9</f>
        <v>204</v>
      </c>
      <c r="F17">
        <f>'SDR Patient and Stations'!E9</f>
        <v>208</v>
      </c>
      <c r="G17">
        <f>'SDR Patient and Stations'!F9</f>
        <v>216</v>
      </c>
      <c r="H17">
        <f>'SDR Patient and Stations'!G9</f>
        <v>227</v>
      </c>
      <c r="I17">
        <f>'SDR Patient and Stations'!H9</f>
        <v>241</v>
      </c>
      <c r="J17">
        <f>'SDR Patient and Stations'!I9</f>
        <v>228</v>
      </c>
      <c r="K17">
        <f>'SDR Patient and Stations'!I9</f>
        <v>228</v>
      </c>
      <c r="L17">
        <f>'SDR Patient and Stations'!J9</f>
        <v>231</v>
      </c>
      <c r="M17">
        <f>'SDR Patient and Stations'!K9</f>
        <v>240</v>
      </c>
      <c r="N17">
        <f>'SDR Patient and Stations'!M9</f>
        <v>166</v>
      </c>
      <c r="O17">
        <f>'SDR Patient and Stations'!N9</f>
        <v>167</v>
      </c>
      <c r="P17">
        <f>'SDR Patient and Stations'!O9</f>
        <v>186</v>
      </c>
      <c r="Q17">
        <f>'SDR Patient and Stations'!P9</f>
        <v>171</v>
      </c>
      <c r="R17">
        <f>'SDR Patient and Stations'!Q9</f>
        <v>168</v>
      </c>
      <c r="S17">
        <f>'SDR Patient and Stations'!R9</f>
        <v>168</v>
      </c>
      <c r="T17">
        <f>'SDR Patient and Stations'!S9</f>
        <v>163</v>
      </c>
      <c r="U17">
        <f>'SDR Patient and Stations'!T9</f>
        <v>182</v>
      </c>
      <c r="V17">
        <f>'SDR Patient and Stations'!U9</f>
        <v>193</v>
      </c>
      <c r="W17">
        <f>'SDR Patient and Stations'!V9</f>
        <v>182</v>
      </c>
      <c r="X17">
        <f>'SDR Patient and Stations'!W9</f>
        <v>179</v>
      </c>
      <c r="Y17">
        <f>'SDR Patient and Stations'!X9</f>
        <v>176</v>
      </c>
      <c r="Z17">
        <f>'SDR Patient and Stations'!Y9</f>
        <v>193</v>
      </c>
      <c r="AA17">
        <f>'SDR Patient and Stations'!Z9</f>
        <v>197</v>
      </c>
      <c r="AB17">
        <f>'SDR Patient and Stations'!AA9</f>
        <v>153</v>
      </c>
      <c r="AC17">
        <f>'SDR Patient and Stations'!AB9</f>
        <v>147</v>
      </c>
      <c r="AD17">
        <f>'SDR Patient and Stations'!AC9</f>
        <v>130</v>
      </c>
      <c r="AE17">
        <f>'SDR Patient and Stations'!AD9</f>
        <v>135</v>
      </c>
      <c r="AF17">
        <f>'SDR Patient and Stations'!AE9</f>
        <v>130</v>
      </c>
      <c r="AG17">
        <f>'SDR Patient and Stations'!AF9</f>
        <v>141</v>
      </c>
      <c r="AH17">
        <f>'SDR Patient and Stations'!AG9</f>
        <v>139</v>
      </c>
      <c r="AI17">
        <f>'SDR Patient and Stations'!AH9</f>
        <v>142</v>
      </c>
      <c r="AJ17">
        <f>'SDR Patient and Stations'!AI9</f>
        <v>139</v>
      </c>
      <c r="AK17">
        <f>'SDR Patient and Stations'!AJ9</f>
        <v>142</v>
      </c>
      <c r="AL17">
        <f>'SDR Patient and Stations'!AK9</f>
        <v>147</v>
      </c>
      <c r="AM17">
        <f>'SDR Patient and Stations'!AL9</f>
        <v>145</v>
      </c>
      <c r="AN17">
        <f>'SDR Patient and Stations'!AM9</f>
        <v>136</v>
      </c>
      <c r="AO17">
        <f>'SDR Patient and Stations'!AN9</f>
        <v>151</v>
      </c>
      <c r="AP17">
        <f>'SDR Patient and Stations'!AO9</f>
        <v>150</v>
      </c>
      <c r="AQ17">
        <f>'SDR Patient and Stations'!AP9</f>
        <v>165</v>
      </c>
      <c r="AR17">
        <f>'SDR Patient and Stations'!AQ9</f>
        <v>174</v>
      </c>
      <c r="AS17">
        <f>'SDR Patient and Stations'!AR9</f>
        <v>182</v>
      </c>
      <c r="AT17">
        <f>'SDR Patient and Stations'!AS9</f>
        <v>183</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8</v>
      </c>
      <c r="D19" s="18">
        <f t="shared" si="6"/>
        <v>4</v>
      </c>
      <c r="E19" s="18">
        <f t="shared" si="6"/>
        <v>4</v>
      </c>
      <c r="F19" s="18">
        <f t="shared" si="6"/>
        <v>8</v>
      </c>
      <c r="G19" s="18">
        <f t="shared" si="6"/>
        <v>11</v>
      </c>
      <c r="H19" s="18">
        <f t="shared" si="6"/>
        <v>14</v>
      </c>
      <c r="I19" s="18">
        <f t="shared" si="6"/>
        <v>-13</v>
      </c>
      <c r="J19" s="18">
        <f t="shared" si="6"/>
        <v>3</v>
      </c>
      <c r="K19" s="18">
        <f>K15-K17</f>
        <v>3</v>
      </c>
      <c r="L19" s="18">
        <f>L15-L17</f>
        <v>9</v>
      </c>
      <c r="M19" s="18">
        <f>M15-M17</f>
        <v>-74</v>
      </c>
      <c r="N19" s="18">
        <f t="shared" ref="N19:AZ19" si="7">N15-N17</f>
        <v>1</v>
      </c>
      <c r="O19" s="18">
        <f t="shared" si="7"/>
        <v>19</v>
      </c>
      <c r="P19" s="18">
        <f t="shared" si="7"/>
        <v>-15</v>
      </c>
      <c r="Q19" s="18">
        <f t="shared" si="7"/>
        <v>-3</v>
      </c>
      <c r="R19" s="18">
        <f t="shared" si="7"/>
        <v>0</v>
      </c>
      <c r="S19" s="18">
        <f t="shared" si="7"/>
        <v>-5</v>
      </c>
      <c r="T19" s="18">
        <f t="shared" si="7"/>
        <v>19</v>
      </c>
      <c r="U19" s="18">
        <f t="shared" si="7"/>
        <v>11</v>
      </c>
      <c r="V19" s="18">
        <f t="shared" si="7"/>
        <v>-11</v>
      </c>
      <c r="W19" s="18">
        <f t="shared" si="7"/>
        <v>-3</v>
      </c>
      <c r="X19" s="18">
        <f t="shared" si="7"/>
        <v>-3</v>
      </c>
      <c r="Y19" s="18">
        <f t="shared" si="7"/>
        <v>17</v>
      </c>
      <c r="Z19" s="18">
        <f t="shared" si="7"/>
        <v>4</v>
      </c>
      <c r="AA19" s="18">
        <f t="shared" si="7"/>
        <v>-44</v>
      </c>
      <c r="AB19" s="18">
        <f t="shared" si="7"/>
        <v>-6</v>
      </c>
      <c r="AC19" s="18">
        <f t="shared" si="7"/>
        <v>-17</v>
      </c>
      <c r="AD19" s="18">
        <f t="shared" si="7"/>
        <v>5</v>
      </c>
      <c r="AE19" s="18">
        <f t="shared" si="7"/>
        <v>-5</v>
      </c>
      <c r="AF19" s="18">
        <f t="shared" si="7"/>
        <v>11</v>
      </c>
      <c r="AG19" s="18">
        <f t="shared" si="7"/>
        <v>-2</v>
      </c>
      <c r="AH19" s="18">
        <f t="shared" si="7"/>
        <v>3</v>
      </c>
      <c r="AI19" s="18">
        <f t="shared" si="7"/>
        <v>-3</v>
      </c>
      <c r="AJ19" s="18">
        <f t="shared" si="7"/>
        <v>3</v>
      </c>
      <c r="AK19" s="18">
        <f t="shared" si="7"/>
        <v>5</v>
      </c>
      <c r="AL19" s="18">
        <f t="shared" si="7"/>
        <v>-2</v>
      </c>
      <c r="AM19" s="18">
        <f t="shared" si="7"/>
        <v>-9</v>
      </c>
      <c r="AN19" s="18">
        <f t="shared" si="7"/>
        <v>15</v>
      </c>
      <c r="AO19" s="18">
        <f t="shared" si="7"/>
        <v>-1</v>
      </c>
      <c r="AP19" s="18">
        <f t="shared" si="7"/>
        <v>15</v>
      </c>
      <c r="AQ19" s="18">
        <f t="shared" si="7"/>
        <v>9</v>
      </c>
      <c r="AR19" s="18">
        <f t="shared" si="7"/>
        <v>8</v>
      </c>
      <c r="AS19" s="18">
        <f t="shared" si="7"/>
        <v>1</v>
      </c>
      <c r="AT19" s="18">
        <f t="shared" si="7"/>
        <v>-183</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16</v>
      </c>
      <c r="D22" s="20">
        <f t="shared" si="8"/>
        <v>8</v>
      </c>
      <c r="E22" s="20">
        <f t="shared" si="8"/>
        <v>8</v>
      </c>
      <c r="F22" s="20">
        <f t="shared" si="8"/>
        <v>16</v>
      </c>
      <c r="G22" s="20">
        <f t="shared" si="8"/>
        <v>22</v>
      </c>
      <c r="H22" s="20">
        <f t="shared" si="8"/>
        <v>28</v>
      </c>
      <c r="I22" s="20">
        <f t="shared" si="8"/>
        <v>-26</v>
      </c>
      <c r="J22" s="20">
        <f t="shared" si="8"/>
        <v>6</v>
      </c>
      <c r="K22" s="20">
        <f>+K19*2</f>
        <v>6</v>
      </c>
      <c r="L22" s="20">
        <f>+L19*2</f>
        <v>18</v>
      </c>
      <c r="M22" s="20">
        <f>+M19*2</f>
        <v>-148</v>
      </c>
      <c r="N22" s="20">
        <f t="shared" ref="N22:AZ22" si="9">+N19*2</f>
        <v>2</v>
      </c>
      <c r="O22" s="20">
        <f t="shared" si="9"/>
        <v>38</v>
      </c>
      <c r="P22" s="20">
        <f t="shared" si="9"/>
        <v>-30</v>
      </c>
      <c r="Q22" s="20">
        <f t="shared" si="9"/>
        <v>-6</v>
      </c>
      <c r="R22" s="20">
        <f t="shared" si="9"/>
        <v>0</v>
      </c>
      <c r="S22" s="20">
        <f t="shared" si="9"/>
        <v>-10</v>
      </c>
      <c r="T22" s="20">
        <f t="shared" si="9"/>
        <v>38</v>
      </c>
      <c r="U22" s="20">
        <f t="shared" si="9"/>
        <v>22</v>
      </c>
      <c r="V22" s="20">
        <f t="shared" si="9"/>
        <v>-22</v>
      </c>
      <c r="W22" s="20">
        <f t="shared" si="9"/>
        <v>-6</v>
      </c>
      <c r="X22" s="20">
        <f t="shared" si="9"/>
        <v>-6</v>
      </c>
      <c r="Y22" s="20">
        <f t="shared" si="9"/>
        <v>34</v>
      </c>
      <c r="Z22" s="20">
        <f t="shared" si="9"/>
        <v>8</v>
      </c>
      <c r="AA22" s="20">
        <f t="shared" si="9"/>
        <v>-88</v>
      </c>
      <c r="AB22" s="20">
        <f t="shared" si="9"/>
        <v>-12</v>
      </c>
      <c r="AC22" s="20">
        <f t="shared" si="9"/>
        <v>-34</v>
      </c>
      <c r="AD22" s="20">
        <f t="shared" si="9"/>
        <v>10</v>
      </c>
      <c r="AE22" s="20">
        <f t="shared" si="9"/>
        <v>-10</v>
      </c>
      <c r="AF22" s="20">
        <f t="shared" si="9"/>
        <v>22</v>
      </c>
      <c r="AG22" s="20">
        <f t="shared" si="9"/>
        <v>-4</v>
      </c>
      <c r="AH22" s="20">
        <f t="shared" si="9"/>
        <v>6</v>
      </c>
      <c r="AI22" s="20">
        <f t="shared" si="9"/>
        <v>-6</v>
      </c>
      <c r="AJ22" s="20">
        <f t="shared" si="9"/>
        <v>6</v>
      </c>
      <c r="AK22" s="20">
        <f t="shared" si="9"/>
        <v>10</v>
      </c>
      <c r="AL22" s="20">
        <f t="shared" si="9"/>
        <v>-4</v>
      </c>
      <c r="AM22" s="20">
        <f t="shared" si="9"/>
        <v>-18</v>
      </c>
      <c r="AN22" s="20">
        <f t="shared" si="9"/>
        <v>30</v>
      </c>
      <c r="AO22" s="20">
        <f t="shared" si="9"/>
        <v>-2</v>
      </c>
      <c r="AP22" s="20">
        <f t="shared" si="9"/>
        <v>30</v>
      </c>
      <c r="AQ22" s="20">
        <f t="shared" si="9"/>
        <v>18</v>
      </c>
      <c r="AR22" s="20">
        <f t="shared" si="9"/>
        <v>16</v>
      </c>
      <c r="AS22" s="20">
        <f t="shared" si="9"/>
        <v>2</v>
      </c>
      <c r="AT22" s="20">
        <f t="shared" si="9"/>
        <v>-366</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8.3333333333333329E-2</v>
      </c>
      <c r="D24" s="20">
        <f t="shared" si="10"/>
        <v>0.04</v>
      </c>
      <c r="E24" s="20">
        <f t="shared" si="10"/>
        <v>3.9215686274509803E-2</v>
      </c>
      <c r="F24" s="20">
        <f t="shared" si="10"/>
        <v>7.6923076923076927E-2</v>
      </c>
      <c r="G24" s="20">
        <f t="shared" si="10"/>
        <v>0.10185185185185185</v>
      </c>
      <c r="H24" s="20">
        <f t="shared" si="10"/>
        <v>0.12334801762114538</v>
      </c>
      <c r="I24" s="20">
        <f t="shared" si="10"/>
        <v>-0.1078838174273859</v>
      </c>
      <c r="J24" s="20">
        <f t="shared" si="10"/>
        <v>2.6315789473684209E-2</v>
      </c>
      <c r="K24" s="20">
        <f>+K22/K17</f>
        <v>2.6315789473684209E-2</v>
      </c>
      <c r="L24" s="20">
        <f>+L22/L17</f>
        <v>7.792207792207792E-2</v>
      </c>
      <c r="M24" s="20">
        <f>+M22/M17</f>
        <v>-0.6166666666666667</v>
      </c>
      <c r="N24" s="20">
        <f t="shared" ref="N24:AZ24" si="11">+N22/N17</f>
        <v>1.2048192771084338E-2</v>
      </c>
      <c r="O24" s="20">
        <f t="shared" si="11"/>
        <v>0.22754491017964071</v>
      </c>
      <c r="P24" s="20">
        <f t="shared" si="11"/>
        <v>-0.16129032258064516</v>
      </c>
      <c r="Q24" s="20">
        <f t="shared" si="11"/>
        <v>-3.5087719298245612E-2</v>
      </c>
      <c r="R24" s="20">
        <f t="shared" si="11"/>
        <v>0</v>
      </c>
      <c r="S24" s="20">
        <f t="shared" si="11"/>
        <v>-5.9523809523809521E-2</v>
      </c>
      <c r="T24" s="20">
        <f t="shared" si="11"/>
        <v>0.23312883435582821</v>
      </c>
      <c r="U24" s="20">
        <f t="shared" si="11"/>
        <v>0.12087912087912088</v>
      </c>
      <c r="V24" s="20">
        <f t="shared" si="11"/>
        <v>-0.11398963730569948</v>
      </c>
      <c r="W24" s="20">
        <f t="shared" si="11"/>
        <v>-3.2967032967032968E-2</v>
      </c>
      <c r="X24" s="20">
        <f t="shared" si="11"/>
        <v>-3.3519553072625698E-2</v>
      </c>
      <c r="Y24" s="20">
        <f t="shared" si="11"/>
        <v>0.19318181818181818</v>
      </c>
      <c r="Z24" s="20">
        <f t="shared" si="11"/>
        <v>4.145077720207254E-2</v>
      </c>
      <c r="AA24" s="20">
        <f t="shared" si="11"/>
        <v>-0.4467005076142132</v>
      </c>
      <c r="AB24" s="20">
        <f t="shared" si="11"/>
        <v>-7.8431372549019607E-2</v>
      </c>
      <c r="AC24" s="20">
        <f t="shared" si="11"/>
        <v>-0.23129251700680273</v>
      </c>
      <c r="AD24" s="20">
        <f t="shared" si="11"/>
        <v>7.6923076923076927E-2</v>
      </c>
      <c r="AE24" s="20">
        <f t="shared" si="11"/>
        <v>-7.407407407407407E-2</v>
      </c>
      <c r="AF24" s="20">
        <f t="shared" si="11"/>
        <v>0.16923076923076924</v>
      </c>
      <c r="AG24" s="20">
        <f t="shared" si="11"/>
        <v>-2.8368794326241134E-2</v>
      </c>
      <c r="AH24" s="20">
        <f t="shared" si="11"/>
        <v>4.3165467625899283E-2</v>
      </c>
      <c r="AI24" s="20">
        <f t="shared" si="11"/>
        <v>-4.2253521126760563E-2</v>
      </c>
      <c r="AJ24" s="20">
        <f t="shared" si="11"/>
        <v>4.3165467625899283E-2</v>
      </c>
      <c r="AK24" s="20">
        <f t="shared" si="11"/>
        <v>7.0422535211267609E-2</v>
      </c>
      <c r="AL24" s="20">
        <f t="shared" si="11"/>
        <v>-2.7210884353741496E-2</v>
      </c>
      <c r="AM24" s="20">
        <f t="shared" si="11"/>
        <v>-0.12413793103448276</v>
      </c>
      <c r="AN24" s="20">
        <f t="shared" si="11"/>
        <v>0.22058823529411764</v>
      </c>
      <c r="AO24" s="20">
        <f t="shared" si="11"/>
        <v>-1.3245033112582781E-2</v>
      </c>
      <c r="AP24" s="20">
        <f t="shared" si="11"/>
        <v>0.2</v>
      </c>
      <c r="AQ24" s="20">
        <f t="shared" si="11"/>
        <v>0.10909090909090909</v>
      </c>
      <c r="AR24" s="20">
        <f t="shared" si="11"/>
        <v>9.1954022988505746E-2</v>
      </c>
      <c r="AS24" s="20">
        <f t="shared" si="11"/>
        <v>1.098901098901099E-2</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6.9444444444444441E-3</v>
      </c>
      <c r="D26" s="20">
        <f t="shared" si="12"/>
        <v>3.3333333333333335E-3</v>
      </c>
      <c r="E26" s="20">
        <f t="shared" si="12"/>
        <v>3.2679738562091504E-3</v>
      </c>
      <c r="F26" s="20">
        <f t="shared" si="12"/>
        <v>6.4102564102564109E-3</v>
      </c>
      <c r="G26" s="20">
        <f t="shared" si="12"/>
        <v>8.4876543209876538E-3</v>
      </c>
      <c r="H26" s="20">
        <f t="shared" si="12"/>
        <v>1.0279001468428781E-2</v>
      </c>
      <c r="I26" s="20">
        <f t="shared" si="12"/>
        <v>-8.9903181189488254E-3</v>
      </c>
      <c r="J26" s="20">
        <f t="shared" si="12"/>
        <v>2.1929824561403508E-3</v>
      </c>
      <c r="K26" s="20">
        <f>+K24/12</f>
        <v>2.1929824561403508E-3</v>
      </c>
      <c r="L26" s="20">
        <f>+L24/12</f>
        <v>6.4935064935064931E-3</v>
      </c>
      <c r="M26" s="20">
        <f>+M24/12</f>
        <v>-5.1388888888888894E-2</v>
      </c>
      <c r="N26" s="20">
        <f t="shared" ref="N26:AZ26" si="13">+N24/12</f>
        <v>1.0040160642570282E-3</v>
      </c>
      <c r="O26" s="20">
        <f t="shared" si="13"/>
        <v>1.8962075848303391E-2</v>
      </c>
      <c r="P26" s="20">
        <f t="shared" si="13"/>
        <v>-1.3440860215053764E-2</v>
      </c>
      <c r="Q26" s="20">
        <f t="shared" si="13"/>
        <v>-2.9239766081871343E-3</v>
      </c>
      <c r="R26" s="20">
        <f t="shared" si="13"/>
        <v>0</v>
      </c>
      <c r="S26" s="20">
        <f t="shared" si="13"/>
        <v>-4.96031746031746E-3</v>
      </c>
      <c r="T26" s="20">
        <f t="shared" si="13"/>
        <v>1.9427402862985683E-2</v>
      </c>
      <c r="U26" s="20">
        <f t="shared" si="13"/>
        <v>1.0073260073260074E-2</v>
      </c>
      <c r="V26" s="20">
        <f t="shared" si="13"/>
        <v>-9.4991364421416237E-3</v>
      </c>
      <c r="W26" s="20">
        <f t="shared" si="13"/>
        <v>-2.7472527472527475E-3</v>
      </c>
      <c r="X26" s="20">
        <f t="shared" si="13"/>
        <v>-2.7932960893854749E-3</v>
      </c>
      <c r="Y26" s="20">
        <f t="shared" si="13"/>
        <v>1.6098484848484848E-2</v>
      </c>
      <c r="Z26" s="20">
        <f t="shared" si="13"/>
        <v>3.4542314335060452E-3</v>
      </c>
      <c r="AA26" s="20">
        <f t="shared" si="13"/>
        <v>-3.7225042301184431E-2</v>
      </c>
      <c r="AB26" s="20">
        <f t="shared" si="13"/>
        <v>-6.5359477124183009E-3</v>
      </c>
      <c r="AC26" s="20">
        <f t="shared" si="13"/>
        <v>-1.927437641723356E-2</v>
      </c>
      <c r="AD26" s="20">
        <f t="shared" si="13"/>
        <v>6.4102564102564109E-3</v>
      </c>
      <c r="AE26" s="20">
        <f t="shared" si="13"/>
        <v>-6.1728395061728392E-3</v>
      </c>
      <c r="AF26" s="20">
        <f t="shared" si="13"/>
        <v>1.4102564102564103E-2</v>
      </c>
      <c r="AG26" s="20">
        <f t="shared" si="13"/>
        <v>-2.3640661938534278E-3</v>
      </c>
      <c r="AH26" s="20">
        <f t="shared" si="13"/>
        <v>3.5971223021582736E-3</v>
      </c>
      <c r="AI26" s="20">
        <f t="shared" si="13"/>
        <v>-3.5211267605633804E-3</v>
      </c>
      <c r="AJ26" s="20">
        <f t="shared" si="13"/>
        <v>3.5971223021582736E-3</v>
      </c>
      <c r="AK26" s="20">
        <f t="shared" si="13"/>
        <v>5.8685446009389677E-3</v>
      </c>
      <c r="AL26" s="20">
        <f t="shared" si="13"/>
        <v>-2.2675736961451248E-3</v>
      </c>
      <c r="AM26" s="20">
        <f t="shared" si="13"/>
        <v>-1.0344827586206896E-2</v>
      </c>
      <c r="AN26" s="20">
        <f t="shared" si="13"/>
        <v>1.8382352941176471E-2</v>
      </c>
      <c r="AO26" s="20">
        <f t="shared" si="13"/>
        <v>-1.1037527593818985E-3</v>
      </c>
      <c r="AP26" s="20">
        <f t="shared" si="13"/>
        <v>1.6666666666666666E-2</v>
      </c>
      <c r="AQ26" s="20">
        <f t="shared" si="13"/>
        <v>9.0909090909090905E-3</v>
      </c>
      <c r="AR26" s="20">
        <f t="shared" si="13"/>
        <v>7.6628352490421452E-3</v>
      </c>
      <c r="AS26" s="20">
        <f t="shared" si="13"/>
        <v>9.1575091575091586E-4</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4.1666666666666664E-2</v>
      </c>
      <c r="D28" s="20">
        <f t="shared" si="14"/>
        <v>0.04</v>
      </c>
      <c r="E28" s="20">
        <f t="shared" si="14"/>
        <v>1.9607843137254902E-2</v>
      </c>
      <c r="F28" s="20">
        <f t="shared" si="14"/>
        <v>7.6923076923076927E-2</v>
      </c>
      <c r="G28" s="20">
        <f t="shared" si="14"/>
        <v>0.10185185185185185</v>
      </c>
      <c r="H28" s="20">
        <f t="shared" si="14"/>
        <v>0.12334801762114538</v>
      </c>
      <c r="I28" s="20">
        <f t="shared" si="14"/>
        <v>-5.3941908713692949E-2</v>
      </c>
      <c r="J28" s="20">
        <f t="shared" si="14"/>
        <v>2.6315789473684209E-2</v>
      </c>
      <c r="K28" s="20">
        <f t="shared" ref="K28:AS28" si="15">IF(K5=K29,(K26*6),K26*12)</f>
        <v>1.3157894736842105E-2</v>
      </c>
      <c r="L28" s="20">
        <f t="shared" si="15"/>
        <v>7.792207792207792E-2</v>
      </c>
      <c r="M28" s="20">
        <f t="shared" si="15"/>
        <v>-0.30833333333333335</v>
      </c>
      <c r="N28" s="20">
        <f t="shared" si="15"/>
        <v>1.2048192771084338E-2</v>
      </c>
      <c r="O28" s="20">
        <f t="shared" si="15"/>
        <v>0.11377245508982034</v>
      </c>
      <c r="P28" s="20">
        <f t="shared" si="15"/>
        <v>-0.16129032258064516</v>
      </c>
      <c r="Q28" s="20">
        <f t="shared" si="15"/>
        <v>-1.7543859649122806E-2</v>
      </c>
      <c r="R28" s="20">
        <f t="shared" si="15"/>
        <v>0</v>
      </c>
      <c r="S28" s="20">
        <f t="shared" si="15"/>
        <v>-2.976190476190476E-2</v>
      </c>
      <c r="T28" s="20">
        <f t="shared" si="15"/>
        <v>0.23312883435582821</v>
      </c>
      <c r="U28" s="20">
        <f t="shared" si="15"/>
        <v>6.0439560439560447E-2</v>
      </c>
      <c r="V28" s="20">
        <f t="shared" si="15"/>
        <v>-0.11398963730569948</v>
      </c>
      <c r="W28" s="20">
        <f t="shared" si="15"/>
        <v>-1.6483516483516484E-2</v>
      </c>
      <c r="X28" s="20">
        <f t="shared" si="15"/>
        <v>-3.3519553072625698E-2</v>
      </c>
      <c r="Y28" s="20">
        <f t="shared" si="15"/>
        <v>9.6590909090909088E-2</v>
      </c>
      <c r="Z28" s="20">
        <f t="shared" si="15"/>
        <v>4.145077720207254E-2</v>
      </c>
      <c r="AA28" s="20">
        <f t="shared" si="15"/>
        <v>-0.2233502538071066</v>
      </c>
      <c r="AB28" s="20">
        <f t="shared" si="15"/>
        <v>-7.8431372549019607E-2</v>
      </c>
      <c r="AC28" s="20">
        <f t="shared" si="15"/>
        <v>-0.11564625850340135</v>
      </c>
      <c r="AD28" s="20">
        <f t="shared" si="15"/>
        <v>7.6923076923076927E-2</v>
      </c>
      <c r="AE28" s="20">
        <f t="shared" si="15"/>
        <v>-3.7037037037037035E-2</v>
      </c>
      <c r="AF28" s="20">
        <f t="shared" si="15"/>
        <v>0.16923076923076924</v>
      </c>
      <c r="AG28" s="20">
        <f t="shared" si="15"/>
        <v>-1.4184397163120567E-2</v>
      </c>
      <c r="AH28" s="20">
        <f t="shared" si="15"/>
        <v>4.3165467625899283E-2</v>
      </c>
      <c r="AI28" s="20">
        <f t="shared" si="15"/>
        <v>-2.1126760563380281E-2</v>
      </c>
      <c r="AJ28" s="20">
        <f t="shared" si="15"/>
        <v>4.3165467625899283E-2</v>
      </c>
      <c r="AK28" s="20">
        <f t="shared" si="15"/>
        <v>3.5211267605633804E-2</v>
      </c>
      <c r="AL28" s="20">
        <f t="shared" si="15"/>
        <v>-2.7210884353741499E-2</v>
      </c>
      <c r="AM28" s="20">
        <f t="shared" si="15"/>
        <v>-6.2068965517241378E-2</v>
      </c>
      <c r="AN28" s="20">
        <f t="shared" si="15"/>
        <v>0.22058823529411764</v>
      </c>
      <c r="AO28" s="20">
        <f t="shared" si="15"/>
        <v>-6.6225165562913907E-3</v>
      </c>
      <c r="AP28" s="20">
        <f t="shared" si="15"/>
        <v>0.2</v>
      </c>
      <c r="AQ28" s="20">
        <f t="shared" si="15"/>
        <v>5.4545454545454543E-2</v>
      </c>
      <c r="AR28" s="20">
        <f t="shared" si="15"/>
        <v>9.1954022988505746E-2</v>
      </c>
      <c r="AS28" s="20">
        <f t="shared" si="15"/>
        <v>5.4945054945054949E-3</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208.33333333333334</v>
      </c>
      <c r="D31" s="20">
        <f t="shared" si="17"/>
        <v>212.16</v>
      </c>
      <c r="E31" s="20">
        <f t="shared" si="17"/>
        <v>212.07843137254901</v>
      </c>
      <c r="F31" s="20">
        <f t="shared" si="17"/>
        <v>232.61538461538461</v>
      </c>
      <c r="G31" s="20">
        <f t="shared" si="17"/>
        <v>250.12037037037038</v>
      </c>
      <c r="H31" s="20">
        <f t="shared" si="17"/>
        <v>270.72687224669602</v>
      </c>
      <c r="I31" s="20">
        <f t="shared" si="17"/>
        <v>215.70124481327801</v>
      </c>
      <c r="J31" s="20">
        <f t="shared" si="17"/>
        <v>237.07894736842104</v>
      </c>
      <c r="K31" s="20">
        <f>+(K28*K15)+K15</f>
        <v>234.03947368421052</v>
      </c>
      <c r="L31" s="20">
        <f>+(L28*L15)+L15</f>
        <v>258.7012987012987</v>
      </c>
      <c r="M31" s="20">
        <f>+(M28*M15)+M15</f>
        <v>114.81666666666666</v>
      </c>
      <c r="N31" s="20">
        <f t="shared" ref="N31:AZ31" si="18">+(N28*N15)+N15</f>
        <v>169.01204819277109</v>
      </c>
      <c r="O31" s="20">
        <f t="shared" si="18"/>
        <v>207.16167664670658</v>
      </c>
      <c r="P31" s="20">
        <f t="shared" si="18"/>
        <v>143.41935483870969</v>
      </c>
      <c r="Q31" s="20">
        <f t="shared" si="18"/>
        <v>165.05263157894737</v>
      </c>
      <c r="R31" s="20">
        <f t="shared" si="18"/>
        <v>168</v>
      </c>
      <c r="S31" s="20">
        <f t="shared" si="18"/>
        <v>158.14880952380952</v>
      </c>
      <c r="T31" s="20">
        <f t="shared" si="18"/>
        <v>224.42944785276075</v>
      </c>
      <c r="U31" s="20">
        <f t="shared" si="18"/>
        <v>204.66483516483515</v>
      </c>
      <c r="V31" s="20">
        <f t="shared" si="18"/>
        <v>161.25388601036269</v>
      </c>
      <c r="W31" s="20">
        <f t="shared" si="18"/>
        <v>176.04945054945054</v>
      </c>
      <c r="X31" s="20">
        <f t="shared" si="18"/>
        <v>170.10055865921788</v>
      </c>
      <c r="Y31" s="20">
        <f t="shared" si="18"/>
        <v>211.64204545454544</v>
      </c>
      <c r="Z31" s="20">
        <f t="shared" si="18"/>
        <v>205.16580310880829</v>
      </c>
      <c r="AA31" s="20">
        <f t="shared" si="18"/>
        <v>118.82741116751269</v>
      </c>
      <c r="AB31" s="20">
        <f t="shared" si="18"/>
        <v>135.47058823529412</v>
      </c>
      <c r="AC31" s="20">
        <f t="shared" si="18"/>
        <v>114.96598639455783</v>
      </c>
      <c r="AD31" s="20">
        <f t="shared" si="18"/>
        <v>145.38461538461539</v>
      </c>
      <c r="AE31" s="20">
        <f t="shared" si="18"/>
        <v>125.18518518518519</v>
      </c>
      <c r="AF31" s="20">
        <f t="shared" si="18"/>
        <v>164.86153846153846</v>
      </c>
      <c r="AG31" s="20">
        <f t="shared" si="18"/>
        <v>137.02836879432624</v>
      </c>
      <c r="AH31" s="20">
        <f t="shared" si="18"/>
        <v>148.12949640287769</v>
      </c>
      <c r="AI31" s="20">
        <f t="shared" si="18"/>
        <v>136.06338028169014</v>
      </c>
      <c r="AJ31" s="20">
        <f t="shared" si="18"/>
        <v>148.12949640287769</v>
      </c>
      <c r="AK31" s="20">
        <f t="shared" si="18"/>
        <v>152.17605633802816</v>
      </c>
      <c r="AL31" s="20">
        <f t="shared" si="18"/>
        <v>141.05442176870747</v>
      </c>
      <c r="AM31" s="20">
        <f t="shared" si="18"/>
        <v>127.55862068965517</v>
      </c>
      <c r="AN31" s="20">
        <f t="shared" si="18"/>
        <v>184.30882352941177</v>
      </c>
      <c r="AO31" s="20">
        <f t="shared" si="18"/>
        <v>149.00662251655629</v>
      </c>
      <c r="AP31" s="20">
        <f t="shared" si="18"/>
        <v>198</v>
      </c>
      <c r="AQ31" s="20">
        <f t="shared" si="18"/>
        <v>183.4909090909091</v>
      </c>
      <c r="AR31" s="20">
        <f t="shared" si="18"/>
        <v>198.73563218390805</v>
      </c>
      <c r="AS31" s="20">
        <f t="shared" si="18"/>
        <v>184.00549450549451</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-6.8958333333333286</v>
      </c>
      <c r="D33" s="20">
        <f t="shared" ref="D33:AZ33" si="19">(+D31/3.2)-D13</f>
        <v>-5.7000000000000028</v>
      </c>
      <c r="E33" s="20">
        <f t="shared" si="19"/>
        <v>-5.7254901960784395</v>
      </c>
      <c r="F33" s="20">
        <f t="shared" si="19"/>
        <v>0.6923076923076934</v>
      </c>
      <c r="G33" s="20">
        <f t="shared" si="19"/>
        <v>6.1626157407407334</v>
      </c>
      <c r="H33" s="20">
        <f t="shared" si="19"/>
        <v>12.602147577092495</v>
      </c>
      <c r="I33" s="20">
        <f t="shared" si="19"/>
        <v>-4.593360995850631</v>
      </c>
      <c r="J33" s="20">
        <f t="shared" si="19"/>
        <v>2.0871710526315752</v>
      </c>
      <c r="K33" s="20">
        <f t="shared" ref="K33" si="20">(+K31/3.2)-K13</f>
        <v>1.1373355263157805</v>
      </c>
      <c r="L33" s="20">
        <f t="shared" si="19"/>
        <v>8.8441558441558357</v>
      </c>
      <c r="M33" s="20">
        <f t="shared" si="19"/>
        <v>-14.119791666666671</v>
      </c>
      <c r="N33" s="20">
        <f t="shared" si="19"/>
        <v>2.8162650602409656</v>
      </c>
      <c r="O33" s="20">
        <f t="shared" si="19"/>
        <v>14.738023952095801</v>
      </c>
      <c r="P33" s="20">
        <f t="shared" si="19"/>
        <v>-5.1814516129032242</v>
      </c>
      <c r="Q33" s="20">
        <f t="shared" si="19"/>
        <v>-1.4210526315789522</v>
      </c>
      <c r="R33" s="20">
        <f t="shared" si="19"/>
        <v>-0.5</v>
      </c>
      <c r="S33" s="20">
        <f t="shared" si="19"/>
        <v>-3.5784970238095255</v>
      </c>
      <c r="T33" s="20">
        <f t="shared" si="19"/>
        <v>17.134202453987726</v>
      </c>
      <c r="U33" s="20">
        <f t="shared" si="19"/>
        <v>10.957760989010985</v>
      </c>
      <c r="V33" s="20">
        <f t="shared" si="19"/>
        <v>-2.6081606217616624</v>
      </c>
      <c r="W33" s="20">
        <f t="shared" si="19"/>
        <v>-4.9845467032967079</v>
      </c>
      <c r="X33" s="20">
        <f t="shared" si="19"/>
        <v>-6.843575418994412</v>
      </c>
      <c r="Y33" s="20">
        <f t="shared" si="19"/>
        <v>6.138139204545439</v>
      </c>
      <c r="Z33" s="20">
        <f t="shared" si="19"/>
        <v>5.1143134715025838</v>
      </c>
      <c r="AA33" s="20">
        <f t="shared" si="19"/>
        <v>-21.866434010152282</v>
      </c>
      <c r="AB33" s="20">
        <f t="shared" si="19"/>
        <v>-19.665441176470594</v>
      </c>
      <c r="AC33" s="20">
        <f t="shared" si="19"/>
        <v>-26.073129251700678</v>
      </c>
      <c r="AD33" s="20">
        <f t="shared" si="19"/>
        <v>-16.567307692307693</v>
      </c>
      <c r="AE33" s="20">
        <f t="shared" si="19"/>
        <v>-22.879629629629633</v>
      </c>
      <c r="AF33" s="20">
        <f t="shared" si="19"/>
        <v>-10.480769230769234</v>
      </c>
      <c r="AG33" s="20">
        <f t="shared" si="19"/>
        <v>-19.178634751773053</v>
      </c>
      <c r="AH33" s="20">
        <f t="shared" si="19"/>
        <v>-15.709532374100725</v>
      </c>
      <c r="AI33" s="20">
        <f t="shared" si="19"/>
        <v>-19.480193661971832</v>
      </c>
      <c r="AJ33" s="20">
        <f t="shared" si="19"/>
        <v>-15.709532374100725</v>
      </c>
      <c r="AK33" s="20">
        <f t="shared" si="19"/>
        <v>-14.4449823943662</v>
      </c>
      <c r="AL33" s="20">
        <f t="shared" si="19"/>
        <v>-17.920493197278915</v>
      </c>
      <c r="AM33" s="20">
        <f t="shared" si="19"/>
        <v>-22.137931034482762</v>
      </c>
      <c r="AN33" s="20">
        <f t="shared" si="19"/>
        <v>-4.403492647058826</v>
      </c>
      <c r="AO33" s="20">
        <f t="shared" si="19"/>
        <v>-11.435430463576161</v>
      </c>
      <c r="AP33" s="20">
        <f t="shared" si="19"/>
        <v>3.875</v>
      </c>
      <c r="AQ33" s="20">
        <f t="shared" si="19"/>
        <v>-0.65909090909090651</v>
      </c>
      <c r="AR33" s="20">
        <f t="shared" si="19"/>
        <v>4.1048850574712645</v>
      </c>
      <c r="AS33" s="20">
        <f t="shared" si="19"/>
        <v>-0.4982829670329707</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-6.8958333333333286</v>
      </c>
      <c r="D35" s="12">
        <f t="shared" ref="D35:AZ35" si="21">D33</f>
        <v>-5.7000000000000028</v>
      </c>
      <c r="E35" s="12">
        <f>IF(AND(E9&gt;79.99999%),E33,0)</f>
        <v>0</v>
      </c>
      <c r="F35" s="12">
        <f t="shared" ref="F35:AS35" si="22">IF(AND(F9&gt;79.99999%),F33,0)</f>
        <v>0</v>
      </c>
      <c r="G35" s="12">
        <f t="shared" si="22"/>
        <v>0</v>
      </c>
      <c r="H35" s="12">
        <f t="shared" si="22"/>
        <v>12.602147577092495</v>
      </c>
      <c r="I35" s="12">
        <f t="shared" si="22"/>
        <v>0</v>
      </c>
      <c r="J35" s="12">
        <f t="shared" si="22"/>
        <v>2.0871710526315752</v>
      </c>
      <c r="K35" s="12">
        <f t="shared" ref="K35" si="23">IF(AND(K9&gt;79.99999%),K33,0)</f>
        <v>1.1373355263157805</v>
      </c>
      <c r="L35" s="12">
        <f t="shared" si="22"/>
        <v>8.8441558441558357</v>
      </c>
      <c r="M35" s="12">
        <f t="shared" si="22"/>
        <v>-14.119791666666671</v>
      </c>
      <c r="N35" s="12">
        <f t="shared" si="22"/>
        <v>2.8162650602409656</v>
      </c>
      <c r="O35" s="12">
        <f t="shared" si="22"/>
        <v>14.738023952095801</v>
      </c>
      <c r="P35" s="12">
        <f t="shared" si="22"/>
        <v>-5.1814516129032242</v>
      </c>
      <c r="Q35" s="12">
        <f t="shared" si="22"/>
        <v>0</v>
      </c>
      <c r="R35" s="12">
        <f t="shared" si="22"/>
        <v>0</v>
      </c>
      <c r="S35" s="12">
        <f t="shared" si="22"/>
        <v>0</v>
      </c>
      <c r="T35" s="12">
        <f t="shared" si="22"/>
        <v>17.134202453987726</v>
      </c>
      <c r="U35" s="12">
        <f t="shared" si="22"/>
        <v>10.957760989010985</v>
      </c>
      <c r="V35" s="12">
        <f t="shared" si="22"/>
        <v>-2.6081606217616624</v>
      </c>
      <c r="W35" s="12">
        <f t="shared" si="22"/>
        <v>0</v>
      </c>
      <c r="X35" s="12">
        <f t="shared" si="22"/>
        <v>0</v>
      </c>
      <c r="Y35" s="12">
        <f t="shared" si="22"/>
        <v>6.138139204545439</v>
      </c>
      <c r="Z35" s="12">
        <f t="shared" si="22"/>
        <v>5.1143134715025838</v>
      </c>
      <c r="AA35" s="12">
        <f t="shared" si="22"/>
        <v>0</v>
      </c>
      <c r="AB35" s="12">
        <f t="shared" si="22"/>
        <v>0</v>
      </c>
      <c r="AC35" s="12">
        <f t="shared" si="22"/>
        <v>0</v>
      </c>
      <c r="AD35" s="12">
        <f t="shared" si="22"/>
        <v>0</v>
      </c>
      <c r="AE35" s="12">
        <f t="shared" si="22"/>
        <v>0</v>
      </c>
      <c r="AF35" s="12">
        <f t="shared" si="22"/>
        <v>0</v>
      </c>
      <c r="AG35" s="12">
        <f t="shared" si="22"/>
        <v>0</v>
      </c>
      <c r="AH35" s="12">
        <f t="shared" si="22"/>
        <v>0</v>
      </c>
      <c r="AI35" s="12">
        <f t="shared" si="22"/>
        <v>0</v>
      </c>
      <c r="AJ35" s="12">
        <f t="shared" si="22"/>
        <v>0</v>
      </c>
      <c r="AK35" s="12">
        <f t="shared" si="22"/>
        <v>0</v>
      </c>
      <c r="AL35" s="12">
        <f t="shared" si="22"/>
        <v>0</v>
      </c>
      <c r="AM35" s="12">
        <f t="shared" si="22"/>
        <v>0</v>
      </c>
      <c r="AN35" s="12">
        <f t="shared" si="22"/>
        <v>0</v>
      </c>
      <c r="AO35" s="12">
        <f t="shared" si="22"/>
        <v>0</v>
      </c>
      <c r="AP35" s="12">
        <f t="shared" si="22"/>
        <v>0</v>
      </c>
      <c r="AQ35" s="12">
        <f t="shared" si="22"/>
        <v>0</v>
      </c>
      <c r="AR35" s="12">
        <f t="shared" si="22"/>
        <v>0</v>
      </c>
      <c r="AS35" s="12">
        <f t="shared" si="22"/>
        <v>0</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3.8181818181818183</v>
      </c>
      <c r="T24" s="113">
        <f t="shared" si="12"/>
        <v>3.0185185185185186</v>
      </c>
      <c r="U24" s="114">
        <f t="shared" si="12"/>
        <v>2.8974261201143952</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3.8181818181818183</v>
      </c>
      <c r="T25" s="122">
        <f t="shared" si="14"/>
        <v>3.4183501683501687</v>
      </c>
      <c r="U25" s="123">
        <f t="shared" si="14"/>
        <v>2.9579723193164567</v>
      </c>
      <c r="V25" s="122">
        <f t="shared" si="14"/>
        <v>2.91083427217841</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62.814371257485021</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0</v>
      </c>
      <c r="I28" s="116">
        <f t="shared" si="15"/>
        <v>0</v>
      </c>
      <c r="J28" s="117">
        <f t="shared" si="15"/>
        <v>10</v>
      </c>
      <c r="K28" s="116">
        <f t="shared" si="15"/>
        <v>0</v>
      </c>
      <c r="L28" s="117">
        <f t="shared" si="15"/>
        <v>1.4595264317180607</v>
      </c>
      <c r="M28" s="116">
        <f t="shared" si="15"/>
        <v>8.6887966804979158</v>
      </c>
      <c r="N28" s="117">
        <f t="shared" si="15"/>
        <v>0</v>
      </c>
      <c r="O28" s="116">
        <f t="shared" si="15"/>
        <v>0</v>
      </c>
      <c r="P28" s="117">
        <f t="shared" si="15"/>
        <v>0</v>
      </c>
      <c r="Q28" s="116">
        <f t="shared" si="15"/>
        <v>0</v>
      </c>
      <c r="R28" s="117">
        <f t="shared" si="15"/>
        <v>10</v>
      </c>
      <c r="S28" s="116">
        <f t="shared" si="15"/>
        <v>8.8143712574850213</v>
      </c>
      <c r="T28" s="117">
        <f t="shared" si="15"/>
        <v>3.4193548387096797</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70.416666666666671</v>
      </c>
      <c r="G45" s="69">
        <f t="shared" ref="G45:AZ45" si="23">G43/$F$1</f>
        <v>72.899999999999991</v>
      </c>
      <c r="H45" s="61">
        <f t="shared" si="23"/>
        <v>78.935355392156865</v>
      </c>
      <c r="I45" s="69">
        <f t="shared" si="23"/>
        <v>87.261117788461533</v>
      </c>
      <c r="J45" s="61">
        <f t="shared" si="23"/>
        <v>75.208333333333329</v>
      </c>
      <c r="K45" s="69">
        <f t="shared" si="23"/>
        <v>73.459526431718061</v>
      </c>
      <c r="L45" s="61">
        <f t="shared" si="23"/>
        <v>74.688796680497916</v>
      </c>
      <c r="M45" s="69">
        <f t="shared" si="23"/>
        <v>44.407894736842103</v>
      </c>
      <c r="N45" s="61">
        <f t="shared" si="23"/>
        <v>37.278138528138527</v>
      </c>
      <c r="O45" s="69">
        <f t="shared" si="23"/>
        <v>36.313802083333329</v>
      </c>
      <c r="P45" s="61">
        <f t="shared" si="23"/>
        <v>60.062499999999993</v>
      </c>
      <c r="Q45" s="69">
        <f t="shared" si="23"/>
        <v>55.047063253012048</v>
      </c>
      <c r="R45" s="61">
        <f t="shared" si="23"/>
        <v>52.814371257485021</v>
      </c>
      <c r="S45" s="69">
        <f t="shared" si="23"/>
        <v>47.41935483870968</v>
      </c>
      <c r="T45" s="61">
        <f t="shared" si="23"/>
        <v>48.554459064327489</v>
      </c>
      <c r="U45" s="69">
        <f t="shared" si="23"/>
        <v>61.614583333333329</v>
      </c>
      <c r="V45" s="61">
        <f t="shared" si="23"/>
        <v>69.287574404761898</v>
      </c>
      <c r="W45" s="69">
        <f t="shared" si="23"/>
        <v>63.504601226993863</v>
      </c>
      <c r="X45" s="61">
        <f t="shared" si="23"/>
        <v>55.015453296703292</v>
      </c>
      <c r="Y45" s="69">
        <f t="shared" si="23"/>
        <v>50.155440414507773</v>
      </c>
      <c r="Z45" s="61">
        <f t="shared" si="23"/>
        <v>63.957760989010985</v>
      </c>
      <c r="AA45" s="69">
        <f t="shared" si="23"/>
        <v>67.753142458100555</v>
      </c>
      <c r="AB45" s="61">
        <f t="shared" si="23"/>
        <v>41.564275568181813</v>
      </c>
      <c r="AC45" s="69">
        <f t="shared" si="23"/>
        <v>34.988665803108802</v>
      </c>
      <c r="AD45" s="61">
        <f t="shared" si="23"/>
        <v>26.808375634517763</v>
      </c>
      <c r="AE45" s="69">
        <f t="shared" si="23"/>
        <v>37.224264705882355</v>
      </c>
      <c r="AF45" s="61">
        <f t="shared" si="23"/>
        <v>35.926870748299315</v>
      </c>
      <c r="AG45" s="69">
        <f t="shared" si="23"/>
        <v>47.790865384615387</v>
      </c>
      <c r="AH45" s="61">
        <f t="shared" si="23"/>
        <v>44.724537037037038</v>
      </c>
      <c r="AI45" s="69">
        <f t="shared" si="23"/>
        <v>48.47115384615384</v>
      </c>
      <c r="AJ45" s="61">
        <f t="shared" si="23"/>
        <v>42.821365248226947</v>
      </c>
      <c r="AK45" s="69">
        <f t="shared" si="23"/>
        <v>45.332733812949634</v>
      </c>
      <c r="AL45" s="61">
        <f t="shared" si="23"/>
        <v>47.5550176056338</v>
      </c>
      <c r="AM45" s="69">
        <f t="shared" si="23"/>
        <v>47.268435251798557</v>
      </c>
      <c r="AN45" s="61">
        <f t="shared" si="23"/>
        <v>40.70422535211268</v>
      </c>
      <c r="AO45" s="69">
        <f t="shared" si="23"/>
        <v>48.471513605442176</v>
      </c>
      <c r="AP45" s="61">
        <f t="shared" si="23"/>
        <v>48.491379310344826</v>
      </c>
      <c r="AQ45" s="69">
        <f t="shared" si="23"/>
        <v>62.557444852941174</v>
      </c>
      <c r="AR45" s="61">
        <f t="shared" si="23"/>
        <v>62.657284768211916</v>
      </c>
      <c r="AS45" s="69">
        <f t="shared" si="23"/>
        <v>69.008333333333326</v>
      </c>
      <c r="AT45" s="61">
        <f t="shared" si="23"/>
        <v>63.42613636363636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0.89999999999999147</v>
      </c>
      <c r="H47" s="118">
        <f>H45-H26</f>
        <v>6.9353553921568647</v>
      </c>
      <c r="I47" s="119">
        <f t="shared" ref="I47:AZ47" si="24">I45-I26</f>
        <v>15.261117788461533</v>
      </c>
      <c r="J47" s="118">
        <f t="shared" si="24"/>
        <v>3.2083333333333286</v>
      </c>
      <c r="K47" s="119">
        <f t="shared" si="24"/>
        <v>1.4595264317180607</v>
      </c>
      <c r="L47" s="118">
        <f t="shared" si="24"/>
        <v>8.6887966804979158</v>
      </c>
      <c r="M47" s="119">
        <f t="shared" si="24"/>
        <v>-21.592105263157897</v>
      </c>
      <c r="N47" s="118">
        <f t="shared" si="24"/>
        <v>-28.721861471861473</v>
      </c>
      <c r="O47" s="119">
        <f t="shared" si="24"/>
        <v>-29.686197916666671</v>
      </c>
      <c r="P47" s="118">
        <f t="shared" si="24"/>
        <v>-5.9375000000000071</v>
      </c>
      <c r="Q47" s="119">
        <f t="shared" si="24"/>
        <v>11.047063253012048</v>
      </c>
      <c r="R47" s="118">
        <f t="shared" si="24"/>
        <v>8.8143712574850213</v>
      </c>
      <c r="S47" s="119">
        <f t="shared" si="24"/>
        <v>3.4193548387096797</v>
      </c>
      <c r="T47" s="118">
        <f t="shared" si="24"/>
        <v>-5.4455409356725113</v>
      </c>
      <c r="U47" s="119">
        <f t="shared" si="24"/>
        <v>-1.1997879241516927</v>
      </c>
      <c r="V47" s="118">
        <f t="shared" si="24"/>
        <v>3.287574404761898</v>
      </c>
      <c r="W47" s="119">
        <f t="shared" si="24"/>
        <v>-2.4953987730061371</v>
      </c>
      <c r="X47" s="118">
        <f t="shared" si="24"/>
        <v>-10.984546703296708</v>
      </c>
      <c r="Y47" s="119">
        <f t="shared" si="24"/>
        <v>-15.844559585492227</v>
      </c>
      <c r="Z47" s="118">
        <f t="shared" si="24"/>
        <v>-2.0422390109890145</v>
      </c>
      <c r="AA47" s="119">
        <f t="shared" si="24"/>
        <v>1.7531424581005552</v>
      </c>
      <c r="AB47" s="118">
        <f t="shared" si="24"/>
        <v>-24.435724431818187</v>
      </c>
      <c r="AC47" s="119">
        <f t="shared" si="24"/>
        <v>-31.011334196891198</v>
      </c>
      <c r="AD47" s="118">
        <f t="shared" si="24"/>
        <v>-39.191624365482241</v>
      </c>
      <c r="AE47" s="119">
        <f t="shared" si="24"/>
        <v>-27.775735294117645</v>
      </c>
      <c r="AF47" s="118">
        <f t="shared" si="24"/>
        <v>-29.073129251700685</v>
      </c>
      <c r="AG47" s="119">
        <f t="shared" si="24"/>
        <v>-17.209134615384613</v>
      </c>
      <c r="AH47" s="118">
        <f t="shared" si="24"/>
        <v>-20.275462962962962</v>
      </c>
      <c r="AI47" s="119">
        <f t="shared" si="24"/>
        <v>-16.52884615384616</v>
      </c>
      <c r="AJ47" s="118">
        <f t="shared" si="24"/>
        <v>-22.178634751773053</v>
      </c>
      <c r="AK47" s="119">
        <f t="shared" si="24"/>
        <v>-19.667266187050366</v>
      </c>
      <c r="AL47" s="118">
        <f t="shared" si="24"/>
        <v>-17.4449823943662</v>
      </c>
      <c r="AM47" s="119">
        <f t="shared" si="24"/>
        <v>-17.731564748201443</v>
      </c>
      <c r="AN47" s="118">
        <f t="shared" si="24"/>
        <v>-24.29577464788732</v>
      </c>
      <c r="AO47" s="119">
        <f t="shared" si="24"/>
        <v>-16.528486394557824</v>
      </c>
      <c r="AP47" s="118">
        <f t="shared" si="24"/>
        <v>-16.508620689655174</v>
      </c>
      <c r="AQ47" s="119">
        <f t="shared" si="24"/>
        <v>-2.442555147058826</v>
      </c>
      <c r="AR47" s="118">
        <f t="shared" si="24"/>
        <v>-2.3427152317880839</v>
      </c>
      <c r="AS47" s="119">
        <f t="shared" si="24"/>
        <v>4.0083333333333258</v>
      </c>
      <c r="AT47" s="118">
        <f t="shared" si="24"/>
        <v>-1.5738636363636402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10</v>
      </c>
      <c r="J49" s="63">
        <f t="shared" si="25"/>
        <v>0</v>
      </c>
      <c r="K49" s="71">
        <f t="shared" si="25"/>
        <v>1.4595264317180607</v>
      </c>
      <c r="L49" s="63">
        <f t="shared" si="25"/>
        <v>8.6887966804979158</v>
      </c>
      <c r="M49" s="71">
        <f t="shared" si="25"/>
        <v>0</v>
      </c>
      <c r="N49" s="63">
        <f t="shared" si="25"/>
        <v>0</v>
      </c>
      <c r="O49" s="71">
        <f t="shared" si="25"/>
        <v>0</v>
      </c>
      <c r="P49" s="63">
        <f t="shared" si="25"/>
        <v>0</v>
      </c>
      <c r="Q49" s="71">
        <f t="shared" si="25"/>
        <v>10</v>
      </c>
      <c r="R49" s="63">
        <f t="shared" si="25"/>
        <v>8.8143712574850213</v>
      </c>
      <c r="S49" s="71">
        <f t="shared" si="25"/>
        <v>3.4193548387096797</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9">J20+365.25</f>
        <v>36525.75</v>
      </c>
      <c r="M20" s="183">
        <f t="shared" si="9"/>
        <v>36707</v>
      </c>
      <c r="N20" s="184">
        <f t="shared" si="9"/>
        <v>36891</v>
      </c>
      <c r="O20" s="183">
        <f t="shared" si="9"/>
        <v>37072.25</v>
      </c>
      <c r="P20" s="184">
        <f t="shared" si="9"/>
        <v>37256.25</v>
      </c>
      <c r="Q20" s="183">
        <f t="shared" si="9"/>
        <v>37437.5</v>
      </c>
      <c r="R20" s="184">
        <f t="shared" si="9"/>
        <v>37621.5</v>
      </c>
      <c r="S20" s="183">
        <f t="shared" si="9"/>
        <v>37802.75</v>
      </c>
      <c r="T20" s="184">
        <f t="shared" si="9"/>
        <v>37986.75</v>
      </c>
      <c r="U20" s="183">
        <f t="shared" si="9"/>
        <v>38168</v>
      </c>
      <c r="V20" s="184">
        <f t="shared" si="9"/>
        <v>38352</v>
      </c>
      <c r="W20" s="183">
        <f t="shared" si="9"/>
        <v>38533.25</v>
      </c>
      <c r="X20" s="184">
        <f t="shared" si="9"/>
        <v>38717.25</v>
      </c>
      <c r="Y20" s="183">
        <f t="shared" si="9"/>
        <v>38898.5</v>
      </c>
      <c r="Z20" s="184">
        <f t="shared" si="9"/>
        <v>39082.5</v>
      </c>
      <c r="AA20" s="183">
        <f t="shared" si="9"/>
        <v>39263.75</v>
      </c>
      <c r="AB20" s="184">
        <f t="shared" si="9"/>
        <v>39447.75</v>
      </c>
      <c r="AC20" s="183">
        <f t="shared" si="9"/>
        <v>39629</v>
      </c>
      <c r="AD20" s="184">
        <f t="shared" si="9"/>
        <v>39813</v>
      </c>
      <c r="AE20" s="183">
        <f t="shared" si="9"/>
        <v>39994.25</v>
      </c>
      <c r="AF20" s="184">
        <f t="shared" si="9"/>
        <v>40178.25</v>
      </c>
      <c r="AG20" s="183">
        <f t="shared" si="9"/>
        <v>40359.5</v>
      </c>
      <c r="AH20" s="184">
        <f t="shared" si="9"/>
        <v>40543.5</v>
      </c>
      <c r="AI20" s="183">
        <f t="shared" si="9"/>
        <v>40724.75</v>
      </c>
      <c r="AJ20" s="184">
        <f t="shared" si="9"/>
        <v>40908.75</v>
      </c>
      <c r="AK20" s="183">
        <f t="shared" si="9"/>
        <v>41090</v>
      </c>
      <c r="AL20" s="184">
        <f t="shared" si="9"/>
        <v>41274</v>
      </c>
      <c r="AM20" s="183">
        <f t="shared" si="9"/>
        <v>41455.25</v>
      </c>
      <c r="AN20" s="184">
        <f t="shared" si="9"/>
        <v>41639.25</v>
      </c>
      <c r="AO20" s="183">
        <f t="shared" si="9"/>
        <v>41820.5</v>
      </c>
      <c r="AP20" s="184">
        <f t="shared" si="9"/>
        <v>42004.5</v>
      </c>
      <c r="AQ20" s="183">
        <f t="shared" si="9"/>
        <v>42185.75</v>
      </c>
      <c r="AR20" s="184">
        <f t="shared" si="9"/>
        <v>42369.75</v>
      </c>
      <c r="AS20" s="183">
        <f t="shared" si="9"/>
        <v>42551</v>
      </c>
      <c r="AT20" s="184">
        <f t="shared" si="9"/>
        <v>42735</v>
      </c>
      <c r="AU20" s="183">
        <f t="shared" si="9"/>
        <v>42916.25</v>
      </c>
      <c r="AV20" s="184">
        <f t="shared" si="9"/>
        <v>43100.25</v>
      </c>
      <c r="AW20" s="183">
        <f t="shared" si="9"/>
        <v>43281.5</v>
      </c>
      <c r="AX20" s="184">
        <f t="shared" si="9"/>
        <v>43465.5</v>
      </c>
      <c r="AY20" s="183">
        <f t="shared" si="9"/>
        <v>43646.75</v>
      </c>
      <c r="AZ20" s="184">
        <f t="shared" si="9"/>
        <v>43830.75</v>
      </c>
      <c r="BB20" s="183">
        <f>AY20+365.25</f>
        <v>44012</v>
      </c>
      <c r="BC20" s="184">
        <f>AZ20+365.25</f>
        <v>44196</v>
      </c>
      <c r="BD20" s="183">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4">J32/G26</f>
        <v>3</v>
      </c>
      <c r="H24" s="113">
        <f t="shared" si="14"/>
        <v>3.1527777777777777</v>
      </c>
      <c r="I24" s="114">
        <f t="shared" si="14"/>
        <v>3.3472222222222223</v>
      </c>
      <c r="J24" s="113">
        <f t="shared" si="14"/>
        <v>3.1666666666666665</v>
      </c>
      <c r="K24" s="114">
        <f t="shared" si="14"/>
        <v>3.2083333333333335</v>
      </c>
      <c r="L24" s="113">
        <f t="shared" si="14"/>
        <v>3.6363636363636362</v>
      </c>
      <c r="M24" s="114">
        <f t="shared" si="14"/>
        <v>2.7272727272727271</v>
      </c>
      <c r="N24" s="113">
        <f t="shared" si="14"/>
        <v>2.5151515151515151</v>
      </c>
      <c r="O24" s="114">
        <f t="shared" si="14"/>
        <v>2.5303030303030303</v>
      </c>
      <c r="P24" s="113">
        <f t="shared" si="14"/>
        <v>2.8181818181818183</v>
      </c>
      <c r="Q24" s="114">
        <f t="shared" si="14"/>
        <v>3.8863636363636362</v>
      </c>
      <c r="R24" s="113">
        <f t="shared" si="14"/>
        <v>3.8181818181818183</v>
      </c>
      <c r="S24" s="114">
        <f t="shared" si="14"/>
        <v>3.8181818181818183</v>
      </c>
      <c r="T24" s="113">
        <f t="shared" si="14"/>
        <v>3.0185185185185186</v>
      </c>
      <c r="U24" s="114">
        <f t="shared" si="14"/>
        <v>2.8669134239967526</v>
      </c>
      <c r="V24" s="113">
        <f t="shared" si="14"/>
        <v>2.9242424242424243</v>
      </c>
      <c r="W24" s="114">
        <f t="shared" si="14"/>
        <v>2.7575757575757578</v>
      </c>
      <c r="X24" s="113">
        <f t="shared" si="14"/>
        <v>2.7121212121212119</v>
      </c>
      <c r="Y24" s="114">
        <f t="shared" si="14"/>
        <v>2.6666666666666665</v>
      </c>
      <c r="Z24" s="113">
        <f t="shared" si="14"/>
        <v>2.9242424242424243</v>
      </c>
      <c r="AA24" s="114">
        <f t="shared" si="14"/>
        <v>2.9848484848484849</v>
      </c>
      <c r="AB24" s="113">
        <f t="shared" si="14"/>
        <v>2.3181818181818183</v>
      </c>
      <c r="AC24" s="114">
        <f t="shared" si="14"/>
        <v>2.2272727272727271</v>
      </c>
      <c r="AD24" s="113">
        <f t="shared" si="14"/>
        <v>1.9696969696969697</v>
      </c>
      <c r="AE24" s="114">
        <f t="shared" si="14"/>
        <v>2.0769230769230771</v>
      </c>
      <c r="AF24" s="113">
        <f t="shared" si="14"/>
        <v>2</v>
      </c>
      <c r="AG24" s="114">
        <f t="shared" si="14"/>
        <v>2.1692307692307691</v>
      </c>
      <c r="AH24" s="113">
        <f t="shared" si="14"/>
        <v>2.1384615384615384</v>
      </c>
      <c r="AI24" s="114">
        <f t="shared" si="14"/>
        <v>2.1846153846153844</v>
      </c>
      <c r="AJ24" s="113">
        <f t="shared" si="14"/>
        <v>2.1384615384615384</v>
      </c>
      <c r="AK24" s="114">
        <f t="shared" si="14"/>
        <v>2.1846153846153844</v>
      </c>
      <c r="AL24" s="113">
        <f t="shared" si="14"/>
        <v>2.2615384615384615</v>
      </c>
      <c r="AM24" s="114">
        <f t="shared" si="14"/>
        <v>2.2307692307692308</v>
      </c>
      <c r="AN24" s="113">
        <f t="shared" si="14"/>
        <v>2.0923076923076924</v>
      </c>
      <c r="AO24" s="114">
        <f t="shared" si="14"/>
        <v>2.3230769230769233</v>
      </c>
      <c r="AP24" s="113">
        <f t="shared" si="14"/>
        <v>2.3076923076923075</v>
      </c>
      <c r="AQ24" s="114">
        <f t="shared" si="14"/>
        <v>2.5384615384615383</v>
      </c>
      <c r="AR24" s="113">
        <f t="shared" si="14"/>
        <v>2.6769230769230767</v>
      </c>
      <c r="AS24" s="114">
        <f t="shared" si="14"/>
        <v>2.8</v>
      </c>
      <c r="AT24" s="113">
        <f t="shared" si="14"/>
        <v>2.8153846153846156</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5">AVERAGE(D24:E24)</f>
        <v>2.8055555555555554</v>
      </c>
      <c r="F25" s="176">
        <f t="shared" si="15"/>
        <v>2.8611111111111112</v>
      </c>
      <c r="G25" s="176">
        <f t="shared" si="15"/>
        <v>2.9444444444444446</v>
      </c>
      <c r="H25" s="122">
        <f>AVERAGE(G24:H24)</f>
        <v>3.0763888888888888</v>
      </c>
      <c r="I25" s="123">
        <f t="shared" ref="I25:AZ25" si="16">AVERAGE(H24:I24)</f>
        <v>3.25</v>
      </c>
      <c r="J25" s="122">
        <f t="shared" si="16"/>
        <v>3.2569444444444446</v>
      </c>
      <c r="K25" s="123">
        <f t="shared" si="16"/>
        <v>3.1875</v>
      </c>
      <c r="L25" s="122">
        <f t="shared" si="16"/>
        <v>3.4223484848484849</v>
      </c>
      <c r="M25" s="123">
        <f t="shared" si="16"/>
        <v>3.1818181818181817</v>
      </c>
      <c r="N25" s="122">
        <f t="shared" si="16"/>
        <v>2.6212121212121211</v>
      </c>
      <c r="O25" s="123">
        <f t="shared" si="16"/>
        <v>2.5227272727272725</v>
      </c>
      <c r="P25" s="122">
        <f t="shared" si="16"/>
        <v>2.6742424242424243</v>
      </c>
      <c r="Q25" s="123">
        <f t="shared" si="16"/>
        <v>3.3522727272727275</v>
      </c>
      <c r="R25" s="122">
        <f t="shared" si="16"/>
        <v>3.8522727272727275</v>
      </c>
      <c r="S25" s="123">
        <f t="shared" si="16"/>
        <v>3.8181818181818183</v>
      </c>
      <c r="T25" s="122">
        <f t="shared" si="16"/>
        <v>3.4183501683501687</v>
      </c>
      <c r="U25" s="123">
        <f t="shared" si="16"/>
        <v>2.9427159712576358</v>
      </c>
      <c r="V25" s="122">
        <f t="shared" si="16"/>
        <v>2.8955779241195883</v>
      </c>
      <c r="W25" s="123">
        <f t="shared" si="16"/>
        <v>2.8409090909090908</v>
      </c>
      <c r="X25" s="122">
        <f t="shared" si="16"/>
        <v>2.7348484848484849</v>
      </c>
      <c r="Y25" s="123">
        <f t="shared" si="16"/>
        <v>2.6893939393939394</v>
      </c>
      <c r="Z25" s="122">
        <f t="shared" si="16"/>
        <v>2.7954545454545454</v>
      </c>
      <c r="AA25" s="123">
        <f t="shared" si="16"/>
        <v>2.9545454545454546</v>
      </c>
      <c r="AB25" s="122">
        <f t="shared" si="16"/>
        <v>2.6515151515151514</v>
      </c>
      <c r="AC25" s="123">
        <f t="shared" si="16"/>
        <v>2.2727272727272725</v>
      </c>
      <c r="AD25" s="122">
        <f t="shared" si="16"/>
        <v>2.0984848484848486</v>
      </c>
      <c r="AE25" s="123">
        <f t="shared" si="16"/>
        <v>2.0233100233100236</v>
      </c>
      <c r="AF25" s="122">
        <f t="shared" si="16"/>
        <v>2.0384615384615383</v>
      </c>
      <c r="AG25" s="123">
        <f t="shared" si="16"/>
        <v>2.0846153846153843</v>
      </c>
      <c r="AH25" s="122">
        <f t="shared" si="16"/>
        <v>2.1538461538461537</v>
      </c>
      <c r="AI25" s="123">
        <f t="shared" si="16"/>
        <v>2.1615384615384614</v>
      </c>
      <c r="AJ25" s="122">
        <f t="shared" si="16"/>
        <v>2.1615384615384614</v>
      </c>
      <c r="AK25" s="123">
        <f t="shared" si="16"/>
        <v>2.1615384615384614</v>
      </c>
      <c r="AL25" s="122">
        <f t="shared" si="16"/>
        <v>2.2230769230769232</v>
      </c>
      <c r="AM25" s="123">
        <f t="shared" si="16"/>
        <v>2.2461538461538462</v>
      </c>
      <c r="AN25" s="122">
        <f t="shared" si="16"/>
        <v>2.1615384615384619</v>
      </c>
      <c r="AO25" s="123">
        <f t="shared" si="16"/>
        <v>2.2076923076923078</v>
      </c>
      <c r="AP25" s="122">
        <f t="shared" si="16"/>
        <v>2.3153846153846152</v>
      </c>
      <c r="AQ25" s="123">
        <f t="shared" si="16"/>
        <v>2.4230769230769229</v>
      </c>
      <c r="AR25" s="122">
        <f t="shared" si="16"/>
        <v>2.6076923076923073</v>
      </c>
      <c r="AS25" s="123">
        <f t="shared" si="16"/>
        <v>2.7384615384615385</v>
      </c>
      <c r="AT25" s="122">
        <f t="shared" si="16"/>
        <v>2.8076923076923075</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63.482907602516477</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K28" si="17">IF(G49&lt;0,0,G49)</f>
        <v>0</v>
      </c>
      <c r="I28" s="116">
        <f t="shared" si="17"/>
        <v>0</v>
      </c>
      <c r="J28" s="117">
        <f t="shared" si="17"/>
        <v>10</v>
      </c>
      <c r="K28" s="116">
        <f t="shared" si="17"/>
        <v>4.1603375527426039</v>
      </c>
      <c r="L28" s="117">
        <f t="shared" ref="L28:AZ28" si="18">IF(K49&lt;0,0,K49)</f>
        <v>2.3893938549043554</v>
      </c>
      <c r="M28" s="116">
        <f t="shared" si="18"/>
        <v>9.6342244865801803</v>
      </c>
      <c r="N28" s="117">
        <f t="shared" si="18"/>
        <v>0</v>
      </c>
      <c r="O28" s="116">
        <f t="shared" si="18"/>
        <v>0</v>
      </c>
      <c r="P28" s="117">
        <f t="shared" si="18"/>
        <v>0</v>
      </c>
      <c r="Q28" s="116">
        <f t="shared" si="18"/>
        <v>0</v>
      </c>
      <c r="R28" s="117">
        <f t="shared" si="18"/>
        <v>10</v>
      </c>
      <c r="S28" s="116">
        <f t="shared" si="18"/>
        <v>9.4829076025164767</v>
      </c>
      <c r="T28" s="117">
        <f t="shared" si="18"/>
        <v>4.0195998366680286</v>
      </c>
      <c r="U28" s="116">
        <f t="shared" si="18"/>
        <v>0</v>
      </c>
      <c r="V28" s="117">
        <f t="shared" si="18"/>
        <v>0</v>
      </c>
      <c r="W28" s="116">
        <f t="shared" si="18"/>
        <v>0</v>
      </c>
      <c r="X28" s="117">
        <f t="shared" si="18"/>
        <v>0</v>
      </c>
      <c r="Y28" s="116">
        <f t="shared" si="18"/>
        <v>0</v>
      </c>
      <c r="Z28" s="117">
        <f t="shared" si="18"/>
        <v>0</v>
      </c>
      <c r="AA28" s="116">
        <f t="shared" si="18"/>
        <v>0</v>
      </c>
      <c r="AB28" s="117">
        <f t="shared" si="18"/>
        <v>0</v>
      </c>
      <c r="AC28" s="116">
        <f t="shared" si="18"/>
        <v>0</v>
      </c>
      <c r="AD28" s="117">
        <f t="shared" si="18"/>
        <v>0</v>
      </c>
      <c r="AE28" s="116">
        <f t="shared" si="18"/>
        <v>0</v>
      </c>
      <c r="AF28" s="117">
        <f t="shared" si="18"/>
        <v>0</v>
      </c>
      <c r="AG28" s="116">
        <f t="shared" si="18"/>
        <v>0</v>
      </c>
      <c r="AH28" s="117">
        <f t="shared" si="18"/>
        <v>0</v>
      </c>
      <c r="AI28" s="116">
        <f t="shared" si="18"/>
        <v>0</v>
      </c>
      <c r="AJ28" s="117">
        <f t="shared" si="18"/>
        <v>0</v>
      </c>
      <c r="AK28" s="116">
        <f t="shared" si="18"/>
        <v>0</v>
      </c>
      <c r="AL28" s="117">
        <f t="shared" si="18"/>
        <v>0</v>
      </c>
      <c r="AM28" s="116">
        <f t="shared" si="18"/>
        <v>0</v>
      </c>
      <c r="AN28" s="117">
        <f t="shared" si="18"/>
        <v>0</v>
      </c>
      <c r="AO28" s="116">
        <f t="shared" si="18"/>
        <v>0</v>
      </c>
      <c r="AP28" s="117">
        <f t="shared" si="18"/>
        <v>0</v>
      </c>
      <c r="AQ28" s="116">
        <f t="shared" si="18"/>
        <v>0</v>
      </c>
      <c r="AR28" s="117">
        <f t="shared" si="18"/>
        <v>0</v>
      </c>
      <c r="AS28" s="116">
        <f t="shared" si="18"/>
        <v>0</v>
      </c>
      <c r="AT28" s="117">
        <f t="shared" si="18"/>
        <v>0</v>
      </c>
      <c r="AU28" s="116">
        <f t="shared" si="18"/>
        <v>0</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16</v>
      </c>
      <c r="G34" s="69">
        <f t="shared" si="19"/>
        <v>16</v>
      </c>
      <c r="H34" s="61">
        <f t="shared" si="19"/>
        <v>23</v>
      </c>
      <c r="I34" s="69">
        <f t="shared" si="19"/>
        <v>33</v>
      </c>
      <c r="J34" s="61">
        <f t="shared" si="19"/>
        <v>12</v>
      </c>
      <c r="K34" s="69">
        <f t="shared" si="19"/>
        <v>4</v>
      </c>
      <c r="L34" s="61">
        <f t="shared" ref="L34:AZ34" si="20">L30-L32</f>
        <v>-1</v>
      </c>
      <c r="M34" s="69">
        <f t="shared" si="20"/>
        <v>-48</v>
      </c>
      <c r="N34" s="61">
        <f t="shared" si="20"/>
        <v>-65</v>
      </c>
      <c r="O34" s="69">
        <f t="shared" si="20"/>
        <v>-73</v>
      </c>
      <c r="P34" s="61">
        <f t="shared" si="20"/>
        <v>6</v>
      </c>
      <c r="Q34" s="69">
        <f t="shared" si="20"/>
        <v>5</v>
      </c>
      <c r="R34" s="61">
        <f t="shared" si="20"/>
        <v>1</v>
      </c>
      <c r="S34" s="69">
        <f t="shared" si="20"/>
        <v>-18</v>
      </c>
      <c r="T34" s="61">
        <f t="shared" si="20"/>
        <v>-8</v>
      </c>
      <c r="U34" s="69">
        <f t="shared" si="20"/>
        <v>14</v>
      </c>
      <c r="V34" s="61">
        <f t="shared" si="20"/>
        <v>25</v>
      </c>
      <c r="W34" s="69">
        <f t="shared" si="20"/>
        <v>19</v>
      </c>
      <c r="X34" s="61">
        <f t="shared" si="20"/>
        <v>-3</v>
      </c>
      <c r="Y34" s="69">
        <f t="shared" si="20"/>
        <v>-17</v>
      </c>
      <c r="Z34" s="61">
        <f t="shared" si="20"/>
        <v>11</v>
      </c>
      <c r="AA34" s="69">
        <f t="shared" si="20"/>
        <v>18</v>
      </c>
      <c r="AB34" s="61">
        <f t="shared" si="20"/>
        <v>-23</v>
      </c>
      <c r="AC34" s="69">
        <f t="shared" si="20"/>
        <v>-46</v>
      </c>
      <c r="AD34" s="61">
        <f t="shared" si="20"/>
        <v>-67</v>
      </c>
      <c r="AE34" s="69">
        <f t="shared" si="20"/>
        <v>-18</v>
      </c>
      <c r="AF34" s="61">
        <f t="shared" si="20"/>
        <v>-17</v>
      </c>
      <c r="AG34" s="69">
        <f t="shared" si="20"/>
        <v>11</v>
      </c>
      <c r="AH34" s="61">
        <f t="shared" si="20"/>
        <v>4</v>
      </c>
      <c r="AI34" s="69">
        <f t="shared" si="20"/>
        <v>12</v>
      </c>
      <c r="AJ34" s="61">
        <f t="shared" si="20"/>
        <v>-2</v>
      </c>
      <c r="AK34" s="69">
        <f t="shared" si="20"/>
        <v>3</v>
      </c>
      <c r="AL34" s="61">
        <f t="shared" si="20"/>
        <v>5</v>
      </c>
      <c r="AM34" s="69">
        <f t="shared" si="20"/>
        <v>6</v>
      </c>
      <c r="AN34" s="61">
        <f t="shared" si="20"/>
        <v>-6</v>
      </c>
      <c r="AO34" s="69">
        <f t="shared" si="20"/>
        <v>4</v>
      </c>
      <c r="AP34" s="61">
        <f t="shared" si="20"/>
        <v>5</v>
      </c>
      <c r="AQ34" s="69">
        <f t="shared" si="20"/>
        <v>29</v>
      </c>
      <c r="AR34" s="61">
        <f t="shared" si="20"/>
        <v>23</v>
      </c>
      <c r="AS34" s="69">
        <f t="shared" si="20"/>
        <v>32</v>
      </c>
      <c r="AT34" s="61">
        <f t="shared" si="20"/>
        <v>18</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22">IFERROR(G34/G32,0)</f>
        <v>0.08</v>
      </c>
      <c r="H36" s="108">
        <f t="shared" si="22"/>
        <v>0.11274509803921569</v>
      </c>
      <c r="I36" s="107">
        <f t="shared" si="22"/>
        <v>0.15865384615384615</v>
      </c>
      <c r="J36" s="108">
        <f t="shared" si="22"/>
        <v>5.5555555555555552E-2</v>
      </c>
      <c r="K36" s="107">
        <f t="shared" si="22"/>
        <v>1.7621145374449341E-2</v>
      </c>
      <c r="L36" s="108">
        <f t="shared" si="22"/>
        <v>-4.1493775933609959E-3</v>
      </c>
      <c r="M36" s="107">
        <f t="shared" si="22"/>
        <v>-0.21052631578947367</v>
      </c>
      <c r="N36" s="108">
        <f t="shared" si="22"/>
        <v>-0.2813852813852814</v>
      </c>
      <c r="O36" s="107">
        <f t="shared" si="22"/>
        <v>-0.30416666666666664</v>
      </c>
      <c r="P36" s="108">
        <f t="shared" si="22"/>
        <v>3.3333333333333333E-2</v>
      </c>
      <c r="Q36" s="107">
        <f t="shared" si="22"/>
        <v>3.0120481927710843E-2</v>
      </c>
      <c r="R36" s="108">
        <f t="shared" si="22"/>
        <v>5.9880239520958087E-3</v>
      </c>
      <c r="S36" s="107">
        <f t="shared" si="22"/>
        <v>-9.6774193548387094E-2</v>
      </c>
      <c r="T36" s="108">
        <f t="shared" si="22"/>
        <v>-4.6783625730994149E-2</v>
      </c>
      <c r="U36" s="107">
        <f t="shared" si="22"/>
        <v>8.3333333333333329E-2</v>
      </c>
      <c r="V36" s="108">
        <f t="shared" si="22"/>
        <v>0.14880952380952381</v>
      </c>
      <c r="W36" s="107">
        <f t="shared" si="22"/>
        <v>0.1165644171779141</v>
      </c>
      <c r="X36" s="108">
        <f t="shared" si="22"/>
        <v>-1.6483516483516484E-2</v>
      </c>
      <c r="Y36" s="107">
        <f t="shared" si="22"/>
        <v>-8.8082901554404139E-2</v>
      </c>
      <c r="Z36" s="108">
        <f t="shared" si="22"/>
        <v>6.043956043956044E-2</v>
      </c>
      <c r="AA36" s="107">
        <f t="shared" si="22"/>
        <v>0.1005586592178771</v>
      </c>
      <c r="AB36" s="108">
        <f t="shared" si="22"/>
        <v>-0.13068181818181818</v>
      </c>
      <c r="AC36" s="107">
        <f t="shared" si="22"/>
        <v>-0.23834196891191708</v>
      </c>
      <c r="AD36" s="108">
        <f t="shared" si="22"/>
        <v>-0.34010152284263961</v>
      </c>
      <c r="AE36" s="107">
        <f t="shared" si="22"/>
        <v>-0.11764705882352941</v>
      </c>
      <c r="AF36" s="108">
        <f t="shared" si="22"/>
        <v>-0.11564625850340136</v>
      </c>
      <c r="AG36" s="107">
        <f t="shared" si="22"/>
        <v>8.461538461538462E-2</v>
      </c>
      <c r="AH36" s="108">
        <f t="shared" si="22"/>
        <v>2.9629629629629631E-2</v>
      </c>
      <c r="AI36" s="107">
        <f t="shared" si="22"/>
        <v>9.2307692307692313E-2</v>
      </c>
      <c r="AJ36" s="108">
        <f t="shared" si="22"/>
        <v>-1.4184397163120567E-2</v>
      </c>
      <c r="AK36" s="107">
        <f t="shared" si="22"/>
        <v>2.1582733812949641E-2</v>
      </c>
      <c r="AL36" s="108">
        <f t="shared" si="22"/>
        <v>3.5211267605633804E-2</v>
      </c>
      <c r="AM36" s="107">
        <f t="shared" si="22"/>
        <v>4.3165467625899283E-2</v>
      </c>
      <c r="AN36" s="108">
        <f t="shared" si="22"/>
        <v>-4.2253521126760563E-2</v>
      </c>
      <c r="AO36" s="107">
        <f t="shared" si="22"/>
        <v>2.7210884353741496E-2</v>
      </c>
      <c r="AP36" s="108">
        <f t="shared" si="22"/>
        <v>3.4482758620689655E-2</v>
      </c>
      <c r="AQ36" s="107">
        <f t="shared" si="22"/>
        <v>0.21323529411764705</v>
      </c>
      <c r="AR36" s="108">
        <f t="shared" si="22"/>
        <v>0.15231788079470199</v>
      </c>
      <c r="AS36" s="107">
        <f t="shared" si="22"/>
        <v>0.21333333333333335</v>
      </c>
      <c r="AT36" s="108">
        <f t="shared" si="22"/>
        <v>0.10909090909090909</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4">G36/18</f>
        <v>4.4444444444444444E-3</v>
      </c>
      <c r="H38" s="108">
        <f t="shared" si="24"/>
        <v>6.2636165577342048E-3</v>
      </c>
      <c r="I38" s="107">
        <f t="shared" si="24"/>
        <v>8.814102564102564E-3</v>
      </c>
      <c r="J38" s="108">
        <f t="shared" si="24"/>
        <v>3.0864197530864196E-3</v>
      </c>
      <c r="K38" s="107">
        <f t="shared" si="24"/>
        <v>9.7895252080274116E-4</v>
      </c>
      <c r="L38" s="108">
        <f t="shared" ref="L38:AZ38" si="25">L36/18</f>
        <v>-2.3052097740894421E-4</v>
      </c>
      <c r="M38" s="107">
        <f t="shared" si="25"/>
        <v>-1.1695906432748537E-2</v>
      </c>
      <c r="N38" s="108">
        <f t="shared" si="25"/>
        <v>-1.5632515632515633E-2</v>
      </c>
      <c r="O38" s="107">
        <f t="shared" si="25"/>
        <v>-1.6898148148148148E-2</v>
      </c>
      <c r="P38" s="108">
        <f t="shared" si="25"/>
        <v>1.8518518518518519E-3</v>
      </c>
      <c r="Q38" s="107">
        <f t="shared" si="25"/>
        <v>1.6733601070950468E-3</v>
      </c>
      <c r="R38" s="108">
        <f t="shared" si="25"/>
        <v>3.3266799733865603E-4</v>
      </c>
      <c r="S38" s="107">
        <f t="shared" si="25"/>
        <v>-5.3763440860215049E-3</v>
      </c>
      <c r="T38" s="108">
        <f t="shared" si="25"/>
        <v>-2.5990903183885639E-3</v>
      </c>
      <c r="U38" s="107">
        <f t="shared" si="25"/>
        <v>4.6296296296296294E-3</v>
      </c>
      <c r="V38" s="108">
        <f t="shared" si="25"/>
        <v>8.2671957671957667E-3</v>
      </c>
      <c r="W38" s="107">
        <f t="shared" si="25"/>
        <v>6.4758009543285609E-3</v>
      </c>
      <c r="X38" s="108">
        <f t="shared" si="25"/>
        <v>-9.1575091575091575E-4</v>
      </c>
      <c r="Y38" s="107">
        <f t="shared" si="25"/>
        <v>-4.8934945308002301E-3</v>
      </c>
      <c r="Z38" s="108">
        <f t="shared" si="25"/>
        <v>3.357753357753358E-3</v>
      </c>
      <c r="AA38" s="107">
        <f t="shared" si="25"/>
        <v>5.5865921787709499E-3</v>
      </c>
      <c r="AB38" s="108">
        <f t="shared" si="25"/>
        <v>-7.26010101010101E-3</v>
      </c>
      <c r="AC38" s="107">
        <f t="shared" si="25"/>
        <v>-1.3241220495106504E-2</v>
      </c>
      <c r="AD38" s="108">
        <f t="shared" si="25"/>
        <v>-1.889452904681331E-2</v>
      </c>
      <c r="AE38" s="107">
        <f t="shared" si="25"/>
        <v>-6.5359477124183009E-3</v>
      </c>
      <c r="AF38" s="108">
        <f t="shared" si="25"/>
        <v>-6.4247921390778538E-3</v>
      </c>
      <c r="AG38" s="107">
        <f t="shared" si="25"/>
        <v>4.7008547008547015E-3</v>
      </c>
      <c r="AH38" s="108">
        <f t="shared" si="25"/>
        <v>1.6460905349794238E-3</v>
      </c>
      <c r="AI38" s="107">
        <f t="shared" si="25"/>
        <v>5.1282051282051282E-3</v>
      </c>
      <c r="AJ38" s="108">
        <f t="shared" si="25"/>
        <v>-7.8802206461780924E-4</v>
      </c>
      <c r="AK38" s="107">
        <f t="shared" si="25"/>
        <v>1.1990407673860913E-3</v>
      </c>
      <c r="AL38" s="108">
        <f t="shared" si="25"/>
        <v>1.9561815336463224E-3</v>
      </c>
      <c r="AM38" s="107">
        <f t="shared" si="25"/>
        <v>2.3980815347721825E-3</v>
      </c>
      <c r="AN38" s="108">
        <f t="shared" si="25"/>
        <v>-2.3474178403755869E-3</v>
      </c>
      <c r="AO38" s="107">
        <f t="shared" si="25"/>
        <v>1.5117157974300832E-3</v>
      </c>
      <c r="AP38" s="108">
        <f t="shared" si="25"/>
        <v>1.9157088122605363E-3</v>
      </c>
      <c r="AQ38" s="107">
        <f t="shared" si="25"/>
        <v>1.1846405228758169E-2</v>
      </c>
      <c r="AR38" s="108">
        <f t="shared" si="25"/>
        <v>8.4621044885945552E-3</v>
      </c>
      <c r="AS38" s="107">
        <f t="shared" si="25"/>
        <v>1.1851851851851853E-2</v>
      </c>
      <c r="AT38" s="108">
        <f t="shared" si="25"/>
        <v>6.0606060606060606E-3</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6">G38*G41</f>
        <v>0.08</v>
      </c>
      <c r="H40" s="108">
        <f t="shared" si="26"/>
        <v>0.11274509803921569</v>
      </c>
      <c r="I40" s="107">
        <f t="shared" si="26"/>
        <v>0.15865384615384615</v>
      </c>
      <c r="J40" s="108">
        <f t="shared" si="26"/>
        <v>5.5555555555555552E-2</v>
      </c>
      <c r="K40" s="107">
        <f t="shared" si="26"/>
        <v>1.7621145374449341E-2</v>
      </c>
      <c r="L40" s="108">
        <f t="shared" ref="L40:AZ40" si="27">L38*L41</f>
        <v>-4.1493775933609959E-3</v>
      </c>
      <c r="M40" s="107">
        <f t="shared" si="27"/>
        <v>-0.21052631578947367</v>
      </c>
      <c r="N40" s="108">
        <f t="shared" si="27"/>
        <v>-0.2813852813852814</v>
      </c>
      <c r="O40" s="107">
        <f t="shared" si="27"/>
        <v>-0.3041666666666667</v>
      </c>
      <c r="P40" s="108">
        <f t="shared" si="27"/>
        <v>3.3333333333333333E-2</v>
      </c>
      <c r="Q40" s="107">
        <f t="shared" si="27"/>
        <v>3.0120481927710843E-2</v>
      </c>
      <c r="R40" s="108">
        <f t="shared" si="27"/>
        <v>5.9880239520958087E-3</v>
      </c>
      <c r="S40" s="107">
        <f t="shared" si="27"/>
        <v>-9.6774193548387094E-2</v>
      </c>
      <c r="T40" s="108">
        <f t="shared" si="27"/>
        <v>-4.6783625730994149E-2</v>
      </c>
      <c r="U40" s="107">
        <f t="shared" si="27"/>
        <v>8.3333333333333329E-2</v>
      </c>
      <c r="V40" s="108">
        <f t="shared" si="27"/>
        <v>0.14880952380952381</v>
      </c>
      <c r="W40" s="107">
        <f t="shared" si="27"/>
        <v>0.1165644171779141</v>
      </c>
      <c r="X40" s="108">
        <f t="shared" si="27"/>
        <v>-1.6483516483516484E-2</v>
      </c>
      <c r="Y40" s="107">
        <f t="shared" si="27"/>
        <v>-8.8082901554404139E-2</v>
      </c>
      <c r="Z40" s="108">
        <f t="shared" si="27"/>
        <v>6.0439560439560447E-2</v>
      </c>
      <c r="AA40" s="107">
        <f t="shared" si="27"/>
        <v>0.1005586592178771</v>
      </c>
      <c r="AB40" s="108">
        <f t="shared" si="27"/>
        <v>-0.13068181818181818</v>
      </c>
      <c r="AC40" s="107">
        <f t="shared" si="27"/>
        <v>-0.23834196891191708</v>
      </c>
      <c r="AD40" s="108">
        <f t="shared" si="27"/>
        <v>-0.34010152284263961</v>
      </c>
      <c r="AE40" s="107">
        <f t="shared" si="27"/>
        <v>-0.11764705882352941</v>
      </c>
      <c r="AF40" s="108">
        <f t="shared" si="27"/>
        <v>-0.11564625850340136</v>
      </c>
      <c r="AG40" s="107">
        <f t="shared" si="27"/>
        <v>8.461538461538462E-2</v>
      </c>
      <c r="AH40" s="108">
        <f t="shared" si="27"/>
        <v>2.9629629629629631E-2</v>
      </c>
      <c r="AI40" s="107">
        <f t="shared" si="27"/>
        <v>9.2307692307692313E-2</v>
      </c>
      <c r="AJ40" s="108">
        <f t="shared" si="27"/>
        <v>-1.4184397163120567E-2</v>
      </c>
      <c r="AK40" s="107">
        <f t="shared" si="27"/>
        <v>2.1582733812949641E-2</v>
      </c>
      <c r="AL40" s="108">
        <f t="shared" si="27"/>
        <v>3.5211267605633804E-2</v>
      </c>
      <c r="AM40" s="107">
        <f t="shared" si="27"/>
        <v>4.3165467625899283E-2</v>
      </c>
      <c r="AN40" s="108">
        <f t="shared" si="27"/>
        <v>-4.2253521126760563E-2</v>
      </c>
      <c r="AO40" s="107">
        <f t="shared" si="27"/>
        <v>2.7210884353741499E-2</v>
      </c>
      <c r="AP40" s="108">
        <f t="shared" si="27"/>
        <v>3.4482758620689655E-2</v>
      </c>
      <c r="AQ40" s="107">
        <f t="shared" si="27"/>
        <v>0.21323529411764705</v>
      </c>
      <c r="AR40" s="108">
        <f t="shared" si="27"/>
        <v>0.15231788079470199</v>
      </c>
      <c r="AS40" s="107">
        <f t="shared" si="27"/>
        <v>0.21333333333333335</v>
      </c>
      <c r="AT40" s="108">
        <f t="shared" si="27"/>
        <v>0.10909090909090909</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8">G30+(G30*G40)</f>
        <v>233.28</v>
      </c>
      <c r="H43" s="110">
        <f t="shared" si="28"/>
        <v>252.59313725490196</v>
      </c>
      <c r="I43" s="109">
        <f t="shared" si="28"/>
        <v>279.23557692307691</v>
      </c>
      <c r="J43" s="110">
        <f t="shared" si="28"/>
        <v>240.66666666666666</v>
      </c>
      <c r="K43" s="109">
        <f t="shared" si="28"/>
        <v>235.07048458149779</v>
      </c>
      <c r="L43" s="110">
        <f t="shared" ref="L43:AZ43" si="29">L30+(L30*L40)</f>
        <v>239.00414937759336</v>
      </c>
      <c r="M43" s="109">
        <f t="shared" si="29"/>
        <v>142.10526315789474</v>
      </c>
      <c r="N43" s="110">
        <f t="shared" si="29"/>
        <v>119.29004329004329</v>
      </c>
      <c r="O43" s="109">
        <f t="shared" si="29"/>
        <v>116.20416666666665</v>
      </c>
      <c r="P43" s="110">
        <f t="shared" si="29"/>
        <v>192.2</v>
      </c>
      <c r="Q43" s="109">
        <f t="shared" si="29"/>
        <v>176.15060240963857</v>
      </c>
      <c r="R43" s="110">
        <f t="shared" si="29"/>
        <v>169.00598802395209</v>
      </c>
      <c r="S43" s="109">
        <f t="shared" si="29"/>
        <v>151.74193548387098</v>
      </c>
      <c r="T43" s="110">
        <f t="shared" si="29"/>
        <v>155.37426900584796</v>
      </c>
      <c r="U43" s="109">
        <f t="shared" si="29"/>
        <v>197.16666666666666</v>
      </c>
      <c r="V43" s="110">
        <f t="shared" si="29"/>
        <v>221.7202380952381</v>
      </c>
      <c r="W43" s="109">
        <f t="shared" si="29"/>
        <v>203.21472392638037</v>
      </c>
      <c r="X43" s="110">
        <f t="shared" si="29"/>
        <v>176.04945054945054</v>
      </c>
      <c r="Y43" s="109">
        <f t="shared" si="29"/>
        <v>160.49740932642487</v>
      </c>
      <c r="Z43" s="110">
        <f t="shared" si="29"/>
        <v>204.66483516483515</v>
      </c>
      <c r="AA43" s="109">
        <f t="shared" si="29"/>
        <v>216.81005586592178</v>
      </c>
      <c r="AB43" s="110">
        <f t="shared" si="29"/>
        <v>133.00568181818181</v>
      </c>
      <c r="AC43" s="109">
        <f t="shared" si="29"/>
        <v>111.96373056994818</v>
      </c>
      <c r="AD43" s="110">
        <f t="shared" si="29"/>
        <v>85.78680203045684</v>
      </c>
      <c r="AE43" s="109">
        <f t="shared" si="29"/>
        <v>119.11764705882354</v>
      </c>
      <c r="AF43" s="110">
        <f t="shared" si="29"/>
        <v>114.96598639455782</v>
      </c>
      <c r="AG43" s="109">
        <f t="shared" si="29"/>
        <v>152.93076923076924</v>
      </c>
      <c r="AH43" s="110">
        <f t="shared" si="29"/>
        <v>143.11851851851853</v>
      </c>
      <c r="AI43" s="109">
        <f t="shared" si="29"/>
        <v>155.1076923076923</v>
      </c>
      <c r="AJ43" s="110">
        <f t="shared" si="29"/>
        <v>137.02836879432624</v>
      </c>
      <c r="AK43" s="109">
        <f t="shared" si="29"/>
        <v>145.06474820143885</v>
      </c>
      <c r="AL43" s="110">
        <f t="shared" si="29"/>
        <v>152.17605633802816</v>
      </c>
      <c r="AM43" s="109">
        <f t="shared" si="29"/>
        <v>151.25899280575538</v>
      </c>
      <c r="AN43" s="110">
        <f t="shared" si="29"/>
        <v>130.25352112676057</v>
      </c>
      <c r="AO43" s="109">
        <f t="shared" si="29"/>
        <v>155.10884353741497</v>
      </c>
      <c r="AP43" s="110">
        <f t="shared" si="29"/>
        <v>155.17241379310346</v>
      </c>
      <c r="AQ43" s="109">
        <f t="shared" si="29"/>
        <v>200.18382352941177</v>
      </c>
      <c r="AR43" s="110">
        <f t="shared" si="29"/>
        <v>200.50331125827813</v>
      </c>
      <c r="AS43" s="109">
        <f t="shared" si="29"/>
        <v>220.82666666666665</v>
      </c>
      <c r="AT43" s="110">
        <f t="shared" si="29"/>
        <v>202.96363636363637</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71.308016877637129</v>
      </c>
      <c r="G45" s="69">
        <f t="shared" ref="G45:K45" si="30">G43/$F$1</f>
        <v>73.822784810126578</v>
      </c>
      <c r="H45" s="61">
        <f t="shared" si="30"/>
        <v>79.934537105981633</v>
      </c>
      <c r="I45" s="69">
        <f t="shared" si="30"/>
        <v>88.365688899707877</v>
      </c>
      <c r="J45" s="61">
        <f t="shared" si="30"/>
        <v>76.160337552742604</v>
      </c>
      <c r="K45" s="69">
        <f t="shared" si="30"/>
        <v>74.389393854904355</v>
      </c>
      <c r="L45" s="61">
        <f t="shared" ref="L45:AZ45" si="31">L43/$F$1</f>
        <v>75.63422448658018</v>
      </c>
      <c r="M45" s="69">
        <f t="shared" si="31"/>
        <v>44.970019986675545</v>
      </c>
      <c r="N45" s="61">
        <f t="shared" si="31"/>
        <v>37.750013699380787</v>
      </c>
      <c r="O45" s="69">
        <f t="shared" si="31"/>
        <v>36.773470464135016</v>
      </c>
      <c r="P45" s="61">
        <f t="shared" si="31"/>
        <v>60.822784810126578</v>
      </c>
      <c r="Q45" s="69">
        <f t="shared" si="31"/>
        <v>55.74386152203752</v>
      </c>
      <c r="R45" s="61">
        <f t="shared" si="31"/>
        <v>53.482907602516477</v>
      </c>
      <c r="S45" s="69">
        <f t="shared" si="31"/>
        <v>48.019599836668029</v>
      </c>
      <c r="T45" s="61">
        <f t="shared" si="31"/>
        <v>49.169072470205052</v>
      </c>
      <c r="U45" s="69">
        <f t="shared" si="31"/>
        <v>62.394514767932485</v>
      </c>
      <c r="V45" s="61">
        <f t="shared" si="31"/>
        <v>70.164632308619645</v>
      </c>
      <c r="W45" s="69">
        <f t="shared" si="31"/>
        <v>64.308456938727957</v>
      </c>
      <c r="X45" s="61">
        <f t="shared" si="31"/>
        <v>55.711851439699537</v>
      </c>
      <c r="Y45" s="69">
        <f t="shared" si="31"/>
        <v>50.790319407096476</v>
      </c>
      <c r="Z45" s="61">
        <f t="shared" si="31"/>
        <v>64.767352900264285</v>
      </c>
      <c r="AA45" s="69">
        <f t="shared" si="31"/>
        <v>68.610777172760052</v>
      </c>
      <c r="AB45" s="61">
        <f t="shared" si="31"/>
        <v>42.090405638665132</v>
      </c>
      <c r="AC45" s="69">
        <f t="shared" si="31"/>
        <v>35.431560306945627</v>
      </c>
      <c r="AD45" s="61">
        <f t="shared" si="31"/>
        <v>27.147722161536972</v>
      </c>
      <c r="AE45" s="69">
        <f t="shared" si="31"/>
        <v>37.69545793000745</v>
      </c>
      <c r="AF45" s="61">
        <f t="shared" si="31"/>
        <v>36.381641264100573</v>
      </c>
      <c r="AG45" s="69">
        <f t="shared" si="31"/>
        <v>48.395813047711783</v>
      </c>
      <c r="AH45" s="61">
        <f t="shared" si="31"/>
        <v>45.290670417252699</v>
      </c>
      <c r="AI45" s="69">
        <f t="shared" si="31"/>
        <v>49.084712755598829</v>
      </c>
      <c r="AJ45" s="61">
        <f t="shared" si="31"/>
        <v>43.363407846305769</v>
      </c>
      <c r="AK45" s="69">
        <f t="shared" si="31"/>
        <v>45.906565886531276</v>
      </c>
      <c r="AL45" s="61">
        <f t="shared" si="31"/>
        <v>48.156979853806376</v>
      </c>
      <c r="AM45" s="69">
        <f t="shared" si="31"/>
        <v>47.866769875239044</v>
      </c>
      <c r="AN45" s="61">
        <f t="shared" si="31"/>
        <v>41.219468711000182</v>
      </c>
      <c r="AO45" s="69">
        <f t="shared" si="31"/>
        <v>49.085077068802207</v>
      </c>
      <c r="AP45" s="61">
        <f t="shared" si="31"/>
        <v>49.105194238323875</v>
      </c>
      <c r="AQ45" s="69">
        <f t="shared" si="31"/>
        <v>63.349311243484735</v>
      </c>
      <c r="AR45" s="61">
        <f t="shared" si="31"/>
        <v>63.450414955151302</v>
      </c>
      <c r="AS45" s="69">
        <f t="shared" si="31"/>
        <v>69.881856540084385</v>
      </c>
      <c r="AT45" s="61">
        <f t="shared" si="31"/>
        <v>64.228998849252008</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1.8227848101265778</v>
      </c>
      <c r="H47" s="118">
        <f>H45-H26</f>
        <v>7.934537105981633</v>
      </c>
      <c r="I47" s="119">
        <f t="shared" ref="I47:AZ47" si="32">I45-I26</f>
        <v>16.365688899707877</v>
      </c>
      <c r="J47" s="118">
        <f t="shared" si="32"/>
        <v>4.1603375527426039</v>
      </c>
      <c r="K47" s="119">
        <f t="shared" si="32"/>
        <v>2.3893938549043554</v>
      </c>
      <c r="L47" s="118">
        <f t="shared" si="32"/>
        <v>9.6342244865801803</v>
      </c>
      <c r="M47" s="119">
        <f t="shared" si="32"/>
        <v>-21.029980013324455</v>
      </c>
      <c r="N47" s="118">
        <f t="shared" si="32"/>
        <v>-28.249986300619213</v>
      </c>
      <c r="O47" s="119">
        <f t="shared" si="32"/>
        <v>-29.226529535864984</v>
      </c>
      <c r="P47" s="118">
        <f t="shared" si="32"/>
        <v>-5.1772151898734222</v>
      </c>
      <c r="Q47" s="119">
        <f t="shared" si="32"/>
        <v>11.74386152203752</v>
      </c>
      <c r="R47" s="118">
        <f t="shared" si="32"/>
        <v>9.4829076025164767</v>
      </c>
      <c r="S47" s="119">
        <f t="shared" si="32"/>
        <v>4.0195998366680286</v>
      </c>
      <c r="T47" s="118">
        <f t="shared" si="32"/>
        <v>-4.8309275297949483</v>
      </c>
      <c r="U47" s="119">
        <f t="shared" si="32"/>
        <v>-1.0883928345839919</v>
      </c>
      <c r="V47" s="118">
        <f t="shared" si="32"/>
        <v>4.1646323086196446</v>
      </c>
      <c r="W47" s="119">
        <f t="shared" si="32"/>
        <v>-1.6915430612720428</v>
      </c>
      <c r="X47" s="118">
        <f t="shared" si="32"/>
        <v>-10.288148560300463</v>
      </c>
      <c r="Y47" s="119">
        <f t="shared" si="32"/>
        <v>-15.209680592903524</v>
      </c>
      <c r="Z47" s="118">
        <f t="shared" si="32"/>
        <v>-1.2326470997357148</v>
      </c>
      <c r="AA47" s="119">
        <f t="shared" si="32"/>
        <v>2.6107771727600522</v>
      </c>
      <c r="AB47" s="118">
        <f t="shared" si="32"/>
        <v>-23.909594361334868</v>
      </c>
      <c r="AC47" s="119">
        <f t="shared" si="32"/>
        <v>-30.568439693054373</v>
      </c>
      <c r="AD47" s="118">
        <f t="shared" si="32"/>
        <v>-38.852277838463024</v>
      </c>
      <c r="AE47" s="119">
        <f t="shared" si="32"/>
        <v>-27.30454206999255</v>
      </c>
      <c r="AF47" s="118">
        <f t="shared" si="32"/>
        <v>-28.618358735899427</v>
      </c>
      <c r="AG47" s="119">
        <f t="shared" si="32"/>
        <v>-16.604186952288217</v>
      </c>
      <c r="AH47" s="118">
        <f t="shared" si="32"/>
        <v>-19.709329582747301</v>
      </c>
      <c r="AI47" s="119">
        <f t="shared" si="32"/>
        <v>-15.915287244401171</v>
      </c>
      <c r="AJ47" s="118">
        <f t="shared" si="32"/>
        <v>-21.636592153694231</v>
      </c>
      <c r="AK47" s="119">
        <f t="shared" si="32"/>
        <v>-19.093434113468724</v>
      </c>
      <c r="AL47" s="118">
        <f t="shared" si="32"/>
        <v>-16.843020146193624</v>
      </c>
      <c r="AM47" s="119">
        <f t="shared" si="32"/>
        <v>-17.133230124760956</v>
      </c>
      <c r="AN47" s="118">
        <f t="shared" si="32"/>
        <v>-23.780531288999818</v>
      </c>
      <c r="AO47" s="119">
        <f t="shared" si="32"/>
        <v>-15.914922931197793</v>
      </c>
      <c r="AP47" s="118">
        <f t="shared" si="32"/>
        <v>-15.894805761676125</v>
      </c>
      <c r="AQ47" s="119">
        <f t="shared" si="32"/>
        <v>-1.6506887565152653</v>
      </c>
      <c r="AR47" s="118">
        <f t="shared" si="32"/>
        <v>-1.5495850448486976</v>
      </c>
      <c r="AS47" s="119">
        <f t="shared" si="32"/>
        <v>4.8818565400843852</v>
      </c>
      <c r="AT47" s="118">
        <f t="shared" si="32"/>
        <v>-0.77100115074799191</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33">IF((((IF(AND(I24&gt;($F$1-0.00001),((I45-I26)&gt;0)),(I45-I26),0)))&gt;=10),10,(IF(AND(I24&gt;($F$1-0.00001),((I45-I26)&gt;0)),(I45-I26),0)))</f>
        <v>10</v>
      </c>
      <c r="J49" s="63">
        <f t="shared" si="33"/>
        <v>4.1603375527426039</v>
      </c>
      <c r="K49" s="71">
        <f t="shared" si="33"/>
        <v>2.3893938549043554</v>
      </c>
      <c r="L49" s="63">
        <f t="shared" si="33"/>
        <v>9.6342244865801803</v>
      </c>
      <c r="M49" s="71">
        <f t="shared" si="33"/>
        <v>0</v>
      </c>
      <c r="N49" s="63">
        <f t="shared" si="33"/>
        <v>0</v>
      </c>
      <c r="O49" s="71">
        <f t="shared" si="33"/>
        <v>0</v>
      </c>
      <c r="P49" s="63">
        <f t="shared" si="33"/>
        <v>0</v>
      </c>
      <c r="Q49" s="71">
        <f t="shared" si="33"/>
        <v>10</v>
      </c>
      <c r="R49" s="63">
        <f t="shared" si="33"/>
        <v>9.4829076025164767</v>
      </c>
      <c r="S49" s="71">
        <f t="shared" si="33"/>
        <v>4.0195998366680286</v>
      </c>
      <c r="T49" s="63">
        <f t="shared" si="33"/>
        <v>0</v>
      </c>
      <c r="U49" s="71">
        <f t="shared" si="33"/>
        <v>0</v>
      </c>
      <c r="V49" s="63">
        <f t="shared" si="33"/>
        <v>0</v>
      </c>
      <c r="W49" s="71">
        <f t="shared" si="33"/>
        <v>0</v>
      </c>
      <c r="X49" s="63">
        <f t="shared" si="33"/>
        <v>0</v>
      </c>
      <c r="Y49" s="71">
        <f t="shared" si="33"/>
        <v>0</v>
      </c>
      <c r="Z49" s="63">
        <f t="shared" si="33"/>
        <v>0</v>
      </c>
      <c r="AA49" s="71">
        <f t="shared" si="33"/>
        <v>0</v>
      </c>
      <c r="AB49" s="63">
        <f t="shared" si="33"/>
        <v>0</v>
      </c>
      <c r="AC49" s="71">
        <f t="shared" si="33"/>
        <v>0</v>
      </c>
      <c r="AD49" s="63">
        <f t="shared" si="33"/>
        <v>0</v>
      </c>
      <c r="AE49" s="71">
        <f t="shared" si="33"/>
        <v>0</v>
      </c>
      <c r="AF49" s="63">
        <f t="shared" si="33"/>
        <v>0</v>
      </c>
      <c r="AG49" s="71">
        <f t="shared" si="33"/>
        <v>0</v>
      </c>
      <c r="AH49" s="63">
        <f t="shared" si="33"/>
        <v>0</v>
      </c>
      <c r="AI49" s="71">
        <f t="shared" si="33"/>
        <v>0</v>
      </c>
      <c r="AJ49" s="63">
        <f t="shared" si="33"/>
        <v>0</v>
      </c>
      <c r="AK49" s="71">
        <f t="shared" si="33"/>
        <v>0</v>
      </c>
      <c r="AL49" s="63">
        <f t="shared" si="33"/>
        <v>0</v>
      </c>
      <c r="AM49" s="71">
        <f t="shared" si="33"/>
        <v>0</v>
      </c>
      <c r="AN49" s="63">
        <f t="shared" si="33"/>
        <v>0</v>
      </c>
      <c r="AO49" s="71">
        <f t="shared" si="33"/>
        <v>0</v>
      </c>
      <c r="AP49" s="63">
        <f t="shared" si="33"/>
        <v>0</v>
      </c>
      <c r="AQ49" s="71">
        <f t="shared" si="33"/>
        <v>0</v>
      </c>
      <c r="AR49" s="63">
        <f t="shared" si="33"/>
        <v>0</v>
      </c>
      <c r="AS49" s="71">
        <f t="shared" si="33"/>
        <v>0</v>
      </c>
      <c r="AT49" s="63">
        <f t="shared" si="33"/>
        <v>0</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3.8181818181818183</v>
      </c>
      <c r="T24" s="113">
        <f t="shared" si="12"/>
        <v>3.0185185185185186</v>
      </c>
      <c r="U24" s="114">
        <f t="shared" si="12"/>
        <v>2.84375</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3.8181818181818183</v>
      </c>
      <c r="T25" s="122">
        <f t="shared" si="14"/>
        <v>3.4183501683501687</v>
      </c>
      <c r="U25" s="123">
        <f t="shared" si="14"/>
        <v>2.9311342592592595</v>
      </c>
      <c r="V25" s="122">
        <f t="shared" si="14"/>
        <v>2.8839962121212119</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64</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0</v>
      </c>
      <c r="I28" s="116">
        <f t="shared" si="15"/>
        <v>8.9593388637506308</v>
      </c>
      <c r="J28" s="117">
        <f t="shared" si="15"/>
        <v>10</v>
      </c>
      <c r="K28" s="116">
        <f t="shared" si="15"/>
        <v>5.1367521367521363</v>
      </c>
      <c r="L28" s="117">
        <f t="shared" si="15"/>
        <v>3.3431040325313433</v>
      </c>
      <c r="M28" s="116">
        <f t="shared" si="15"/>
        <v>10</v>
      </c>
      <c r="N28" s="117">
        <f t="shared" si="15"/>
        <v>0</v>
      </c>
      <c r="O28" s="116">
        <f t="shared" si="15"/>
        <v>0</v>
      </c>
      <c r="P28" s="117">
        <f t="shared" si="15"/>
        <v>0</v>
      </c>
      <c r="Q28" s="116">
        <f t="shared" si="15"/>
        <v>0</v>
      </c>
      <c r="R28" s="117">
        <f t="shared" si="15"/>
        <v>10</v>
      </c>
      <c r="S28" s="116">
        <f t="shared" si="15"/>
        <v>10</v>
      </c>
      <c r="T28" s="117">
        <f t="shared" si="15"/>
        <v>4.6352357320099244</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72.222222222222229</v>
      </c>
      <c r="G45" s="69">
        <f t="shared" ref="G45:AZ45" si="23">G43/$F$1</f>
        <v>74.769230769230774</v>
      </c>
      <c r="H45" s="61">
        <f t="shared" si="23"/>
        <v>80.959338863750631</v>
      </c>
      <c r="I45" s="69">
        <f t="shared" si="23"/>
        <v>89.498582347140029</v>
      </c>
      <c r="J45" s="61">
        <f t="shared" si="23"/>
        <v>77.136752136752136</v>
      </c>
      <c r="K45" s="69">
        <f t="shared" si="23"/>
        <v>75.343104032531343</v>
      </c>
      <c r="L45" s="61">
        <f t="shared" si="23"/>
        <v>76.603894031279921</v>
      </c>
      <c r="M45" s="69">
        <f t="shared" si="23"/>
        <v>45.546558704453439</v>
      </c>
      <c r="N45" s="61">
        <f t="shared" si="23"/>
        <v>38.233988233988228</v>
      </c>
      <c r="O45" s="69">
        <f t="shared" si="23"/>
        <v>37.244925213675209</v>
      </c>
      <c r="P45" s="61">
        <f t="shared" si="23"/>
        <v>61.602564102564095</v>
      </c>
      <c r="Q45" s="69">
        <f t="shared" si="23"/>
        <v>56.458526413345695</v>
      </c>
      <c r="R45" s="61">
        <f t="shared" si="23"/>
        <v>54.168585905112849</v>
      </c>
      <c r="S45" s="69">
        <f t="shared" si="23"/>
        <v>48.635235732009924</v>
      </c>
      <c r="T45" s="61">
        <f t="shared" si="23"/>
        <v>49.799445194182042</v>
      </c>
      <c r="U45" s="69">
        <f t="shared" si="23"/>
        <v>63.194444444444436</v>
      </c>
      <c r="V45" s="61">
        <f t="shared" si="23"/>
        <v>71.064178876678881</v>
      </c>
      <c r="W45" s="69">
        <f t="shared" si="23"/>
        <v>65.13292433537832</v>
      </c>
      <c r="X45" s="61">
        <f t="shared" si="23"/>
        <v>56.426105945336708</v>
      </c>
      <c r="Y45" s="69">
        <f t="shared" si="23"/>
        <v>51.441477348213098</v>
      </c>
      <c r="Z45" s="61">
        <f t="shared" si="23"/>
        <v>65.597703578472803</v>
      </c>
      <c r="AA45" s="69">
        <f t="shared" si="23"/>
        <v>69.490402521128772</v>
      </c>
      <c r="AB45" s="61">
        <f t="shared" si="23"/>
        <v>42.63002622377622</v>
      </c>
      <c r="AC45" s="69">
        <f t="shared" si="23"/>
        <v>35.885811080111594</v>
      </c>
      <c r="AD45" s="61">
        <f t="shared" si="23"/>
        <v>27.495769881556679</v>
      </c>
      <c r="AE45" s="69">
        <f t="shared" si="23"/>
        <v>38.178733031674206</v>
      </c>
      <c r="AF45" s="61">
        <f t="shared" si="23"/>
        <v>36.848072562358276</v>
      </c>
      <c r="AG45" s="69">
        <f t="shared" si="23"/>
        <v>49.016272189349117</v>
      </c>
      <c r="AH45" s="61">
        <f t="shared" si="23"/>
        <v>45.871320037986706</v>
      </c>
      <c r="AI45" s="69">
        <f t="shared" si="23"/>
        <v>49.714003944773175</v>
      </c>
      <c r="AJ45" s="61">
        <f t="shared" si="23"/>
        <v>43.919348972540462</v>
      </c>
      <c r="AK45" s="69">
        <f t="shared" si="23"/>
        <v>46.495111603025272</v>
      </c>
      <c r="AL45" s="61">
        <f t="shared" si="23"/>
        <v>48.774377031419277</v>
      </c>
      <c r="AM45" s="69">
        <f t="shared" si="23"/>
        <v>48.480446412101081</v>
      </c>
      <c r="AN45" s="61">
        <f t="shared" si="23"/>
        <v>41.747923438064284</v>
      </c>
      <c r="AO45" s="69">
        <f t="shared" si="23"/>
        <v>49.714372928658641</v>
      </c>
      <c r="AP45" s="61">
        <f t="shared" si="23"/>
        <v>49.734748010610083</v>
      </c>
      <c r="AQ45" s="69">
        <f t="shared" si="23"/>
        <v>64.161481900452486</v>
      </c>
      <c r="AR45" s="61">
        <f t="shared" si="23"/>
        <v>64.263881813550682</v>
      </c>
      <c r="AS45" s="69">
        <f t="shared" si="23"/>
        <v>70.777777777777771</v>
      </c>
      <c r="AT45" s="61">
        <f t="shared" si="23"/>
        <v>65.052447552447546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2.7692307692307736</v>
      </c>
      <c r="H47" s="118">
        <f>H45-H26</f>
        <v>8.9593388637506308</v>
      </c>
      <c r="I47" s="119">
        <f t="shared" ref="I47:AZ47" si="24">I45-I26</f>
        <v>17.498582347140029</v>
      </c>
      <c r="J47" s="118">
        <f t="shared" si="24"/>
        <v>5.1367521367521363</v>
      </c>
      <c r="K47" s="119">
        <f t="shared" si="24"/>
        <v>3.3431040325313433</v>
      </c>
      <c r="L47" s="118">
        <f t="shared" si="24"/>
        <v>10.603894031279921</v>
      </c>
      <c r="M47" s="119">
        <f t="shared" si="24"/>
        <v>-20.453441295546561</v>
      </c>
      <c r="N47" s="118">
        <f t="shared" si="24"/>
        <v>-27.766011766011772</v>
      </c>
      <c r="O47" s="119">
        <f t="shared" si="24"/>
        <v>-28.755074786324791</v>
      </c>
      <c r="P47" s="118">
        <f t="shared" si="24"/>
        <v>-4.3974358974359049</v>
      </c>
      <c r="Q47" s="119">
        <f t="shared" si="24"/>
        <v>12.458526413345695</v>
      </c>
      <c r="R47" s="118">
        <f t="shared" si="24"/>
        <v>10.168585905112849</v>
      </c>
      <c r="S47" s="119">
        <f t="shared" si="24"/>
        <v>4.6352357320099244</v>
      </c>
      <c r="T47" s="118">
        <f t="shared" si="24"/>
        <v>-4.2005548058179585</v>
      </c>
      <c r="U47" s="119">
        <f t="shared" si="24"/>
        <v>-0.80555555555556424</v>
      </c>
      <c r="V47" s="118">
        <f t="shared" si="24"/>
        <v>5.0641788766788807</v>
      </c>
      <c r="W47" s="119">
        <f t="shared" si="24"/>
        <v>-0.86707566462168018</v>
      </c>
      <c r="X47" s="118">
        <f t="shared" si="24"/>
        <v>-9.5738940546632918</v>
      </c>
      <c r="Y47" s="119">
        <f t="shared" si="24"/>
        <v>-14.558522651786902</v>
      </c>
      <c r="Z47" s="118">
        <f t="shared" si="24"/>
        <v>-0.40229642152719691</v>
      </c>
      <c r="AA47" s="119">
        <f t="shared" si="24"/>
        <v>3.4904025211287717</v>
      </c>
      <c r="AB47" s="118">
        <f t="shared" si="24"/>
        <v>-23.36997377622378</v>
      </c>
      <c r="AC47" s="119">
        <f t="shared" si="24"/>
        <v>-30.114188919888406</v>
      </c>
      <c r="AD47" s="118">
        <f t="shared" si="24"/>
        <v>-38.504230118443317</v>
      </c>
      <c r="AE47" s="119">
        <f t="shared" si="24"/>
        <v>-26.821266968325794</v>
      </c>
      <c r="AF47" s="118">
        <f t="shared" si="24"/>
        <v>-28.151927437641724</v>
      </c>
      <c r="AG47" s="119">
        <f t="shared" si="24"/>
        <v>-15.983727810650883</v>
      </c>
      <c r="AH47" s="118">
        <f t="shared" si="24"/>
        <v>-19.128679962013294</v>
      </c>
      <c r="AI47" s="119">
        <f t="shared" si="24"/>
        <v>-15.285996055226825</v>
      </c>
      <c r="AJ47" s="118">
        <f t="shared" si="24"/>
        <v>-21.080651027459538</v>
      </c>
      <c r="AK47" s="119">
        <f t="shared" si="24"/>
        <v>-18.504888396974728</v>
      </c>
      <c r="AL47" s="118">
        <f t="shared" si="24"/>
        <v>-16.225622968580723</v>
      </c>
      <c r="AM47" s="119">
        <f t="shared" si="24"/>
        <v>-16.519553587898919</v>
      </c>
      <c r="AN47" s="118">
        <f t="shared" si="24"/>
        <v>-23.252076561935716</v>
      </c>
      <c r="AO47" s="119">
        <f t="shared" si="24"/>
        <v>-15.285627071341359</v>
      </c>
      <c r="AP47" s="118">
        <f t="shared" si="24"/>
        <v>-15.265251989389917</v>
      </c>
      <c r="AQ47" s="119">
        <f t="shared" si="24"/>
        <v>-0.83851809954751388</v>
      </c>
      <c r="AR47" s="118">
        <f t="shared" si="24"/>
        <v>-0.73611818644931759</v>
      </c>
      <c r="AS47" s="119">
        <f t="shared" si="24"/>
        <v>5.7777777777777715</v>
      </c>
      <c r="AT47" s="118">
        <f t="shared" si="24"/>
        <v>5.2447552447546286E-2</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8.9593388637506308</v>
      </c>
      <c r="I49" s="71">
        <f t="shared" ref="I49:AZ49" si="25">IF((((IF(AND(I24&gt;($F$1-0.00001),((I45-I26)&gt;0)),(I45-I26),0)))&gt;=10),10,(IF(AND(I24&gt;($F$1-0.00001),((I45-I26)&gt;0)),(I45-I26),0)))</f>
        <v>10</v>
      </c>
      <c r="J49" s="63">
        <f t="shared" si="25"/>
        <v>5.1367521367521363</v>
      </c>
      <c r="K49" s="71">
        <f t="shared" si="25"/>
        <v>3.3431040325313433</v>
      </c>
      <c r="L49" s="63">
        <f t="shared" si="25"/>
        <v>10</v>
      </c>
      <c r="M49" s="71">
        <f t="shared" si="25"/>
        <v>0</v>
      </c>
      <c r="N49" s="63">
        <f t="shared" si="25"/>
        <v>0</v>
      </c>
      <c r="O49" s="71">
        <f t="shared" si="25"/>
        <v>0</v>
      </c>
      <c r="P49" s="63">
        <f t="shared" si="25"/>
        <v>0</v>
      </c>
      <c r="Q49" s="71">
        <f t="shared" si="25"/>
        <v>10</v>
      </c>
      <c r="R49" s="63">
        <f t="shared" si="25"/>
        <v>10</v>
      </c>
      <c r="S49" s="71">
        <f t="shared" si="25"/>
        <v>4.6352357320099244</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3.8181818181818183</v>
      </c>
      <c r="T24" s="113">
        <f t="shared" si="12"/>
        <v>3.0185185185185186</v>
      </c>
      <c r="U24" s="114">
        <f t="shared" si="12"/>
        <v>2.84375</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3.8181818181818183</v>
      </c>
      <c r="T25" s="122">
        <f t="shared" si="14"/>
        <v>3.4183501683501687</v>
      </c>
      <c r="U25" s="123">
        <f t="shared" si="14"/>
        <v>2.9311342592592595</v>
      </c>
      <c r="V25" s="122">
        <f t="shared" si="14"/>
        <v>2.8839962121212119</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64</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0</v>
      </c>
      <c r="I28" s="116">
        <f t="shared" si="15"/>
        <v>10</v>
      </c>
      <c r="J28" s="117">
        <f t="shared" si="15"/>
        <v>10</v>
      </c>
      <c r="K28" s="116">
        <f t="shared" si="15"/>
        <v>6.1385281385281303</v>
      </c>
      <c r="L28" s="117">
        <f t="shared" si="15"/>
        <v>4.3215859030837009</v>
      </c>
      <c r="M28" s="116">
        <f t="shared" si="15"/>
        <v>10</v>
      </c>
      <c r="N28" s="117">
        <f t="shared" si="15"/>
        <v>0</v>
      </c>
      <c r="O28" s="116">
        <f t="shared" si="15"/>
        <v>0</v>
      </c>
      <c r="P28" s="117">
        <f t="shared" si="15"/>
        <v>0</v>
      </c>
      <c r="Q28" s="116">
        <f t="shared" si="15"/>
        <v>0</v>
      </c>
      <c r="R28" s="117">
        <f t="shared" si="15"/>
        <v>10</v>
      </c>
      <c r="S28" s="116">
        <f t="shared" si="15"/>
        <v>10</v>
      </c>
      <c r="T28" s="117">
        <f t="shared" si="15"/>
        <v>5.2668621700879754</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73.160173160173159</v>
      </c>
      <c r="G45" s="69">
        <f t="shared" ref="G45:AZ45" si="23">G43/$F$1</f>
        <v>75.740259740259745</v>
      </c>
      <c r="H45" s="61">
        <f t="shared" si="23"/>
        <v>82.010758848994143</v>
      </c>
      <c r="I45" s="69">
        <f t="shared" si="23"/>
        <v>90.660901598401594</v>
      </c>
      <c r="J45" s="61">
        <f t="shared" si="23"/>
        <v>78.13852813852813</v>
      </c>
      <c r="K45" s="69">
        <f t="shared" si="23"/>
        <v>76.321585903083701</v>
      </c>
      <c r="L45" s="61">
        <f t="shared" si="23"/>
        <v>77.598749797919922</v>
      </c>
      <c r="M45" s="69">
        <f t="shared" si="23"/>
        <v>46.13807245386193</v>
      </c>
      <c r="N45" s="61">
        <f t="shared" si="23"/>
        <v>38.730533535728341</v>
      </c>
      <c r="O45" s="69">
        <f t="shared" si="23"/>
        <v>37.728625541125538</v>
      </c>
      <c r="P45" s="61">
        <f t="shared" si="23"/>
        <v>62.402597402597401</v>
      </c>
      <c r="Q45" s="69">
        <f t="shared" si="23"/>
        <v>57.191754029103429</v>
      </c>
      <c r="R45" s="61">
        <f t="shared" si="23"/>
        <v>54.872074033750678</v>
      </c>
      <c r="S45" s="69">
        <f t="shared" si="23"/>
        <v>49.266862170087975</v>
      </c>
      <c r="T45" s="61">
        <f t="shared" si="23"/>
        <v>50.446191235664919</v>
      </c>
      <c r="U45" s="69">
        <f t="shared" si="23"/>
        <v>64.015151515151516</v>
      </c>
      <c r="V45" s="61">
        <f t="shared" si="23"/>
        <v>71.987090290661726</v>
      </c>
      <c r="W45" s="69">
        <f t="shared" si="23"/>
        <v>65.97880646960401</v>
      </c>
      <c r="X45" s="61">
        <f t="shared" si="23"/>
        <v>57.158912516055366</v>
      </c>
      <c r="Y45" s="69">
        <f t="shared" si="23"/>
        <v>52.109548482605476</v>
      </c>
      <c r="Z45" s="61">
        <f t="shared" si="23"/>
        <v>66.449621806764654</v>
      </c>
      <c r="AA45" s="69">
        <f t="shared" si="23"/>
        <v>70.392875281143432</v>
      </c>
      <c r="AB45" s="61">
        <f t="shared" si="23"/>
        <v>43.183662927981111</v>
      </c>
      <c r="AC45" s="69">
        <f t="shared" si="23"/>
        <v>36.351860574658502</v>
      </c>
      <c r="AD45" s="61">
        <f t="shared" si="23"/>
        <v>27.852857802096377</v>
      </c>
      <c r="AE45" s="69">
        <f t="shared" si="23"/>
        <v>38.674560733384261</v>
      </c>
      <c r="AF45" s="61">
        <f t="shared" si="23"/>
        <v>37.326618959272018</v>
      </c>
      <c r="AG45" s="69">
        <f t="shared" si="23"/>
        <v>49.652847152847158</v>
      </c>
      <c r="AH45" s="61">
        <f t="shared" si="23"/>
        <v>46.467051467051469</v>
      </c>
      <c r="AI45" s="69">
        <f t="shared" si="23"/>
        <v>50.359640359640359</v>
      </c>
      <c r="AJ45" s="61">
        <f t="shared" si="23"/>
        <v>44.489730128028</v>
      </c>
      <c r="AK45" s="69">
        <f t="shared" si="23"/>
        <v>47.098944221246377</v>
      </c>
      <c r="AL45" s="61">
        <f t="shared" si="23"/>
        <v>49.40781049935979</v>
      </c>
      <c r="AM45" s="69">
        <f t="shared" si="23"/>
        <v>49.110062599271224</v>
      </c>
      <c r="AN45" s="61">
        <f t="shared" si="23"/>
        <v>42.290104261935248</v>
      </c>
      <c r="AO45" s="69">
        <f t="shared" si="23"/>
        <v>50.360014135524338</v>
      </c>
      <c r="AP45" s="61">
        <f t="shared" si="23"/>
        <v>50.380653828929695</v>
      </c>
      <c r="AQ45" s="69">
        <f t="shared" si="23"/>
        <v>64.994747899159663</v>
      </c>
      <c r="AR45" s="61">
        <f t="shared" si="23"/>
        <v>65.098477681259126</v>
      </c>
      <c r="AS45" s="69">
        <f t="shared" si="23"/>
        <v>71.696969696969688</v>
      </c>
      <c r="AT45" s="61">
        <f t="shared" si="23"/>
        <v>65.897284533648175</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3.7402597402597451</v>
      </c>
      <c r="H47" s="118">
        <f>H45-H26</f>
        <v>10.010758848994143</v>
      </c>
      <c r="I47" s="119">
        <f t="shared" ref="I47:AZ47" si="24">I45-I26</f>
        <v>18.660901598401594</v>
      </c>
      <c r="J47" s="118">
        <f t="shared" si="24"/>
        <v>6.1385281385281303</v>
      </c>
      <c r="K47" s="119">
        <f t="shared" si="24"/>
        <v>4.3215859030837009</v>
      </c>
      <c r="L47" s="118">
        <f t="shared" si="24"/>
        <v>11.598749797919922</v>
      </c>
      <c r="M47" s="119">
        <f t="shared" si="24"/>
        <v>-19.86192754613807</v>
      </c>
      <c r="N47" s="118">
        <f t="shared" si="24"/>
        <v>-27.269466464271659</v>
      </c>
      <c r="O47" s="119">
        <f t="shared" si="24"/>
        <v>-28.271374458874462</v>
      </c>
      <c r="P47" s="118">
        <f t="shared" si="24"/>
        <v>-3.5974025974025992</v>
      </c>
      <c r="Q47" s="119">
        <f t="shared" si="24"/>
        <v>13.191754029103429</v>
      </c>
      <c r="R47" s="118">
        <f t="shared" si="24"/>
        <v>10.872074033750678</v>
      </c>
      <c r="S47" s="119">
        <f t="shared" si="24"/>
        <v>5.2668621700879754</v>
      </c>
      <c r="T47" s="118">
        <f t="shared" si="24"/>
        <v>-3.5538087643350806</v>
      </c>
      <c r="U47" s="119">
        <f t="shared" si="24"/>
        <v>1.5151515151515582E-2</v>
      </c>
      <c r="V47" s="118">
        <f t="shared" si="24"/>
        <v>5.987090290661726</v>
      </c>
      <c r="W47" s="119">
        <f t="shared" si="24"/>
        <v>-2.1193530395990479E-2</v>
      </c>
      <c r="X47" s="118">
        <f t="shared" si="24"/>
        <v>-8.8410874839446336</v>
      </c>
      <c r="Y47" s="119">
        <f t="shared" si="24"/>
        <v>-13.890451517394524</v>
      </c>
      <c r="Z47" s="118">
        <f t="shared" si="24"/>
        <v>0.4496218067646538</v>
      </c>
      <c r="AA47" s="119">
        <f t="shared" si="24"/>
        <v>4.3928752811434322</v>
      </c>
      <c r="AB47" s="118">
        <f t="shared" si="24"/>
        <v>-22.816337072018889</v>
      </c>
      <c r="AC47" s="119">
        <f t="shared" si="24"/>
        <v>-29.648139425341498</v>
      </c>
      <c r="AD47" s="118">
        <f t="shared" si="24"/>
        <v>-38.147142197903619</v>
      </c>
      <c r="AE47" s="119">
        <f t="shared" si="24"/>
        <v>-26.325439266615739</v>
      </c>
      <c r="AF47" s="118">
        <f t="shared" si="24"/>
        <v>-27.673381040727982</v>
      </c>
      <c r="AG47" s="119">
        <f t="shared" si="24"/>
        <v>-15.347152847152842</v>
      </c>
      <c r="AH47" s="118">
        <f t="shared" si="24"/>
        <v>-18.532948532948531</v>
      </c>
      <c r="AI47" s="119">
        <f t="shared" si="24"/>
        <v>-14.640359640359641</v>
      </c>
      <c r="AJ47" s="118">
        <f t="shared" si="24"/>
        <v>-20.510269871972</v>
      </c>
      <c r="AK47" s="119">
        <f t="shared" si="24"/>
        <v>-17.901055778753623</v>
      </c>
      <c r="AL47" s="118">
        <f t="shared" si="24"/>
        <v>-15.59218950064021</v>
      </c>
      <c r="AM47" s="119">
        <f t="shared" si="24"/>
        <v>-15.889937400728776</v>
      </c>
      <c r="AN47" s="118">
        <f t="shared" si="24"/>
        <v>-22.709895738064752</v>
      </c>
      <c r="AO47" s="119">
        <f t="shared" si="24"/>
        <v>-14.639985864475662</v>
      </c>
      <c r="AP47" s="118">
        <f t="shared" si="24"/>
        <v>-14.619346171070305</v>
      </c>
      <c r="AQ47" s="119">
        <f t="shared" si="24"/>
        <v>-5.2521008403374481E-3</v>
      </c>
      <c r="AR47" s="118">
        <f t="shared" si="24"/>
        <v>9.8477681259126371E-2</v>
      </c>
      <c r="AS47" s="119">
        <f t="shared" si="24"/>
        <v>6.6969696969696884</v>
      </c>
      <c r="AT47" s="118">
        <f t="shared" si="24"/>
        <v>0.8972845336481754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6.1385281385281303</v>
      </c>
      <c r="K49" s="71">
        <f t="shared" si="25"/>
        <v>4.3215859030837009</v>
      </c>
      <c r="L49" s="63">
        <f t="shared" si="25"/>
        <v>10</v>
      </c>
      <c r="M49" s="71">
        <f t="shared" si="25"/>
        <v>0</v>
      </c>
      <c r="N49" s="63">
        <f t="shared" si="25"/>
        <v>0</v>
      </c>
      <c r="O49" s="71">
        <f t="shared" si="25"/>
        <v>0</v>
      </c>
      <c r="P49" s="63">
        <f t="shared" si="25"/>
        <v>0</v>
      </c>
      <c r="Q49" s="71">
        <f t="shared" si="25"/>
        <v>10</v>
      </c>
      <c r="R49" s="63">
        <f t="shared" si="25"/>
        <v>10</v>
      </c>
      <c r="S49" s="71">
        <f t="shared" si="25"/>
        <v>5.2668621700879754</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0.69444444444444442</v>
      </c>
      <c r="E13" s="55">
        <f>'SDR Patient and Stations'!D12</f>
        <v>0.70833333333333337</v>
      </c>
      <c r="F13" s="54">
        <f>'SDR Patient and Stations'!E12</f>
        <v>0.72222222222222221</v>
      </c>
      <c r="G13" s="55">
        <f>'SDR Patient and Stations'!F12</f>
        <v>0.75</v>
      </c>
      <c r="H13" s="54">
        <f>'SDR Patient and Stations'!G12</f>
        <v>0.78819444444444442</v>
      </c>
      <c r="I13" s="55">
        <f>'SDR Patient and Stations'!H12</f>
        <v>0.83680555555555558</v>
      </c>
      <c r="J13" s="54">
        <f>'SDR Patient and Stations'!I12</f>
        <v>0.79166666666666663</v>
      </c>
      <c r="K13" s="55">
        <f>'SDR Patient and Stations'!J12</f>
        <v>0.80208333333333337</v>
      </c>
      <c r="L13" s="54">
        <f>'SDR Patient and Stations'!K12</f>
        <v>0.83333333333333337</v>
      </c>
      <c r="M13" s="55">
        <f>'SDR Patient and Stations'!L12</f>
        <v>0.9</v>
      </c>
      <c r="N13" s="54">
        <f>'SDR Patient and Stations'!M12</f>
        <v>0.83</v>
      </c>
      <c r="O13" s="55">
        <f>'SDR Patient and Stations'!N12</f>
        <v>0.83499999999999996</v>
      </c>
      <c r="P13" s="54">
        <f>'SDR Patient and Stations'!O12</f>
        <v>0.93</v>
      </c>
      <c r="Q13" s="55">
        <f>'SDR Patient and Stations'!P12</f>
        <v>0.85499999999999998</v>
      </c>
      <c r="R13" s="54">
        <f>'SDR Patient and Stations'!Q12</f>
        <v>0.79245283018867929</v>
      </c>
      <c r="S13" s="55">
        <f>'SDR Patient and Stations'!R12</f>
        <v>0.79245283018867929</v>
      </c>
      <c r="T13" s="54">
        <f>'SDR Patient and Stations'!S12</f>
        <v>0.76886792452830188</v>
      </c>
      <c r="U13" s="55">
        <f>'SDR Patient and Stations'!T12</f>
        <v>0.85849056603773588</v>
      </c>
      <c r="V13" s="54">
        <f>'SDR Patient and Stations'!U12</f>
        <v>0.910377358490566</v>
      </c>
      <c r="W13" s="55">
        <f>'SDR Patient and Stations'!V12</f>
        <v>0.85849056603773588</v>
      </c>
      <c r="X13" s="54">
        <f>'SDR Patient and Stations'!W12</f>
        <v>0.74583333333333335</v>
      </c>
      <c r="Y13" s="55">
        <f>'SDR Patient and Stations'!X12</f>
        <v>0.73333333333333328</v>
      </c>
      <c r="Z13" s="54">
        <f>'SDR Patient and Stations'!Y12</f>
        <v>0.8041666666666667</v>
      </c>
      <c r="AA13" s="55">
        <f>'SDR Patient and Stations'!Z12</f>
        <v>0.8347457627118644</v>
      </c>
      <c r="AB13" s="54">
        <f>'SDR Patient and Stations'!AA12</f>
        <v>0.64830508474576276</v>
      </c>
      <c r="AC13" s="55">
        <f>'SDR Patient and Stations'!AB12</f>
        <v>0.592741935483871</v>
      </c>
      <c r="AD13" s="54">
        <f>'SDR Patient and Stations'!AC12</f>
        <v>0.52419354838709675</v>
      </c>
      <c r="AE13" s="55">
        <f>'SDR Patient and Stations'!AD12</f>
        <v>0.54435483870967738</v>
      </c>
      <c r="AF13" s="54">
        <f>'SDR Patient and Stations'!AE12</f>
        <v>0.52419354838709675</v>
      </c>
      <c r="AG13" s="55">
        <f>'SDR Patient and Stations'!AF12</f>
        <v>0.56854838709677424</v>
      </c>
      <c r="AH13" s="54">
        <f>'SDR Patient and Stations'!AG12</f>
        <v>0.56048387096774188</v>
      </c>
      <c r="AI13" s="55">
        <f>'SDR Patient and Stations'!AH12</f>
        <v>0.57258064516129037</v>
      </c>
      <c r="AJ13" s="54">
        <f>'SDR Patient and Stations'!AI12</f>
        <v>0.56048387096774188</v>
      </c>
      <c r="AK13" s="55">
        <f>'SDR Patient and Stations'!AJ12</f>
        <v>0.57258064516129037</v>
      </c>
      <c r="AL13" s="54">
        <f>'SDR Patient and Stations'!AK12</f>
        <v>0.592741935483871</v>
      </c>
      <c r="AM13" s="55">
        <f>'SDR Patient and Stations'!AL12</f>
        <v>0.58467741935483875</v>
      </c>
      <c r="AN13" s="54">
        <f>'SDR Patient and Stations'!AM12</f>
        <v>0.54838709677419351</v>
      </c>
      <c r="AO13" s="55">
        <f>'SDR Patient and Stations'!AN12</f>
        <v>0.6088709677419355</v>
      </c>
      <c r="AP13" s="54">
        <f>'SDR Patient and Stations'!AO12</f>
        <v>0.64655172413793105</v>
      </c>
      <c r="AQ13" s="55">
        <f>'SDR Patient and Stations'!AP12</f>
        <v>0.71120689655172409</v>
      </c>
      <c r="AR13" s="54">
        <f>'SDR Patient and Stations'!AQ12</f>
        <v>0.75</v>
      </c>
      <c r="AS13" s="55">
        <f>'SDR Patient and Stations'!AR12</f>
        <v>0.78448275862068961</v>
      </c>
      <c r="AT13" s="54">
        <f>'SDR Patient and Stations'!AS12</f>
        <v>0.78879310344827591</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3</v>
      </c>
      <c r="I14" s="167">
        <f>'SDR Patient and Stations'!H14</f>
        <v>0</v>
      </c>
      <c r="J14" s="166">
        <f>'SDR Patient and Stations'!I14</f>
        <v>0</v>
      </c>
      <c r="K14" s="167">
        <f>'SDR Patient and Stations'!J14</f>
        <v>5</v>
      </c>
      <c r="L14" s="166">
        <f>'SDR Patient and Stations'!K14</f>
        <v>-22</v>
      </c>
      <c r="M14" s="167">
        <f>'SDR Patient and Stations'!L14</f>
        <v>0</v>
      </c>
      <c r="N14" s="166">
        <f>'SDR Patient and Stations'!M14</f>
        <v>0</v>
      </c>
      <c r="O14" s="167">
        <f>'SDR Patient and Stations'!N14</f>
        <v>9</v>
      </c>
      <c r="P14" s="166">
        <f>'SDR Patient and Stations'!O14</f>
        <v>0</v>
      </c>
      <c r="Q14" s="167">
        <f>'SDR Patient and Stations'!P14</f>
        <v>3</v>
      </c>
      <c r="R14" s="166">
        <f>'SDR Patient and Stations'!Q14</f>
        <v>0</v>
      </c>
      <c r="S14" s="167">
        <f>'SDR Patient and Stations'!R14</f>
        <v>0</v>
      </c>
      <c r="T14" s="166">
        <f>'SDR Patient and Stations'!S14</f>
        <v>0</v>
      </c>
      <c r="U14" s="167">
        <f>'SDR Patient and Stations'!T14</f>
        <v>0</v>
      </c>
      <c r="V14" s="166">
        <f>'SDR Patient and Stations'!U14</f>
        <v>0</v>
      </c>
      <c r="W14" s="167">
        <f>'SDR Patient and Stations'!V14</f>
        <v>7</v>
      </c>
      <c r="X14" s="166">
        <f>'SDR Patient and Stations'!W14</f>
        <v>0</v>
      </c>
      <c r="Y14" s="167">
        <f>'SDR Patient and Stations'!X14</f>
        <v>0</v>
      </c>
      <c r="Z14" s="166">
        <f>'SDR Patient and Stations'!Y14</f>
        <v>-1</v>
      </c>
      <c r="AA14" s="167">
        <f>'SDR Patient and Stations'!Z14</f>
        <v>0</v>
      </c>
      <c r="AB14" s="166">
        <f>'SDR Patient and Stations'!AA14</f>
        <v>3</v>
      </c>
      <c r="AC14" s="167">
        <f>'SDR Patient and Stations'!AB14</f>
        <v>0</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3</v>
      </c>
      <c r="AO14" s="167">
        <f>'SDR Patient and Stations'!AN14</f>
        <v>4</v>
      </c>
      <c r="AP14" s="166">
        <f>'SDR Patient and Stations'!AO14</f>
        <v>0</v>
      </c>
      <c r="AQ14" s="167">
        <f>'SDR Patient and Stations'!AP14</f>
        <v>0</v>
      </c>
      <c r="AR14" s="166">
        <f>'SDR Patient and Stations'!AQ14</f>
        <v>0</v>
      </c>
      <c r="AS14" s="167">
        <f>'SDR Patient and Stations'!AR14</f>
        <v>0</v>
      </c>
      <c r="AT14" s="166">
        <f>'SDR Patient and Stations'!AS14</f>
        <v>4</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3</v>
      </c>
      <c r="L15" s="167">
        <f>'SDR Patient and Stations'!K15</f>
        <v>0</v>
      </c>
      <c r="M15" s="166">
        <f>'SDR Patient and Stations'!L15</f>
        <v>0</v>
      </c>
      <c r="N15" s="167">
        <f>'SDR Patient and Stations'!M15</f>
        <v>5</v>
      </c>
      <c r="O15" s="166">
        <f>'SDR Patient and Stations'!N15</f>
        <v>-22</v>
      </c>
      <c r="P15" s="167">
        <f>'SDR Patient and Stations'!O15</f>
        <v>0</v>
      </c>
      <c r="Q15" s="166">
        <f>'SDR Patient and Stations'!P15</f>
        <v>0</v>
      </c>
      <c r="R15" s="167">
        <f>'SDR Patient and Stations'!Q15</f>
        <v>9</v>
      </c>
      <c r="S15" s="166">
        <f>'SDR Patient and Stations'!R15</f>
        <v>0</v>
      </c>
      <c r="T15" s="167">
        <f>'SDR Patient and Stations'!S15</f>
        <v>3</v>
      </c>
      <c r="U15" s="166">
        <f>'SDR Patient and Stations'!T15</f>
        <v>0</v>
      </c>
      <c r="V15" s="167">
        <f>'SDR Patient and Stations'!U15</f>
        <v>0</v>
      </c>
      <c r="W15" s="166">
        <f>'SDR Patient and Stations'!V15</f>
        <v>0</v>
      </c>
      <c r="X15" s="167">
        <f>'SDR Patient and Stations'!W15</f>
        <v>0</v>
      </c>
      <c r="Y15" s="166">
        <f>'SDR Patient and Stations'!X15</f>
        <v>0</v>
      </c>
      <c r="Z15" s="167">
        <f>'SDR Patient and Stations'!Y15</f>
        <v>7</v>
      </c>
      <c r="AA15" s="166">
        <f>'SDR Patient and Stations'!Z15</f>
        <v>0</v>
      </c>
      <c r="AB15" s="167">
        <f>'SDR Patient and Stations'!AA15</f>
        <v>0</v>
      </c>
      <c r="AC15" s="166">
        <f>'SDR Patient and Stations'!AB15</f>
        <v>-1</v>
      </c>
      <c r="AD15" s="167">
        <f>'SDR Patient and Stations'!AC15</f>
        <v>0</v>
      </c>
      <c r="AE15" s="166">
        <f>'SDR Patient and Stations'!AD15</f>
        <v>3</v>
      </c>
      <c r="AF15" s="167">
        <f>'SDR Patient and Stations'!AE15</f>
        <v>0</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3</v>
      </c>
      <c r="AR15" s="167">
        <f>'SDR Patient and Stations'!AQ15</f>
        <v>4</v>
      </c>
      <c r="AS15" s="166">
        <f>'SDR Patient and Stations'!AR15</f>
        <v>0</v>
      </c>
      <c r="AT15" s="167">
        <f>'SDR Patient and Stations'!AS15</f>
        <v>0</v>
      </c>
      <c r="AU15" s="166">
        <f>'SDR Patient and Stations'!AT15</f>
        <v>0</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3</v>
      </c>
      <c r="M16" s="52">
        <f>'SDR Patient and Stations'!L16</f>
        <v>0</v>
      </c>
      <c r="N16" s="49">
        <f>'SDR Patient and Stations'!M16</f>
        <v>0</v>
      </c>
      <c r="O16" s="52">
        <f>'SDR Patient and Stations'!N16</f>
        <v>5</v>
      </c>
      <c r="P16" s="49">
        <f>'SDR Patient and Stations'!O16</f>
        <v>-22</v>
      </c>
      <c r="Q16" s="52">
        <f>'SDR Patient and Stations'!P16</f>
        <v>0</v>
      </c>
      <c r="R16" s="49">
        <f>'SDR Patient and Stations'!Q16</f>
        <v>0</v>
      </c>
      <c r="S16" s="52">
        <f>'SDR Patient and Stations'!R16</f>
        <v>9</v>
      </c>
      <c r="T16" s="49">
        <f>'SDR Patient and Stations'!S16</f>
        <v>0</v>
      </c>
      <c r="U16" s="52">
        <f>'SDR Patient and Stations'!T16</f>
        <v>3</v>
      </c>
      <c r="V16" s="49">
        <f>'SDR Patient and Stations'!U16</f>
        <v>0</v>
      </c>
      <c r="W16" s="52">
        <f>'SDR Patient and Stations'!V16</f>
        <v>0</v>
      </c>
      <c r="X16" s="49">
        <f>'SDR Patient and Stations'!W16</f>
        <v>0</v>
      </c>
      <c r="Y16" s="52">
        <f>'SDR Patient and Stations'!X16</f>
        <v>0</v>
      </c>
      <c r="Z16" s="49">
        <f>'SDR Patient and Stations'!Y16</f>
        <v>0</v>
      </c>
      <c r="AA16" s="52">
        <f>'SDR Patient and Stations'!Z16</f>
        <v>7</v>
      </c>
      <c r="AB16" s="49">
        <f>'SDR Patient and Stations'!AA16</f>
        <v>0</v>
      </c>
      <c r="AC16" s="52">
        <f>'SDR Patient and Stations'!AB16</f>
        <v>0</v>
      </c>
      <c r="AD16" s="49">
        <f>'SDR Patient and Stations'!AC16</f>
        <v>-1</v>
      </c>
      <c r="AE16" s="52">
        <f>'SDR Patient and Stations'!AD16</f>
        <v>0</v>
      </c>
      <c r="AF16" s="49">
        <f>'SDR Patient and Stations'!AE16</f>
        <v>3</v>
      </c>
      <c r="AG16" s="52">
        <f>'SDR Patient and Stations'!AF16</f>
        <v>0</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3</v>
      </c>
      <c r="AS16" s="52">
        <f>'SDR Patient and Stations'!AR16</f>
        <v>4</v>
      </c>
      <c r="AT16" s="49">
        <f>'SDR Patient and Stations'!AS16</f>
        <v>0</v>
      </c>
      <c r="AU16" s="52">
        <f>'SDR Patient and Stations'!AT16</f>
        <v>0</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0.66666666666666663</v>
      </c>
      <c r="D22">
        <f>'SDR Patient and Stations'!C12</f>
        <v>0.69444444444444442</v>
      </c>
      <c r="E22">
        <f>'SDR Patient and Stations'!D12</f>
        <v>0.70833333333333337</v>
      </c>
      <c r="F22" s="5">
        <f>'SDR Patient and Stations'!E12</f>
        <v>0.72222222222222221</v>
      </c>
      <c r="G22" s="66">
        <f>'SDR Patient and Stations'!F12</f>
        <v>0.75</v>
      </c>
      <c r="H22" s="58">
        <f>'SDR Patient and Stations'!G12</f>
        <v>0.78819444444444442</v>
      </c>
      <c r="I22" s="66">
        <f>'SDR Patient and Stations'!H12</f>
        <v>0.83680555555555558</v>
      </c>
      <c r="J22" s="58">
        <f>'SDR Patient and Stations'!I12</f>
        <v>0.79166666666666663</v>
      </c>
      <c r="K22" s="66">
        <f>'SDR Patient and Stations'!J12</f>
        <v>0.80208333333333337</v>
      </c>
      <c r="L22" s="58">
        <f>'SDR Patient and Stations'!K12</f>
        <v>0.83333333333333337</v>
      </c>
      <c r="M22" s="66">
        <f>'SDR Patient and Stations'!M12</f>
        <v>0.83</v>
      </c>
      <c r="N22" s="58">
        <f>'SDR Patient and Stations'!N12</f>
        <v>0.83499999999999996</v>
      </c>
      <c r="O22" s="66">
        <f>'SDR Patient and Stations'!O12</f>
        <v>0.93</v>
      </c>
      <c r="P22" s="58">
        <f>'SDR Patient and Stations'!P12</f>
        <v>0.85499999999999998</v>
      </c>
      <c r="Q22" s="66">
        <f>'SDR Patient and Stations'!Q12</f>
        <v>0.79245283018867929</v>
      </c>
      <c r="R22" s="58">
        <f>'SDR Patient and Stations'!R12</f>
        <v>0.79245283018867929</v>
      </c>
      <c r="S22" s="66">
        <f>'SDR Patient and Stations'!S12</f>
        <v>0.76886792452830188</v>
      </c>
      <c r="T22" s="58">
        <f>'SDR Patient and Stations'!T12</f>
        <v>0.85849056603773588</v>
      </c>
      <c r="U22" s="66">
        <f>'SDR Patient and Stations'!U12</f>
        <v>0.910377358490566</v>
      </c>
      <c r="V22" s="58">
        <f>'SDR Patient and Stations'!V12</f>
        <v>0.85849056603773588</v>
      </c>
      <c r="W22" s="66">
        <f>'SDR Patient and Stations'!W12</f>
        <v>0.74583333333333335</v>
      </c>
      <c r="X22" s="58">
        <f>'SDR Patient and Stations'!X12</f>
        <v>0.73333333333333328</v>
      </c>
      <c r="Y22" s="66">
        <f>'SDR Patient and Stations'!Y12</f>
        <v>0.8041666666666667</v>
      </c>
      <c r="Z22" s="58">
        <f>'SDR Patient and Stations'!Z12</f>
        <v>0.8347457627118644</v>
      </c>
      <c r="AA22" s="66">
        <f>'SDR Patient and Stations'!AA12</f>
        <v>0.64830508474576276</v>
      </c>
      <c r="AB22" s="58">
        <f>'SDR Patient and Stations'!AB12</f>
        <v>0.592741935483871</v>
      </c>
      <c r="AC22" s="66">
        <f>'SDR Patient and Stations'!AC12</f>
        <v>0.52419354838709675</v>
      </c>
      <c r="AD22" s="58">
        <f>'SDR Patient and Stations'!AD12</f>
        <v>0.54435483870967738</v>
      </c>
      <c r="AE22" s="66">
        <f>'SDR Patient and Stations'!AE12</f>
        <v>0.52419354838709675</v>
      </c>
      <c r="AF22" s="58">
        <f>'SDR Patient and Stations'!AF12</f>
        <v>0.56854838709677424</v>
      </c>
      <c r="AG22" s="66">
        <f>'SDR Patient and Stations'!AG12</f>
        <v>0.56048387096774188</v>
      </c>
      <c r="AH22" s="58">
        <f>'SDR Patient and Stations'!AH12</f>
        <v>0.57258064516129037</v>
      </c>
      <c r="AI22" s="66">
        <f>'SDR Patient and Stations'!AI12</f>
        <v>0.56048387096774188</v>
      </c>
      <c r="AJ22" s="58">
        <f>'SDR Patient and Stations'!AJ12</f>
        <v>0.57258064516129037</v>
      </c>
      <c r="AK22" s="66">
        <f>'SDR Patient and Stations'!AK12</f>
        <v>0.592741935483871</v>
      </c>
      <c r="AL22" s="58">
        <f>'SDR Patient and Stations'!AL12</f>
        <v>0.58467741935483875</v>
      </c>
      <c r="AM22" s="66">
        <f>'SDR Patient and Stations'!AM12</f>
        <v>0.54838709677419351</v>
      </c>
      <c r="AN22" s="58">
        <f>'SDR Patient and Stations'!AN12</f>
        <v>0.6088709677419355</v>
      </c>
      <c r="AO22" s="66">
        <f>'SDR Patient and Stations'!AO12</f>
        <v>0.64655172413793105</v>
      </c>
      <c r="AP22" s="58">
        <f>'SDR Patient and Stations'!AP12</f>
        <v>0.71120689655172409</v>
      </c>
      <c r="AQ22" s="66">
        <f>'SDR Patient and Stations'!AQ12</f>
        <v>0.75</v>
      </c>
      <c r="AR22" s="58">
        <f>'SDR Patient and Stations'!AR12</f>
        <v>0.78448275862068961</v>
      </c>
      <c r="AS22" s="66">
        <f>'SDR Patient and Stations'!AS12</f>
        <v>0.78879310344827591</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2.6666666666666665</v>
      </c>
      <c r="D24" s="105">
        <f>'SDR Patient and Stations'!C11</f>
        <v>2.7777777777777777</v>
      </c>
      <c r="E24" s="105">
        <f>'SDR Patient and Stations'!D11</f>
        <v>2.8333333333333335</v>
      </c>
      <c r="F24" s="115">
        <f>'SDR Patient and Stations'!E11</f>
        <v>2.8888888888888888</v>
      </c>
      <c r="G24" s="114">
        <f t="shared" ref="G24:AZ24" si="12">J32/G26</f>
        <v>3</v>
      </c>
      <c r="H24" s="113">
        <f t="shared" si="12"/>
        <v>3.1527777777777777</v>
      </c>
      <c r="I24" s="114">
        <f t="shared" si="12"/>
        <v>3.3472222222222223</v>
      </c>
      <c r="J24" s="113">
        <f t="shared" si="12"/>
        <v>3.1666666666666665</v>
      </c>
      <c r="K24" s="114">
        <f t="shared" si="12"/>
        <v>3.2083333333333335</v>
      </c>
      <c r="L24" s="113">
        <f t="shared" si="12"/>
        <v>3.6363636363636362</v>
      </c>
      <c r="M24" s="114">
        <f t="shared" si="12"/>
        <v>2.7272727272727271</v>
      </c>
      <c r="N24" s="113">
        <f t="shared" si="12"/>
        <v>2.5151515151515151</v>
      </c>
      <c r="O24" s="114">
        <f t="shared" si="12"/>
        <v>2.5303030303030303</v>
      </c>
      <c r="P24" s="113">
        <f t="shared" si="12"/>
        <v>2.8181818181818183</v>
      </c>
      <c r="Q24" s="114">
        <f t="shared" si="12"/>
        <v>3.8863636363636362</v>
      </c>
      <c r="R24" s="113">
        <f t="shared" si="12"/>
        <v>3.8181818181818183</v>
      </c>
      <c r="S24" s="114">
        <f t="shared" si="12"/>
        <v>3.8181818181818183</v>
      </c>
      <c r="T24" s="113">
        <f t="shared" si="12"/>
        <v>3.0185185185185186</v>
      </c>
      <c r="U24" s="114">
        <f t="shared" si="12"/>
        <v>2.84375</v>
      </c>
      <c r="V24" s="113">
        <f t="shared" si="12"/>
        <v>2.9242424242424243</v>
      </c>
      <c r="W24" s="114">
        <f t="shared" si="12"/>
        <v>2.7575757575757578</v>
      </c>
      <c r="X24" s="113">
        <f t="shared" si="12"/>
        <v>2.7121212121212119</v>
      </c>
      <c r="Y24" s="114">
        <f t="shared" si="12"/>
        <v>2.6666666666666665</v>
      </c>
      <c r="Z24" s="113">
        <f t="shared" si="12"/>
        <v>2.9242424242424243</v>
      </c>
      <c r="AA24" s="114">
        <f t="shared" si="12"/>
        <v>2.9848484848484849</v>
      </c>
      <c r="AB24" s="113">
        <f t="shared" si="12"/>
        <v>2.3181818181818183</v>
      </c>
      <c r="AC24" s="114">
        <f t="shared" si="12"/>
        <v>2.2272727272727271</v>
      </c>
      <c r="AD24" s="113">
        <f t="shared" si="12"/>
        <v>1.9696969696969697</v>
      </c>
      <c r="AE24" s="114">
        <f t="shared" si="12"/>
        <v>2.0769230769230771</v>
      </c>
      <c r="AF24" s="113">
        <f t="shared" si="12"/>
        <v>2</v>
      </c>
      <c r="AG24" s="114">
        <f t="shared" si="12"/>
        <v>2.1692307692307691</v>
      </c>
      <c r="AH24" s="113">
        <f t="shared" si="12"/>
        <v>2.1384615384615384</v>
      </c>
      <c r="AI24" s="114">
        <f t="shared" si="12"/>
        <v>2.1846153846153844</v>
      </c>
      <c r="AJ24" s="113">
        <f t="shared" si="12"/>
        <v>2.1384615384615384</v>
      </c>
      <c r="AK24" s="114">
        <f t="shared" si="12"/>
        <v>2.1846153846153844</v>
      </c>
      <c r="AL24" s="113">
        <f t="shared" si="12"/>
        <v>2.2615384615384615</v>
      </c>
      <c r="AM24" s="114">
        <f t="shared" si="12"/>
        <v>2.2307692307692308</v>
      </c>
      <c r="AN24" s="113">
        <f t="shared" si="12"/>
        <v>2.0923076923076924</v>
      </c>
      <c r="AO24" s="114">
        <f t="shared" si="12"/>
        <v>2.3230769230769233</v>
      </c>
      <c r="AP24" s="113">
        <f t="shared" si="12"/>
        <v>2.3076923076923075</v>
      </c>
      <c r="AQ24" s="114">
        <f t="shared" si="12"/>
        <v>2.5384615384615383</v>
      </c>
      <c r="AR24" s="113">
        <f t="shared" si="12"/>
        <v>2.6769230769230767</v>
      </c>
      <c r="AS24" s="114">
        <f t="shared" si="12"/>
        <v>2.8</v>
      </c>
      <c r="AT24" s="113">
        <f t="shared" si="12"/>
        <v>2.8153846153846156</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2.7222222222222223</v>
      </c>
      <c r="E25" s="176">
        <f t="shared" ref="E25:G25" si="13">AVERAGE(D24:E24)</f>
        <v>2.8055555555555554</v>
      </c>
      <c r="F25" s="176">
        <f t="shared" si="13"/>
        <v>2.8611111111111112</v>
      </c>
      <c r="G25" s="176">
        <f t="shared" si="13"/>
        <v>2.9444444444444446</v>
      </c>
      <c r="H25" s="122">
        <f>AVERAGE(G24:H24)</f>
        <v>3.0763888888888888</v>
      </c>
      <c r="I25" s="123">
        <f t="shared" ref="I25:AZ25" si="14">AVERAGE(H24:I24)</f>
        <v>3.25</v>
      </c>
      <c r="J25" s="122">
        <f t="shared" si="14"/>
        <v>3.2569444444444446</v>
      </c>
      <c r="K25" s="123">
        <f t="shared" si="14"/>
        <v>3.1875</v>
      </c>
      <c r="L25" s="122">
        <f t="shared" si="14"/>
        <v>3.4223484848484849</v>
      </c>
      <c r="M25" s="123">
        <f t="shared" si="14"/>
        <v>3.1818181818181817</v>
      </c>
      <c r="N25" s="122">
        <f t="shared" si="14"/>
        <v>2.6212121212121211</v>
      </c>
      <c r="O25" s="123">
        <f t="shared" si="14"/>
        <v>2.5227272727272725</v>
      </c>
      <c r="P25" s="122">
        <f t="shared" si="14"/>
        <v>2.6742424242424243</v>
      </c>
      <c r="Q25" s="123">
        <f t="shared" si="14"/>
        <v>3.3522727272727275</v>
      </c>
      <c r="R25" s="122">
        <f t="shared" si="14"/>
        <v>3.8522727272727275</v>
      </c>
      <c r="S25" s="123">
        <f t="shared" si="14"/>
        <v>3.8181818181818183</v>
      </c>
      <c r="T25" s="122">
        <f t="shared" si="14"/>
        <v>3.4183501683501687</v>
      </c>
      <c r="U25" s="123">
        <f t="shared" si="14"/>
        <v>2.9311342592592595</v>
      </c>
      <c r="V25" s="122">
        <f t="shared" si="14"/>
        <v>2.8839962121212119</v>
      </c>
      <c r="W25" s="123">
        <f t="shared" si="14"/>
        <v>2.8409090909090908</v>
      </c>
      <c r="X25" s="122">
        <f t="shared" si="14"/>
        <v>2.7348484848484849</v>
      </c>
      <c r="Y25" s="123">
        <f t="shared" si="14"/>
        <v>2.6893939393939394</v>
      </c>
      <c r="Z25" s="122">
        <f t="shared" si="14"/>
        <v>2.7954545454545454</v>
      </c>
      <c r="AA25" s="123">
        <f t="shared" si="14"/>
        <v>2.9545454545454546</v>
      </c>
      <c r="AB25" s="122">
        <f t="shared" si="14"/>
        <v>2.6515151515151514</v>
      </c>
      <c r="AC25" s="123">
        <f t="shared" si="14"/>
        <v>2.2727272727272725</v>
      </c>
      <c r="AD25" s="122">
        <f t="shared" si="14"/>
        <v>2.0984848484848486</v>
      </c>
      <c r="AE25" s="123">
        <f t="shared" si="14"/>
        <v>2.0233100233100236</v>
      </c>
      <c r="AF25" s="122">
        <f t="shared" si="14"/>
        <v>2.0384615384615383</v>
      </c>
      <c r="AG25" s="123">
        <f t="shared" si="14"/>
        <v>2.0846153846153843</v>
      </c>
      <c r="AH25" s="122">
        <f t="shared" si="14"/>
        <v>2.1538461538461537</v>
      </c>
      <c r="AI25" s="123">
        <f t="shared" si="14"/>
        <v>2.1615384615384614</v>
      </c>
      <c r="AJ25" s="122">
        <f t="shared" si="14"/>
        <v>2.1615384615384614</v>
      </c>
      <c r="AK25" s="123">
        <f t="shared" si="14"/>
        <v>2.1615384615384614</v>
      </c>
      <c r="AL25" s="122">
        <f t="shared" si="14"/>
        <v>2.2230769230769232</v>
      </c>
      <c r="AM25" s="123">
        <f t="shared" si="14"/>
        <v>2.2461538461538462</v>
      </c>
      <c r="AN25" s="122">
        <f t="shared" si="14"/>
        <v>2.1615384615384619</v>
      </c>
      <c r="AO25" s="123">
        <f t="shared" si="14"/>
        <v>2.2076923076923078</v>
      </c>
      <c r="AP25" s="122">
        <f t="shared" si="14"/>
        <v>2.3153846153846152</v>
      </c>
      <c r="AQ25" s="123">
        <f t="shared" si="14"/>
        <v>2.4230769230769229</v>
      </c>
      <c r="AR25" s="122">
        <f t="shared" si="14"/>
        <v>2.6076923076923073</v>
      </c>
      <c r="AS25" s="123">
        <f t="shared" si="14"/>
        <v>2.7384615384615385</v>
      </c>
      <c r="AT25" s="122">
        <f t="shared" si="14"/>
        <v>2.8076923076923075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4" t="s">
        <v>39</v>
      </c>
      <c r="B26" s="194"/>
      <c r="C26" s="194"/>
      <c r="D26" s="194"/>
      <c r="E26" s="194"/>
      <c r="F26" s="25">
        <f>HLOOKUP(F19,'SDR Patient and Stations'!$B$6:$AT$14,5,FALSE)</f>
        <v>72</v>
      </c>
      <c r="G26" s="49">
        <f>IF((F26+E28+(IF(F16&gt;0,0,F16))&gt;'SDR Patient and Stations'!G8),'SDR Patient and Stations'!G8,(F26+E28+(IF(F16&gt;0,0,F16))))</f>
        <v>72</v>
      </c>
      <c r="H26" s="52">
        <f>IF((G26+F28+(IF(G16&gt;0,0,G16))&gt;'SDR Patient and Stations'!H8),'SDR Patient and Stations'!H8,(G26+F28+(IF(G16&gt;0,0,G16))))</f>
        <v>72</v>
      </c>
      <c r="I26" s="116">
        <f>IF((H26+G28+(IF(H16&gt;0,0,H16))&gt;'SDR Patient and Stations'!I8),'SDR Patient and Stations'!I8,(H26+G28+(IF(H16&gt;0,0,H16))))</f>
        <v>72</v>
      </c>
      <c r="J26" s="117">
        <f>IF((I26+H28+(IF(I16&gt;0,0,I16))&gt;'SDR Patient and Stations'!J8),'SDR Patient and Stations'!J8,(I26+H28+(IF(I16&gt;0,0,I16))))</f>
        <v>72</v>
      </c>
      <c r="K26" s="116">
        <f>IF((J26+I28+(IF(J16&gt;0,0,J16))&gt;'SDR Patient and Stations'!K8),'SDR Patient and Stations'!K8,(J26+I28+(IF(J16&gt;0,0,J16))))</f>
        <v>72</v>
      </c>
      <c r="L26" s="117">
        <f>IF((K26+J28+(IF(K16&gt;0,0,K16))&gt;'SDR Patient and Stations'!L8),'SDR Patient and Stations'!L8,(K26+J28+(IF(K16&gt;0,0,K16))))</f>
        <v>66</v>
      </c>
      <c r="M26" s="116">
        <f>IF((L26+K28+(IF(L16&gt;0,0,L16))&gt;'SDR Patient and Stations'!M8),'SDR Patient and Stations'!M8,(L26+K28+(IF(L16&gt;0,0,L16))))</f>
        <v>66</v>
      </c>
      <c r="N26" s="117">
        <f>IF((M26+L28+(IF(M16&gt;0,0,M16))&gt;'SDR Patient and Stations'!N8),'SDR Patient and Stations'!N8,(M26+L28+(IF(M16&gt;0,0,M16))))</f>
        <v>66</v>
      </c>
      <c r="O26" s="116">
        <f>IF((N26+M28+(IF(N16&gt;0,0,N16))&gt;'SDR Patient and Stations'!O8),'SDR Patient and Stations'!O8,(N26+M28+(IF(N16&gt;0,0,N16))))</f>
        <v>66</v>
      </c>
      <c r="P26" s="117">
        <f>IF((O26+N28+(IF(O16&gt;0,0,O16))&gt;'SDR Patient and Stations'!P8),'SDR Patient and Stations'!P8,(O26+N28+(IF(O16&gt;0,0,O16))))</f>
        <v>66</v>
      </c>
      <c r="Q26" s="116">
        <f>IF((P26+O28+(IF(P16&gt;0,0,P16))&gt;'SDR Patient and Stations'!Q8),'SDR Patient and Stations'!Q8,(P26+O28+(IF(P16&gt;0,0,P16))))</f>
        <v>44</v>
      </c>
      <c r="R26" s="117">
        <f>IF((Q26+P28+(IF(Q16&gt;0,0,Q16))&gt;'SDR Patient and Stations'!R8),'SDR Patient and Stations'!R8,(Q26+P28+(IF(Q16&gt;0,0,Q16))))</f>
        <v>44</v>
      </c>
      <c r="S26" s="116">
        <f>IF((R26+Q28+(IF(R16&gt;0,0,R16))&gt;'SDR Patient and Stations'!S8),'SDR Patient and Stations'!S8,(R26+Q28+(IF(R16&gt;0,0,R16))))</f>
        <v>44</v>
      </c>
      <c r="T26" s="117">
        <f>IF((S26+R28+(IF(S16&gt;0,0,S16))&gt;'SDR Patient and Stations'!T8),'SDR Patient and Stations'!T8,(S26+R28+(IF(S16&gt;0,0,S16))))</f>
        <v>54</v>
      </c>
      <c r="U26" s="116">
        <f>IF((T26+S28+(IF(T16&gt;0,0,T16))&gt;'SDR Patient and Stations'!U8),'SDR Patient and Stations'!U8,(T26+S28+(IF(T16&gt;0,0,T16))))</f>
        <v>64</v>
      </c>
      <c r="V26" s="117">
        <f>IF((U26+T28+(IF(U16&gt;0,0,U16))&gt;'SDR Patient and Stations'!V8),'SDR Patient and Stations'!V8,(U26+T28+(IF(U16&gt;0,0,U16))))</f>
        <v>66</v>
      </c>
      <c r="W26" s="116">
        <f>IF((V26+U28+(IF(V16&gt;0,0,V16))&gt;'SDR Patient and Stations'!W8),'SDR Patient and Stations'!W8,(V26+U28+(IF(V16&gt;0,0,V16))))</f>
        <v>66</v>
      </c>
      <c r="X26" s="117">
        <f>IF((W26+V28+(IF(W16&gt;0,0,W16))&gt;'SDR Patient and Stations'!X8),'SDR Patient and Stations'!X8,(W26+V28+(IF(W16&gt;0,0,W16))))</f>
        <v>66</v>
      </c>
      <c r="Y26" s="116">
        <f>IF((X26+W28+(IF(X16&gt;0,0,X16))&gt;'SDR Patient and Stations'!Y8),'SDR Patient and Stations'!Y8,(X26+W28+(IF(X16&gt;0,0,X16))))</f>
        <v>66</v>
      </c>
      <c r="Z26" s="117">
        <f>IF((Y26+X28+(IF(Y16&gt;0,0,Y16))&gt;'SDR Patient and Stations'!Z8),'SDR Patient and Stations'!Z8,(Y26+X28+(IF(Y16&gt;0,0,Y16))))</f>
        <v>66</v>
      </c>
      <c r="AA26" s="116">
        <f>IF((Z26+Y28+(IF(Z16&gt;0,0,Z16))&gt;'SDR Patient and Stations'!AA8),'SDR Patient and Stations'!AA8,(Z26+Y28+(IF(Z16&gt;0,0,Z16))))</f>
        <v>66</v>
      </c>
      <c r="AB26" s="117">
        <f>IF((AA26+Z28+(IF(AA16&gt;0,0,AA16))&gt;'SDR Patient and Stations'!AB8),'SDR Patient and Stations'!AB8,(AA26+Z28+(IF(AA16&gt;0,0,AA16))))</f>
        <v>66</v>
      </c>
      <c r="AC26" s="116">
        <f>IF((AB26+AA28+(IF(AB16&gt;0,0,AB16))&gt;'SDR Patient and Stations'!AC8),'SDR Patient and Stations'!AC8,(AB26+AA28+(IF(AB16&gt;0,0,AB16))))</f>
        <v>66</v>
      </c>
      <c r="AD26" s="117">
        <f>IF((AC26+AB28+(IF(AC16&gt;0,0,AC16))&gt;'SDR Patient and Stations'!AD8),'SDR Patient and Stations'!AD8,(AC26+AB28+(IF(AC16&gt;0,0,AC16))))</f>
        <v>66</v>
      </c>
      <c r="AE26" s="116">
        <f>IF((AD26+AC28+(IF(AD16&gt;0,0,AD16))&gt;'SDR Patient and Stations'!AE8),'SDR Patient and Stations'!AE8,(AD26+AC28+(IF(AD16&gt;0,0,AD16))))</f>
        <v>65</v>
      </c>
      <c r="AF26" s="117">
        <f>IF((AE26+AD28+(IF(AE16&gt;0,0,AE16))&gt;'SDR Patient and Stations'!AF8),'SDR Patient and Stations'!AF8,(AE26+AD28+(IF(AE16&gt;0,0,AE16))))</f>
        <v>65</v>
      </c>
      <c r="AG26" s="116">
        <f>IF((AF26+AE28+(IF(AF16&gt;0,0,AF16))&gt;'SDR Patient and Stations'!AG8),'SDR Patient and Stations'!AG8,(AF26+AE28+(IF(AF16&gt;0,0,AF16))))</f>
        <v>65</v>
      </c>
      <c r="AH26" s="117">
        <f>IF((AG26+AF28+(IF(AG16&gt;0,0,AG16))&gt;'SDR Patient and Stations'!AH8),'SDR Patient and Stations'!AH8,(AG26+AF28+(IF(AG16&gt;0,0,AG16))))</f>
        <v>65</v>
      </c>
      <c r="AI26" s="116">
        <f>IF((AH26+AG28+(IF(AH16&gt;0,0,AH16))&gt;'SDR Patient and Stations'!AI8),'SDR Patient and Stations'!AI8,(AH26+AG28+(IF(AH16&gt;0,0,AH16))))</f>
        <v>65</v>
      </c>
      <c r="AJ26" s="117">
        <f>IF((AI26+AH28+(IF(AI16&gt;0,0,AI16))&gt;'SDR Patient and Stations'!AJ8),'SDR Patient and Stations'!AJ8,(AI26+AH28+(IF(AI16&gt;0,0,AI16))))</f>
        <v>65</v>
      </c>
      <c r="AK26" s="116">
        <f>IF((AJ26+AI28+(IF(AJ16&gt;0,0,AJ16))&gt;'SDR Patient and Stations'!AK8),'SDR Patient and Stations'!AK8,(AJ26+AI28+(IF(AJ16&gt;0,0,AJ16))))</f>
        <v>65</v>
      </c>
      <c r="AL26" s="117">
        <f>IF((AK26+AJ28+(IF(AK16&gt;0,0,AK16))&gt;'SDR Patient and Stations'!AL8),'SDR Patient and Stations'!AL8,(AK26+AJ28+(IF(AK16&gt;0,0,AK16))))</f>
        <v>65</v>
      </c>
      <c r="AM26" s="116">
        <f>IF((AL26+AK28+(IF(AL16&gt;0,0,AL16))&gt;'SDR Patient and Stations'!AM8),'SDR Patient and Stations'!AM8,(AL26+AK28+(IF(AL16&gt;0,0,AL16))))</f>
        <v>65</v>
      </c>
      <c r="AN26" s="117">
        <f>IF((AM26+AL28+(IF(AM16&gt;0,0,AM16))&gt;'SDR Patient and Stations'!AN8),'SDR Patient and Stations'!AN8,(AM26+AL28+(IF(AM16&gt;0,0,AM16))))</f>
        <v>65</v>
      </c>
      <c r="AO26" s="116">
        <f>IF((AN26+AM28+(IF(AN16&gt;0,0,AN16))&gt;'SDR Patient and Stations'!AO8),'SDR Patient and Stations'!AO8,(AN26+AM28+(IF(AN16&gt;0,0,AN16))))</f>
        <v>65</v>
      </c>
      <c r="AP26" s="117">
        <f>IF((AO26+AN28+(IF(AO16&gt;0,0,AO16))&gt;'SDR Patient and Stations'!AP8),'SDR Patient and Stations'!AP8,(AO26+AN28+(IF(AO16&gt;0,0,AO16))))</f>
        <v>65</v>
      </c>
      <c r="AQ26" s="116">
        <f>IF((AP26+AO28+(IF(AP16&gt;0,0,AP16))&gt;'SDR Patient and Stations'!AQ8),'SDR Patient and Stations'!AQ8,(AP26+AO28+(IF(AP16&gt;0,0,AP16))))</f>
        <v>65</v>
      </c>
      <c r="AR26" s="117">
        <f>IF((AQ26+AP28+(IF(AQ16&gt;0,0,AQ16))&gt;'SDR Patient and Stations'!AR8),'SDR Patient and Stations'!AR8,(AQ26+AP28+(IF(AQ16&gt;0,0,AQ16))))</f>
        <v>65</v>
      </c>
      <c r="AS26" s="116">
        <f>IF((AR26+AQ28+(IF(AR16&gt;0,0,AR16))&gt;'SDR Patient and Stations'!AS8),'SDR Patient and Stations'!AS8,(AR26+AQ28+(IF(AR16&gt;0,0,AR16))))</f>
        <v>65</v>
      </c>
      <c r="AT26" s="117">
        <f>IF((AS26+AR28+(IF(AS16&gt;0,0,AS16))&gt;'SDR Patient and Stations'!AT8),'SDR Patient and Stations'!AT8,(AS26+AR28+(IF(AS16&gt;0,0,AS16))))</f>
        <v>65</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5" t="s">
        <v>59</v>
      </c>
      <c r="B27" s="195"/>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4" t="s">
        <v>58</v>
      </c>
      <c r="B28" s="194"/>
      <c r="F28" s="25"/>
      <c r="G28" s="116">
        <f>IF(F49&lt;0,0,F49)</f>
        <v>0</v>
      </c>
      <c r="H28" s="117">
        <f t="shared" ref="H28:AZ28" si="15">IF(G49&lt;0,0,G49)</f>
        <v>0</v>
      </c>
      <c r="I28" s="116">
        <f t="shared" si="15"/>
        <v>10</v>
      </c>
      <c r="J28" s="117">
        <f t="shared" si="15"/>
        <v>10</v>
      </c>
      <c r="K28" s="116">
        <f t="shared" si="15"/>
        <v>7.1666666666666572</v>
      </c>
      <c r="L28" s="117">
        <f t="shared" si="15"/>
        <v>5.3258172965453241</v>
      </c>
      <c r="M28" s="116">
        <f t="shared" si="15"/>
        <v>10</v>
      </c>
      <c r="N28" s="117">
        <f t="shared" si="15"/>
        <v>0</v>
      </c>
      <c r="O28" s="116">
        <f t="shared" si="15"/>
        <v>0</v>
      </c>
      <c r="P28" s="117">
        <f t="shared" si="15"/>
        <v>0</v>
      </c>
      <c r="Q28" s="116">
        <f t="shared" si="15"/>
        <v>0</v>
      </c>
      <c r="R28" s="117">
        <f t="shared" si="15"/>
        <v>10</v>
      </c>
      <c r="S28" s="116">
        <f t="shared" si="15"/>
        <v>10</v>
      </c>
      <c r="T28" s="117">
        <f t="shared" si="15"/>
        <v>5.915110356536502</v>
      </c>
      <c r="U28" s="116">
        <f t="shared" si="15"/>
        <v>0</v>
      </c>
      <c r="V28" s="117">
        <f t="shared" si="15"/>
        <v>0</v>
      </c>
      <c r="W28" s="116">
        <f t="shared" si="15"/>
        <v>0</v>
      </c>
      <c r="X28" s="117">
        <f t="shared" si="15"/>
        <v>0</v>
      </c>
      <c r="Y28" s="116">
        <f t="shared" si="15"/>
        <v>0</v>
      </c>
      <c r="Z28" s="117">
        <f t="shared" si="15"/>
        <v>0</v>
      </c>
      <c r="AA28" s="116">
        <f t="shared" si="15"/>
        <v>0</v>
      </c>
      <c r="AB28" s="117">
        <f t="shared" si="15"/>
        <v>0</v>
      </c>
      <c r="AC28" s="116">
        <f t="shared" si="15"/>
        <v>0</v>
      </c>
      <c r="AD28" s="117">
        <f t="shared" si="15"/>
        <v>0</v>
      </c>
      <c r="AE28" s="116">
        <f t="shared" si="15"/>
        <v>0</v>
      </c>
      <c r="AF28" s="117">
        <f t="shared" si="15"/>
        <v>0</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0</v>
      </c>
      <c r="AR28" s="117">
        <f t="shared" si="15"/>
        <v>0</v>
      </c>
      <c r="AS28" s="116">
        <f t="shared" si="15"/>
        <v>0</v>
      </c>
      <c r="AT28" s="117">
        <f t="shared" si="15"/>
        <v>0</v>
      </c>
      <c r="AU28" s="116">
        <f t="shared" si="15"/>
        <v>0</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6" t="s">
        <v>60</v>
      </c>
      <c r="B29" s="197"/>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208</v>
      </c>
      <c r="G30" s="68">
        <f>HLOOKUP(G19,'SDR Patient and Stations'!$B$6:$AT$14,4,FALSE)</f>
        <v>216</v>
      </c>
      <c r="H30" s="60">
        <f>HLOOKUP(H19,'SDR Patient and Stations'!$B$6:$AT$14,4,FALSE)</f>
        <v>227</v>
      </c>
      <c r="I30" s="68">
        <f>HLOOKUP(I19,'SDR Patient and Stations'!$B$6:$AT$14,4,FALSE)</f>
        <v>241</v>
      </c>
      <c r="J30" s="60">
        <f>HLOOKUP(J19,'SDR Patient and Stations'!$B$6:$AT$14,4,FALSE)</f>
        <v>228</v>
      </c>
      <c r="K30" s="68">
        <f>HLOOKUP(K19,'SDR Patient and Stations'!$B$6:$AT$14,4,FALSE)</f>
        <v>231</v>
      </c>
      <c r="L30" s="60">
        <f>HLOOKUP(L19,'SDR Patient and Stations'!$B$6:$AT$14,4,FALSE)</f>
        <v>240</v>
      </c>
      <c r="M30" s="68">
        <f>HLOOKUP(M19,'SDR Patient and Stations'!$B$6:$AT$14,4,FALSE)</f>
        <v>180</v>
      </c>
      <c r="N30" s="60">
        <f>HLOOKUP(N19,'SDR Patient and Stations'!$B$6:$AT$14,4,FALSE)</f>
        <v>166</v>
      </c>
      <c r="O30" s="68">
        <f>HLOOKUP(O19,'SDR Patient and Stations'!$B$6:$AT$14,4,FALSE)</f>
        <v>167</v>
      </c>
      <c r="P30" s="60">
        <f>HLOOKUP(P19,'SDR Patient and Stations'!$B$6:$AT$14,4,FALSE)</f>
        <v>186</v>
      </c>
      <c r="Q30" s="68">
        <f>HLOOKUP(Q19,'SDR Patient and Stations'!$B$6:$AT$14,4,FALSE)</f>
        <v>171</v>
      </c>
      <c r="R30" s="60">
        <f>HLOOKUP(R19,'SDR Patient and Stations'!$B$6:$AT$14,4,FALSE)</f>
        <v>168</v>
      </c>
      <c r="S30" s="68">
        <f>HLOOKUP(S19,'SDR Patient and Stations'!$B$6:$AT$14,4,FALSE)</f>
        <v>168</v>
      </c>
      <c r="T30" s="60">
        <f>HLOOKUP(T19,'SDR Patient and Stations'!$B$6:$AT$14,4,FALSE)</f>
        <v>163</v>
      </c>
      <c r="U30" s="68">
        <f>HLOOKUP(U19,'SDR Patient and Stations'!$B$6:$AT$14,4,FALSE)</f>
        <v>182</v>
      </c>
      <c r="V30" s="60">
        <f>HLOOKUP(V19,'SDR Patient and Stations'!$B$6:$AT$14,4,FALSE)</f>
        <v>193</v>
      </c>
      <c r="W30" s="68">
        <f>HLOOKUP(W19,'SDR Patient and Stations'!$B$6:$AT$14,4,FALSE)</f>
        <v>182</v>
      </c>
      <c r="X30" s="60">
        <f>HLOOKUP(X19,'SDR Patient and Stations'!$B$6:$AT$14,4,FALSE)</f>
        <v>179</v>
      </c>
      <c r="Y30" s="68">
        <f>HLOOKUP(Y19,'SDR Patient and Stations'!$B$6:$AT$14,4,FALSE)</f>
        <v>176</v>
      </c>
      <c r="Z30" s="60">
        <f>HLOOKUP(Z19,'SDR Patient and Stations'!$B$6:$AT$14,4,FALSE)</f>
        <v>193</v>
      </c>
      <c r="AA30" s="68">
        <f>HLOOKUP(AA19,'SDR Patient and Stations'!$B$6:$AT$14,4,FALSE)</f>
        <v>197</v>
      </c>
      <c r="AB30" s="60">
        <f>HLOOKUP(AB19,'SDR Patient and Stations'!$B$6:$AT$14,4,FALSE)</f>
        <v>153</v>
      </c>
      <c r="AC30" s="68">
        <f>HLOOKUP(AC19,'SDR Patient and Stations'!$B$6:$AT$14,4,FALSE)</f>
        <v>147</v>
      </c>
      <c r="AD30" s="60">
        <f>HLOOKUP(AD19,'SDR Patient and Stations'!$B$6:$AT$14,4,FALSE)</f>
        <v>130</v>
      </c>
      <c r="AE30" s="68">
        <f>HLOOKUP(AE19,'SDR Patient and Stations'!$B$6:$AT$14,4,FALSE)</f>
        <v>135</v>
      </c>
      <c r="AF30" s="60">
        <f>HLOOKUP(AF19,'SDR Patient and Stations'!$B$6:$AT$14,4,FALSE)</f>
        <v>130</v>
      </c>
      <c r="AG30" s="68">
        <f>HLOOKUP(AG19,'SDR Patient and Stations'!$B$6:$AT$14,4,FALSE)</f>
        <v>141</v>
      </c>
      <c r="AH30" s="60">
        <f>HLOOKUP(AH19,'SDR Patient and Stations'!$B$6:$AT$14,4,FALSE)</f>
        <v>139</v>
      </c>
      <c r="AI30" s="68">
        <f>HLOOKUP(AI19,'SDR Patient and Stations'!$B$6:$AT$14,4,FALSE)</f>
        <v>142</v>
      </c>
      <c r="AJ30" s="60">
        <f>HLOOKUP(AJ19,'SDR Patient and Stations'!$B$6:$AT$14,4,FALSE)</f>
        <v>139</v>
      </c>
      <c r="AK30" s="68">
        <f>HLOOKUP(AK19,'SDR Patient and Stations'!$B$6:$AT$14,4,FALSE)</f>
        <v>142</v>
      </c>
      <c r="AL30" s="60">
        <f>HLOOKUP(AL19,'SDR Patient and Stations'!$B$6:$AT$14,4,FALSE)</f>
        <v>147</v>
      </c>
      <c r="AM30" s="68">
        <f>HLOOKUP(AM19,'SDR Patient and Stations'!$B$6:$AT$14,4,FALSE)</f>
        <v>145</v>
      </c>
      <c r="AN30" s="60">
        <f>HLOOKUP(AN19,'SDR Patient and Stations'!$B$6:$AT$14,4,FALSE)</f>
        <v>136</v>
      </c>
      <c r="AO30" s="68">
        <f>HLOOKUP(AO19,'SDR Patient and Stations'!$B$6:$AT$14,4,FALSE)</f>
        <v>151</v>
      </c>
      <c r="AP30" s="60">
        <f>HLOOKUP(AP19,'SDR Patient and Stations'!$B$6:$AT$14,4,FALSE)</f>
        <v>150</v>
      </c>
      <c r="AQ30" s="68">
        <f>HLOOKUP(AQ19,'SDR Patient and Stations'!$B$6:$AT$14,4,FALSE)</f>
        <v>165</v>
      </c>
      <c r="AR30" s="60">
        <f>HLOOKUP(AR19,'SDR Patient and Stations'!$B$6:$AT$14,4,FALSE)</f>
        <v>174</v>
      </c>
      <c r="AS30" s="68">
        <f>HLOOKUP(AS19,'SDR Patient and Stations'!$B$6:$AT$14,4,FALSE)</f>
        <v>182</v>
      </c>
      <c r="AT30" s="60">
        <f>HLOOKUP(AT19,'SDR Patient and Stations'!$B$6:$AT$14,4,FALSE)</f>
        <v>183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192</v>
      </c>
      <c r="G32" s="68">
        <f>HLOOKUP(G20,'SDR Patient and Stations'!$B$6:$AT$14,4,FALSE)</f>
        <v>200</v>
      </c>
      <c r="H32" s="60">
        <f>HLOOKUP(H20,'SDR Patient and Stations'!$B$6:$AT$14,4,FALSE)</f>
        <v>204</v>
      </c>
      <c r="I32" s="68">
        <f>HLOOKUP(I20,'SDR Patient and Stations'!$B$6:$AT$14,4,FALSE)</f>
        <v>208</v>
      </c>
      <c r="J32" s="60">
        <f>HLOOKUP(J20,'SDR Patient and Stations'!$B$6:$AT$14,4,FALSE)</f>
        <v>216</v>
      </c>
      <c r="K32" s="68">
        <f>HLOOKUP(K20,'SDR Patient and Stations'!$B$6:$AT$14,4,FALSE)</f>
        <v>227</v>
      </c>
      <c r="L32" s="60">
        <f>HLOOKUP(L20,'SDR Patient and Stations'!$B$6:$AT$14,4,FALSE)</f>
        <v>241</v>
      </c>
      <c r="M32" s="68">
        <f>HLOOKUP(M20,'SDR Patient and Stations'!$B$6:$AT$14,4,FALSE)</f>
        <v>228</v>
      </c>
      <c r="N32" s="60">
        <f>HLOOKUP(N20,'SDR Patient and Stations'!$B$6:$AT$14,4,FALSE)</f>
        <v>231</v>
      </c>
      <c r="O32" s="68">
        <f>HLOOKUP(O20,'SDR Patient and Stations'!$B$6:$AT$14,4,FALSE)</f>
        <v>240</v>
      </c>
      <c r="P32" s="60">
        <f>HLOOKUP(P20,'SDR Patient and Stations'!$B$6:$AT$14,4,FALSE)</f>
        <v>180</v>
      </c>
      <c r="Q32" s="68">
        <f>HLOOKUP(Q20,'SDR Patient and Stations'!$B$6:$AT$14,4,FALSE)</f>
        <v>166</v>
      </c>
      <c r="R32" s="60">
        <f>HLOOKUP(R20,'SDR Patient and Stations'!$B$6:$AT$14,4,FALSE)</f>
        <v>167</v>
      </c>
      <c r="S32" s="68">
        <f>HLOOKUP(S20,'SDR Patient and Stations'!$B$6:$AT$14,4,FALSE)</f>
        <v>186</v>
      </c>
      <c r="T32" s="60">
        <f>HLOOKUP(T20,'SDR Patient and Stations'!$B$6:$AT$14,4,FALSE)</f>
        <v>171</v>
      </c>
      <c r="U32" s="68">
        <f>HLOOKUP(U20,'SDR Patient and Stations'!$B$6:$AT$14,4,FALSE)</f>
        <v>168</v>
      </c>
      <c r="V32" s="60">
        <f>HLOOKUP(V20,'SDR Patient and Stations'!$B$6:$AT$14,4,FALSE)</f>
        <v>168</v>
      </c>
      <c r="W32" s="68">
        <f>HLOOKUP(W20,'SDR Patient and Stations'!$B$6:$AT$14,4,FALSE)</f>
        <v>163</v>
      </c>
      <c r="X32" s="60">
        <f>HLOOKUP(X20,'SDR Patient and Stations'!$B$6:$AT$14,4,FALSE)</f>
        <v>182</v>
      </c>
      <c r="Y32" s="68">
        <f>HLOOKUP(Y20,'SDR Patient and Stations'!$B$6:$AT$14,4,FALSE)</f>
        <v>193</v>
      </c>
      <c r="Z32" s="60">
        <f>HLOOKUP(Z20,'SDR Patient and Stations'!$B$6:$AT$14,4,FALSE)</f>
        <v>182</v>
      </c>
      <c r="AA32" s="68">
        <f>HLOOKUP(AA20,'SDR Patient and Stations'!$B$6:$AT$14,4,FALSE)</f>
        <v>179</v>
      </c>
      <c r="AB32" s="60">
        <f>HLOOKUP(AB20,'SDR Patient and Stations'!$B$6:$AT$14,4,FALSE)</f>
        <v>176</v>
      </c>
      <c r="AC32" s="68">
        <f>HLOOKUP(AC20,'SDR Patient and Stations'!$B$6:$AT$14,4,FALSE)</f>
        <v>193</v>
      </c>
      <c r="AD32" s="60">
        <f>HLOOKUP(AD20,'SDR Patient and Stations'!$B$6:$AT$14,4,FALSE)</f>
        <v>197</v>
      </c>
      <c r="AE32" s="68">
        <f>HLOOKUP(AE20,'SDR Patient and Stations'!$B$6:$AT$14,4,FALSE)</f>
        <v>153</v>
      </c>
      <c r="AF32" s="60">
        <f>HLOOKUP(AF20,'SDR Patient and Stations'!$B$6:$AT$14,4,FALSE)</f>
        <v>147</v>
      </c>
      <c r="AG32" s="68">
        <f>HLOOKUP(AG20,'SDR Patient and Stations'!$B$6:$AT$14,4,FALSE)</f>
        <v>130</v>
      </c>
      <c r="AH32" s="60">
        <f>HLOOKUP(AH20,'SDR Patient and Stations'!$B$6:$AT$14,4,FALSE)</f>
        <v>135</v>
      </c>
      <c r="AI32" s="68">
        <f>HLOOKUP(AI20,'SDR Patient and Stations'!$B$6:$AT$14,4,FALSE)</f>
        <v>130</v>
      </c>
      <c r="AJ32" s="60">
        <f>HLOOKUP(AJ20,'SDR Patient and Stations'!$B$6:$AT$14,4,FALSE)</f>
        <v>141</v>
      </c>
      <c r="AK32" s="68">
        <f>HLOOKUP(AK20,'SDR Patient and Stations'!$B$6:$AT$14,4,FALSE)</f>
        <v>139</v>
      </c>
      <c r="AL32" s="60">
        <f>HLOOKUP(AL20,'SDR Patient and Stations'!$B$6:$AT$14,4,FALSE)</f>
        <v>142</v>
      </c>
      <c r="AM32" s="68">
        <f>HLOOKUP(AM20,'SDR Patient and Stations'!$B$6:$AT$14,4,FALSE)</f>
        <v>139</v>
      </c>
      <c r="AN32" s="60">
        <f>HLOOKUP(AN20,'SDR Patient and Stations'!$B$6:$AT$14,4,FALSE)</f>
        <v>142</v>
      </c>
      <c r="AO32" s="68">
        <f>HLOOKUP(AO20,'SDR Patient and Stations'!$B$6:$AT$14,4,FALSE)</f>
        <v>147</v>
      </c>
      <c r="AP32" s="60">
        <f>HLOOKUP(AP20,'SDR Patient and Stations'!$B$6:$AT$14,4,FALSE)</f>
        <v>145</v>
      </c>
      <c r="AQ32" s="68">
        <f>HLOOKUP(AQ20,'SDR Patient and Stations'!$B$6:$AT$14,4,FALSE)</f>
        <v>136</v>
      </c>
      <c r="AR32" s="60">
        <f>HLOOKUP(AR20,'SDR Patient and Stations'!$B$6:$AT$14,4,FALSE)</f>
        <v>151</v>
      </c>
      <c r="AS32" s="68">
        <f>HLOOKUP(AS20,'SDR Patient and Stations'!$B$6:$AT$14,4,FALSE)</f>
        <v>150</v>
      </c>
      <c r="AT32" s="60">
        <f>HLOOKUP(AT20,'SDR Patient and Stations'!$B$6:$AT$14,4,FALSE)</f>
        <v>165</v>
      </c>
      <c r="AU32" s="68">
        <f>HLOOKUP(AU20,'SDR Patient and Stations'!$B$6:$AT$14,4,FALSE)</f>
        <v>174</v>
      </c>
      <c r="AV32" s="60">
        <f>HLOOKUP(AV20,'SDR Patient and Stations'!$B$6:$AT$14,4,FALSE)</f>
        <v>182</v>
      </c>
      <c r="AW32" s="68">
        <f>HLOOKUP(AW20,'SDR Patient and Stations'!$B$6:$AT$14,4,FALSE)</f>
        <v>183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16</v>
      </c>
      <c r="G34" s="69">
        <f t="shared" si="16"/>
        <v>16</v>
      </c>
      <c r="H34" s="61">
        <f t="shared" si="16"/>
        <v>23</v>
      </c>
      <c r="I34" s="69">
        <f t="shared" si="16"/>
        <v>33</v>
      </c>
      <c r="J34" s="61">
        <f t="shared" si="16"/>
        <v>12</v>
      </c>
      <c r="K34" s="69">
        <f t="shared" si="16"/>
        <v>4</v>
      </c>
      <c r="L34" s="61">
        <f t="shared" si="16"/>
        <v>-1</v>
      </c>
      <c r="M34" s="69">
        <f t="shared" si="16"/>
        <v>-48</v>
      </c>
      <c r="N34" s="61">
        <f t="shared" si="16"/>
        <v>-65</v>
      </c>
      <c r="O34" s="69">
        <f t="shared" si="16"/>
        <v>-73</v>
      </c>
      <c r="P34" s="61">
        <f t="shared" si="16"/>
        <v>6</v>
      </c>
      <c r="Q34" s="69">
        <f t="shared" si="16"/>
        <v>5</v>
      </c>
      <c r="R34" s="61">
        <f t="shared" si="16"/>
        <v>1</v>
      </c>
      <c r="S34" s="69">
        <f t="shared" si="16"/>
        <v>-18</v>
      </c>
      <c r="T34" s="61">
        <f t="shared" si="16"/>
        <v>-8</v>
      </c>
      <c r="U34" s="69">
        <f t="shared" si="16"/>
        <v>14</v>
      </c>
      <c r="V34" s="61">
        <f t="shared" si="16"/>
        <v>25</v>
      </c>
      <c r="W34" s="69">
        <f t="shared" si="16"/>
        <v>19</v>
      </c>
      <c r="X34" s="61">
        <f t="shared" si="16"/>
        <v>-3</v>
      </c>
      <c r="Y34" s="69">
        <f t="shared" si="16"/>
        <v>-17</v>
      </c>
      <c r="Z34" s="61">
        <f t="shared" si="16"/>
        <v>11</v>
      </c>
      <c r="AA34" s="69">
        <f t="shared" si="16"/>
        <v>18</v>
      </c>
      <c r="AB34" s="61">
        <f t="shared" si="16"/>
        <v>-23</v>
      </c>
      <c r="AC34" s="69">
        <f t="shared" si="16"/>
        <v>-46</v>
      </c>
      <c r="AD34" s="61">
        <f t="shared" si="16"/>
        <v>-67</v>
      </c>
      <c r="AE34" s="69">
        <f t="shared" si="16"/>
        <v>-18</v>
      </c>
      <c r="AF34" s="61">
        <f t="shared" si="16"/>
        <v>-17</v>
      </c>
      <c r="AG34" s="69">
        <f t="shared" si="16"/>
        <v>11</v>
      </c>
      <c r="AH34" s="61">
        <f t="shared" si="16"/>
        <v>4</v>
      </c>
      <c r="AI34" s="69">
        <f t="shared" si="16"/>
        <v>12</v>
      </c>
      <c r="AJ34" s="61">
        <f t="shared" si="16"/>
        <v>-2</v>
      </c>
      <c r="AK34" s="69">
        <f t="shared" si="16"/>
        <v>3</v>
      </c>
      <c r="AL34" s="61">
        <f t="shared" si="16"/>
        <v>5</v>
      </c>
      <c r="AM34" s="69">
        <f t="shared" si="16"/>
        <v>6</v>
      </c>
      <c r="AN34" s="61">
        <f t="shared" si="16"/>
        <v>-6</v>
      </c>
      <c r="AO34" s="69">
        <f t="shared" si="16"/>
        <v>4</v>
      </c>
      <c r="AP34" s="61">
        <f t="shared" si="16"/>
        <v>5</v>
      </c>
      <c r="AQ34" s="69">
        <f t="shared" si="16"/>
        <v>29</v>
      </c>
      <c r="AR34" s="61">
        <f t="shared" si="16"/>
        <v>23</v>
      </c>
      <c r="AS34" s="69">
        <f t="shared" si="16"/>
        <v>32</v>
      </c>
      <c r="AT34" s="61">
        <f t="shared" si="16"/>
        <v>18</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8.3333333333333329E-2</v>
      </c>
      <c r="G36" s="107">
        <f t="shared" ref="G36:AZ36" si="18">IFERROR(G34/G32,0)</f>
        <v>0.08</v>
      </c>
      <c r="H36" s="108">
        <f t="shared" si="18"/>
        <v>0.11274509803921569</v>
      </c>
      <c r="I36" s="107">
        <f t="shared" si="18"/>
        <v>0.15865384615384615</v>
      </c>
      <c r="J36" s="108">
        <f t="shared" si="18"/>
        <v>5.5555555555555552E-2</v>
      </c>
      <c r="K36" s="107">
        <f t="shared" si="18"/>
        <v>1.7621145374449341E-2</v>
      </c>
      <c r="L36" s="108">
        <f t="shared" si="18"/>
        <v>-4.1493775933609959E-3</v>
      </c>
      <c r="M36" s="107">
        <f t="shared" si="18"/>
        <v>-0.21052631578947367</v>
      </c>
      <c r="N36" s="108">
        <f t="shared" si="18"/>
        <v>-0.2813852813852814</v>
      </c>
      <c r="O36" s="107">
        <f t="shared" si="18"/>
        <v>-0.30416666666666664</v>
      </c>
      <c r="P36" s="108">
        <f t="shared" si="18"/>
        <v>3.3333333333333333E-2</v>
      </c>
      <c r="Q36" s="107">
        <f t="shared" si="18"/>
        <v>3.0120481927710843E-2</v>
      </c>
      <c r="R36" s="108">
        <f t="shared" si="18"/>
        <v>5.9880239520958087E-3</v>
      </c>
      <c r="S36" s="107">
        <f t="shared" si="18"/>
        <v>-9.6774193548387094E-2</v>
      </c>
      <c r="T36" s="108">
        <f t="shared" si="18"/>
        <v>-4.6783625730994149E-2</v>
      </c>
      <c r="U36" s="107">
        <f t="shared" si="18"/>
        <v>8.3333333333333329E-2</v>
      </c>
      <c r="V36" s="108">
        <f t="shared" si="18"/>
        <v>0.14880952380952381</v>
      </c>
      <c r="W36" s="107">
        <f t="shared" si="18"/>
        <v>0.1165644171779141</v>
      </c>
      <c r="X36" s="108">
        <f t="shared" si="18"/>
        <v>-1.6483516483516484E-2</v>
      </c>
      <c r="Y36" s="107">
        <f t="shared" si="18"/>
        <v>-8.8082901554404139E-2</v>
      </c>
      <c r="Z36" s="108">
        <f t="shared" si="18"/>
        <v>6.043956043956044E-2</v>
      </c>
      <c r="AA36" s="107">
        <f t="shared" si="18"/>
        <v>0.1005586592178771</v>
      </c>
      <c r="AB36" s="108">
        <f t="shared" si="18"/>
        <v>-0.13068181818181818</v>
      </c>
      <c r="AC36" s="107">
        <f t="shared" si="18"/>
        <v>-0.23834196891191708</v>
      </c>
      <c r="AD36" s="108">
        <f t="shared" si="18"/>
        <v>-0.34010152284263961</v>
      </c>
      <c r="AE36" s="107">
        <f t="shared" si="18"/>
        <v>-0.11764705882352941</v>
      </c>
      <c r="AF36" s="108">
        <f t="shared" si="18"/>
        <v>-0.11564625850340136</v>
      </c>
      <c r="AG36" s="107">
        <f t="shared" si="18"/>
        <v>8.461538461538462E-2</v>
      </c>
      <c r="AH36" s="108">
        <f t="shared" si="18"/>
        <v>2.9629629629629631E-2</v>
      </c>
      <c r="AI36" s="107">
        <f t="shared" si="18"/>
        <v>9.2307692307692313E-2</v>
      </c>
      <c r="AJ36" s="108">
        <f t="shared" si="18"/>
        <v>-1.4184397163120567E-2</v>
      </c>
      <c r="AK36" s="107">
        <f t="shared" si="18"/>
        <v>2.1582733812949641E-2</v>
      </c>
      <c r="AL36" s="108">
        <f t="shared" si="18"/>
        <v>3.5211267605633804E-2</v>
      </c>
      <c r="AM36" s="107">
        <f t="shared" si="18"/>
        <v>4.3165467625899283E-2</v>
      </c>
      <c r="AN36" s="108">
        <f t="shared" si="18"/>
        <v>-4.2253521126760563E-2</v>
      </c>
      <c r="AO36" s="107">
        <f t="shared" si="18"/>
        <v>2.7210884353741496E-2</v>
      </c>
      <c r="AP36" s="108">
        <f t="shared" si="18"/>
        <v>3.4482758620689655E-2</v>
      </c>
      <c r="AQ36" s="107">
        <f t="shared" si="18"/>
        <v>0.21323529411764705</v>
      </c>
      <c r="AR36" s="108">
        <f t="shared" si="18"/>
        <v>0.15231788079470199</v>
      </c>
      <c r="AS36" s="107">
        <f t="shared" si="18"/>
        <v>0.21333333333333335</v>
      </c>
      <c r="AT36" s="108">
        <f t="shared" si="18"/>
        <v>0.10909090909090909</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4.6296296296296294E-3</v>
      </c>
      <c r="G38" s="107">
        <f t="shared" ref="G38:BD38" si="20">G36/18</f>
        <v>4.4444444444444444E-3</v>
      </c>
      <c r="H38" s="108">
        <f t="shared" si="20"/>
        <v>6.2636165577342048E-3</v>
      </c>
      <c r="I38" s="107">
        <f t="shared" si="20"/>
        <v>8.814102564102564E-3</v>
      </c>
      <c r="J38" s="108">
        <f t="shared" si="20"/>
        <v>3.0864197530864196E-3</v>
      </c>
      <c r="K38" s="107">
        <f t="shared" si="20"/>
        <v>9.7895252080274116E-4</v>
      </c>
      <c r="L38" s="108">
        <f t="shared" si="20"/>
        <v>-2.3052097740894421E-4</v>
      </c>
      <c r="M38" s="107">
        <f t="shared" si="20"/>
        <v>-1.1695906432748537E-2</v>
      </c>
      <c r="N38" s="108">
        <f t="shared" si="20"/>
        <v>-1.5632515632515633E-2</v>
      </c>
      <c r="O38" s="107">
        <f t="shared" si="20"/>
        <v>-1.6898148148148148E-2</v>
      </c>
      <c r="P38" s="108">
        <f t="shared" si="20"/>
        <v>1.8518518518518519E-3</v>
      </c>
      <c r="Q38" s="107">
        <f t="shared" si="20"/>
        <v>1.6733601070950468E-3</v>
      </c>
      <c r="R38" s="108">
        <f t="shared" si="20"/>
        <v>3.3266799733865603E-4</v>
      </c>
      <c r="S38" s="107">
        <f t="shared" si="20"/>
        <v>-5.3763440860215049E-3</v>
      </c>
      <c r="T38" s="108">
        <f t="shared" si="20"/>
        <v>-2.5990903183885639E-3</v>
      </c>
      <c r="U38" s="107">
        <f t="shared" si="20"/>
        <v>4.6296296296296294E-3</v>
      </c>
      <c r="V38" s="108">
        <f t="shared" si="20"/>
        <v>8.2671957671957667E-3</v>
      </c>
      <c r="W38" s="107">
        <f t="shared" si="20"/>
        <v>6.4758009543285609E-3</v>
      </c>
      <c r="X38" s="108">
        <f t="shared" si="20"/>
        <v>-9.1575091575091575E-4</v>
      </c>
      <c r="Y38" s="107">
        <f t="shared" si="20"/>
        <v>-4.8934945308002301E-3</v>
      </c>
      <c r="Z38" s="108">
        <f t="shared" si="20"/>
        <v>3.357753357753358E-3</v>
      </c>
      <c r="AA38" s="107">
        <f t="shared" si="20"/>
        <v>5.5865921787709499E-3</v>
      </c>
      <c r="AB38" s="108">
        <f t="shared" si="20"/>
        <v>-7.26010101010101E-3</v>
      </c>
      <c r="AC38" s="107">
        <f t="shared" si="20"/>
        <v>-1.3241220495106504E-2</v>
      </c>
      <c r="AD38" s="108">
        <f t="shared" si="20"/>
        <v>-1.889452904681331E-2</v>
      </c>
      <c r="AE38" s="107">
        <f t="shared" si="20"/>
        <v>-6.5359477124183009E-3</v>
      </c>
      <c r="AF38" s="108">
        <f t="shared" si="20"/>
        <v>-6.4247921390778538E-3</v>
      </c>
      <c r="AG38" s="107">
        <f t="shared" si="20"/>
        <v>4.7008547008547015E-3</v>
      </c>
      <c r="AH38" s="108">
        <f t="shared" si="20"/>
        <v>1.6460905349794238E-3</v>
      </c>
      <c r="AI38" s="107">
        <f t="shared" si="20"/>
        <v>5.1282051282051282E-3</v>
      </c>
      <c r="AJ38" s="108">
        <f t="shared" si="20"/>
        <v>-7.8802206461780924E-4</v>
      </c>
      <c r="AK38" s="107">
        <f t="shared" si="20"/>
        <v>1.1990407673860913E-3</v>
      </c>
      <c r="AL38" s="108">
        <f t="shared" si="20"/>
        <v>1.9561815336463224E-3</v>
      </c>
      <c r="AM38" s="107">
        <f t="shared" si="20"/>
        <v>2.3980815347721825E-3</v>
      </c>
      <c r="AN38" s="108">
        <f t="shared" si="20"/>
        <v>-2.3474178403755869E-3</v>
      </c>
      <c r="AO38" s="107">
        <f t="shared" si="20"/>
        <v>1.5117157974300832E-3</v>
      </c>
      <c r="AP38" s="108">
        <f t="shared" si="20"/>
        <v>1.9157088122605363E-3</v>
      </c>
      <c r="AQ38" s="107">
        <f t="shared" si="20"/>
        <v>1.1846405228758169E-2</v>
      </c>
      <c r="AR38" s="108">
        <f t="shared" si="20"/>
        <v>8.4621044885945552E-3</v>
      </c>
      <c r="AS38" s="107">
        <f t="shared" si="20"/>
        <v>1.1851851851851853E-2</v>
      </c>
      <c r="AT38" s="108">
        <f t="shared" si="20"/>
        <v>6.0606060606060606E-3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8.3333333333333329E-2</v>
      </c>
      <c r="G40" s="120">
        <f t="shared" ref="G40:BD40" si="21">G38*G41</f>
        <v>0.08</v>
      </c>
      <c r="H40" s="108">
        <f t="shared" si="21"/>
        <v>0.11274509803921569</v>
      </c>
      <c r="I40" s="107">
        <f t="shared" si="21"/>
        <v>0.15865384615384615</v>
      </c>
      <c r="J40" s="108">
        <f t="shared" si="21"/>
        <v>5.5555555555555552E-2</v>
      </c>
      <c r="K40" s="107">
        <f t="shared" si="21"/>
        <v>1.7621145374449341E-2</v>
      </c>
      <c r="L40" s="108">
        <f t="shared" si="21"/>
        <v>-4.1493775933609959E-3</v>
      </c>
      <c r="M40" s="107">
        <f t="shared" si="21"/>
        <v>-0.21052631578947367</v>
      </c>
      <c r="N40" s="108">
        <f t="shared" si="21"/>
        <v>-0.2813852813852814</v>
      </c>
      <c r="O40" s="107">
        <f t="shared" si="21"/>
        <v>-0.3041666666666667</v>
      </c>
      <c r="P40" s="108">
        <f t="shared" si="21"/>
        <v>3.3333333333333333E-2</v>
      </c>
      <c r="Q40" s="107">
        <f t="shared" si="21"/>
        <v>3.0120481927710843E-2</v>
      </c>
      <c r="R40" s="108">
        <f t="shared" si="21"/>
        <v>5.9880239520958087E-3</v>
      </c>
      <c r="S40" s="107">
        <f t="shared" si="21"/>
        <v>-9.6774193548387094E-2</v>
      </c>
      <c r="T40" s="108">
        <f t="shared" si="21"/>
        <v>-4.6783625730994149E-2</v>
      </c>
      <c r="U40" s="107">
        <f t="shared" si="21"/>
        <v>8.3333333333333329E-2</v>
      </c>
      <c r="V40" s="108">
        <f t="shared" si="21"/>
        <v>0.14880952380952381</v>
      </c>
      <c r="W40" s="107">
        <f t="shared" si="21"/>
        <v>0.1165644171779141</v>
      </c>
      <c r="X40" s="108">
        <f t="shared" si="21"/>
        <v>-1.6483516483516484E-2</v>
      </c>
      <c r="Y40" s="107">
        <f t="shared" si="21"/>
        <v>-8.8082901554404139E-2</v>
      </c>
      <c r="Z40" s="108">
        <f t="shared" si="21"/>
        <v>6.0439560439560447E-2</v>
      </c>
      <c r="AA40" s="107">
        <f t="shared" si="21"/>
        <v>0.1005586592178771</v>
      </c>
      <c r="AB40" s="108">
        <f t="shared" si="21"/>
        <v>-0.13068181818181818</v>
      </c>
      <c r="AC40" s="107">
        <f t="shared" si="21"/>
        <v>-0.23834196891191708</v>
      </c>
      <c r="AD40" s="108">
        <f t="shared" si="21"/>
        <v>-0.34010152284263961</v>
      </c>
      <c r="AE40" s="107">
        <f t="shared" si="21"/>
        <v>-0.11764705882352941</v>
      </c>
      <c r="AF40" s="108">
        <f t="shared" si="21"/>
        <v>-0.11564625850340136</v>
      </c>
      <c r="AG40" s="107">
        <f t="shared" si="21"/>
        <v>8.461538461538462E-2</v>
      </c>
      <c r="AH40" s="108">
        <f t="shared" si="21"/>
        <v>2.9629629629629631E-2</v>
      </c>
      <c r="AI40" s="107">
        <f t="shared" si="21"/>
        <v>9.2307692307692313E-2</v>
      </c>
      <c r="AJ40" s="108">
        <f t="shared" si="21"/>
        <v>-1.4184397163120567E-2</v>
      </c>
      <c r="AK40" s="107">
        <f t="shared" si="21"/>
        <v>2.1582733812949641E-2</v>
      </c>
      <c r="AL40" s="108">
        <f t="shared" si="21"/>
        <v>3.5211267605633804E-2</v>
      </c>
      <c r="AM40" s="107">
        <f t="shared" si="21"/>
        <v>4.3165467625899283E-2</v>
      </c>
      <c r="AN40" s="108">
        <f t="shared" si="21"/>
        <v>-4.2253521126760563E-2</v>
      </c>
      <c r="AO40" s="107">
        <f t="shared" si="21"/>
        <v>2.7210884353741499E-2</v>
      </c>
      <c r="AP40" s="108">
        <f t="shared" si="21"/>
        <v>3.4482758620689655E-2</v>
      </c>
      <c r="AQ40" s="107">
        <f t="shared" si="21"/>
        <v>0.21323529411764705</v>
      </c>
      <c r="AR40" s="108">
        <f t="shared" si="21"/>
        <v>0.15231788079470199</v>
      </c>
      <c r="AS40" s="107">
        <f t="shared" si="21"/>
        <v>0.21333333333333335</v>
      </c>
      <c r="AT40" s="108">
        <f t="shared" si="21"/>
        <v>0.10909090909090909</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225.33333333333334</v>
      </c>
      <c r="G43" s="109">
        <f t="shared" ref="G43:BD43" si="22">G30+(G30*G40)</f>
        <v>233.28</v>
      </c>
      <c r="H43" s="110">
        <f t="shared" si="22"/>
        <v>252.59313725490196</v>
      </c>
      <c r="I43" s="109">
        <f t="shared" si="22"/>
        <v>279.23557692307691</v>
      </c>
      <c r="J43" s="110">
        <f t="shared" si="22"/>
        <v>240.66666666666666</v>
      </c>
      <c r="K43" s="109">
        <f t="shared" si="22"/>
        <v>235.07048458149779</v>
      </c>
      <c r="L43" s="110">
        <f t="shared" si="22"/>
        <v>239.00414937759336</v>
      </c>
      <c r="M43" s="109">
        <f t="shared" si="22"/>
        <v>142.10526315789474</v>
      </c>
      <c r="N43" s="110">
        <f t="shared" si="22"/>
        <v>119.29004329004329</v>
      </c>
      <c r="O43" s="109">
        <f t="shared" si="22"/>
        <v>116.20416666666665</v>
      </c>
      <c r="P43" s="110">
        <f t="shared" si="22"/>
        <v>192.2</v>
      </c>
      <c r="Q43" s="109">
        <f t="shared" si="22"/>
        <v>176.15060240963857</v>
      </c>
      <c r="R43" s="110">
        <f t="shared" si="22"/>
        <v>169.00598802395209</v>
      </c>
      <c r="S43" s="109">
        <f t="shared" si="22"/>
        <v>151.74193548387098</v>
      </c>
      <c r="T43" s="110">
        <f t="shared" si="22"/>
        <v>155.37426900584796</v>
      </c>
      <c r="U43" s="109">
        <f t="shared" si="22"/>
        <v>197.16666666666666</v>
      </c>
      <c r="V43" s="110">
        <f t="shared" si="22"/>
        <v>221.7202380952381</v>
      </c>
      <c r="W43" s="109">
        <f t="shared" si="22"/>
        <v>203.21472392638037</v>
      </c>
      <c r="X43" s="110">
        <f t="shared" si="22"/>
        <v>176.04945054945054</v>
      </c>
      <c r="Y43" s="109">
        <f t="shared" si="22"/>
        <v>160.49740932642487</v>
      </c>
      <c r="Z43" s="110">
        <f t="shared" si="22"/>
        <v>204.66483516483515</v>
      </c>
      <c r="AA43" s="109">
        <f t="shared" si="22"/>
        <v>216.81005586592178</v>
      </c>
      <c r="AB43" s="110">
        <f t="shared" si="22"/>
        <v>133.00568181818181</v>
      </c>
      <c r="AC43" s="109">
        <f t="shared" si="22"/>
        <v>111.96373056994818</v>
      </c>
      <c r="AD43" s="110">
        <f t="shared" si="22"/>
        <v>85.78680203045684</v>
      </c>
      <c r="AE43" s="109">
        <f t="shared" si="22"/>
        <v>119.11764705882354</v>
      </c>
      <c r="AF43" s="110">
        <f t="shared" si="22"/>
        <v>114.96598639455782</v>
      </c>
      <c r="AG43" s="109">
        <f t="shared" si="22"/>
        <v>152.93076923076924</v>
      </c>
      <c r="AH43" s="110">
        <f t="shared" si="22"/>
        <v>143.11851851851853</v>
      </c>
      <c r="AI43" s="109">
        <f t="shared" si="22"/>
        <v>155.1076923076923</v>
      </c>
      <c r="AJ43" s="110">
        <f t="shared" si="22"/>
        <v>137.02836879432624</v>
      </c>
      <c r="AK43" s="109">
        <f t="shared" si="22"/>
        <v>145.06474820143885</v>
      </c>
      <c r="AL43" s="110">
        <f t="shared" si="22"/>
        <v>152.17605633802816</v>
      </c>
      <c r="AM43" s="109">
        <f t="shared" si="22"/>
        <v>151.25899280575538</v>
      </c>
      <c r="AN43" s="110">
        <f t="shared" si="22"/>
        <v>130.25352112676057</v>
      </c>
      <c r="AO43" s="109">
        <f t="shared" si="22"/>
        <v>155.10884353741497</v>
      </c>
      <c r="AP43" s="110">
        <f t="shared" si="22"/>
        <v>155.17241379310346</v>
      </c>
      <c r="AQ43" s="109">
        <f t="shared" si="22"/>
        <v>200.18382352941177</v>
      </c>
      <c r="AR43" s="110">
        <f t="shared" si="22"/>
        <v>200.50331125827813</v>
      </c>
      <c r="AS43" s="109">
        <f t="shared" si="22"/>
        <v>220.82666666666665</v>
      </c>
      <c r="AT43" s="110">
        <f t="shared" si="22"/>
        <v>202.96363636363637</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74.122807017543863</v>
      </c>
      <c r="G45" s="69">
        <f t="shared" ref="G45:AZ45" si="23">G43/$F$1</f>
        <v>76.73684210526315</v>
      </c>
      <c r="H45" s="61">
        <f t="shared" si="23"/>
        <v>83.089847781217756</v>
      </c>
      <c r="I45" s="69">
        <f t="shared" si="23"/>
        <v>91.853808198380563</v>
      </c>
      <c r="J45" s="61">
        <f t="shared" si="23"/>
        <v>79.166666666666657</v>
      </c>
      <c r="K45" s="69">
        <f t="shared" si="23"/>
        <v>77.325817296545324</v>
      </c>
      <c r="L45" s="61">
        <f t="shared" si="23"/>
        <v>78.619785979471501</v>
      </c>
      <c r="M45" s="69">
        <f t="shared" si="23"/>
        <v>46.745152354570635</v>
      </c>
      <c r="N45" s="61">
        <f t="shared" si="23"/>
        <v>39.240145819093186</v>
      </c>
      <c r="O45" s="69">
        <f t="shared" si="23"/>
        <v>38.225054824561397</v>
      </c>
      <c r="P45" s="61">
        <f t="shared" si="23"/>
        <v>63.223684210526308</v>
      </c>
      <c r="Q45" s="69">
        <f t="shared" si="23"/>
        <v>57.944277108433738</v>
      </c>
      <c r="R45" s="61">
        <f t="shared" si="23"/>
        <v>55.594075007878978</v>
      </c>
      <c r="S45" s="69">
        <f t="shared" si="23"/>
        <v>49.915110356536502</v>
      </c>
      <c r="T45" s="61">
        <f t="shared" si="23"/>
        <v>51.109956909818408</v>
      </c>
      <c r="U45" s="69">
        <f t="shared" si="23"/>
        <v>64.857456140350877</v>
      </c>
      <c r="V45" s="61">
        <f t="shared" si="23"/>
        <v>72.934288847117799</v>
      </c>
      <c r="W45" s="69">
        <f t="shared" si="23"/>
        <v>66.846948659993544</v>
      </c>
      <c r="X45" s="61">
        <f t="shared" si="23"/>
        <v>57.911003470213991</v>
      </c>
      <c r="Y45" s="69">
        <f t="shared" si="23"/>
        <v>52.795200436323974</v>
      </c>
      <c r="Z45" s="61">
        <f t="shared" si="23"/>
        <v>67.323958935801031</v>
      </c>
      <c r="AA45" s="69">
        <f t="shared" si="23"/>
        <v>71.319097324316374</v>
      </c>
      <c r="AB45" s="61">
        <f t="shared" si="23"/>
        <v>43.751869019138752</v>
      </c>
      <c r="AC45" s="69">
        <f t="shared" si="23"/>
        <v>36.83017452958822</v>
      </c>
      <c r="AD45" s="61">
        <f t="shared" si="23"/>
        <v>28.219342773176592</v>
      </c>
      <c r="AE45" s="69">
        <f t="shared" si="23"/>
        <v>39.183436532507741</v>
      </c>
      <c r="AF45" s="61">
        <f t="shared" si="23"/>
        <v>37.817758682420333</v>
      </c>
      <c r="AG45" s="69">
        <f t="shared" si="23"/>
        <v>50.306174089068833</v>
      </c>
      <c r="AH45" s="61">
        <f t="shared" si="23"/>
        <v>47.078460038986357</v>
      </c>
      <c r="AI45" s="69">
        <f t="shared" si="23"/>
        <v>51.022267206477729</v>
      </c>
      <c r="AJ45" s="61">
        <f t="shared" si="23"/>
        <v>45.075121313923106</v>
      </c>
      <c r="AK45" s="69">
        <f t="shared" si="23"/>
        <v>47.718667171525937</v>
      </c>
      <c r="AL45" s="61">
        <f t="shared" si="23"/>
        <v>50.05791326908821</v>
      </c>
      <c r="AM45" s="69">
        <f t="shared" si="23"/>
        <v>49.756247633472164</v>
      </c>
      <c r="AN45" s="61">
        <f t="shared" si="23"/>
        <v>42.846553002223871</v>
      </c>
      <c r="AO45" s="69">
        <f t="shared" si="23"/>
        <v>51.022645900465449</v>
      </c>
      <c r="AP45" s="61">
        <f t="shared" si="23"/>
        <v>51.043557168784034</v>
      </c>
      <c r="AQ45" s="69">
        <f t="shared" si="23"/>
        <v>65.849941950464398</v>
      </c>
      <c r="AR45" s="61">
        <f t="shared" si="23"/>
        <v>65.9550365981178</v>
      </c>
      <c r="AS45" s="69">
        <f t="shared" si="23"/>
        <v>72.640350877192972</v>
      </c>
      <c r="AT45" s="61">
        <f t="shared" si="23"/>
        <v>66.764354066985646</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72</v>
      </c>
      <c r="G47" s="172">
        <f>G45-G26</f>
        <v>4.7368421052631504</v>
      </c>
      <c r="H47" s="118">
        <f>H45-H26</f>
        <v>11.089847781217756</v>
      </c>
      <c r="I47" s="119">
        <f t="shared" ref="I47:AZ47" si="24">I45-I26</f>
        <v>19.853808198380563</v>
      </c>
      <c r="J47" s="118">
        <f t="shared" si="24"/>
        <v>7.1666666666666572</v>
      </c>
      <c r="K47" s="119">
        <f t="shared" si="24"/>
        <v>5.3258172965453241</v>
      </c>
      <c r="L47" s="118">
        <f t="shared" si="24"/>
        <v>12.619785979471501</v>
      </c>
      <c r="M47" s="119">
        <f t="shared" si="24"/>
        <v>-19.254847645429365</v>
      </c>
      <c r="N47" s="118">
        <f t="shared" si="24"/>
        <v>-26.759854180906814</v>
      </c>
      <c r="O47" s="119">
        <f t="shared" si="24"/>
        <v>-27.774945175438603</v>
      </c>
      <c r="P47" s="118">
        <f t="shared" si="24"/>
        <v>-2.7763157894736921</v>
      </c>
      <c r="Q47" s="119">
        <f t="shared" si="24"/>
        <v>13.944277108433738</v>
      </c>
      <c r="R47" s="118">
        <f t="shared" si="24"/>
        <v>11.594075007878978</v>
      </c>
      <c r="S47" s="119">
        <f t="shared" si="24"/>
        <v>5.915110356536502</v>
      </c>
      <c r="T47" s="118">
        <f t="shared" si="24"/>
        <v>-2.8900430901815923</v>
      </c>
      <c r="U47" s="119">
        <f t="shared" si="24"/>
        <v>0.85745614035087669</v>
      </c>
      <c r="V47" s="118">
        <f t="shared" si="24"/>
        <v>6.9342888471177986</v>
      </c>
      <c r="W47" s="119">
        <f t="shared" si="24"/>
        <v>0.84694865999354363</v>
      </c>
      <c r="X47" s="118">
        <f t="shared" si="24"/>
        <v>-8.0889965297860087</v>
      </c>
      <c r="Y47" s="119">
        <f t="shared" si="24"/>
        <v>-13.204799563676026</v>
      </c>
      <c r="Z47" s="118">
        <f t="shared" si="24"/>
        <v>1.3239589358010306</v>
      </c>
      <c r="AA47" s="119">
        <f t="shared" si="24"/>
        <v>5.3190973243163739</v>
      </c>
      <c r="AB47" s="118">
        <f t="shared" si="24"/>
        <v>-22.248130980861248</v>
      </c>
      <c r="AC47" s="119">
        <f t="shared" si="24"/>
        <v>-29.16982547041178</v>
      </c>
      <c r="AD47" s="118">
        <f t="shared" si="24"/>
        <v>-37.780657226823408</v>
      </c>
      <c r="AE47" s="119">
        <f t="shared" si="24"/>
        <v>-25.816563467492259</v>
      </c>
      <c r="AF47" s="118">
        <f t="shared" si="24"/>
        <v>-27.182241317579667</v>
      </c>
      <c r="AG47" s="119">
        <f t="shared" si="24"/>
        <v>-14.693825910931167</v>
      </c>
      <c r="AH47" s="118">
        <f t="shared" si="24"/>
        <v>-17.921539961013643</v>
      </c>
      <c r="AI47" s="119">
        <f t="shared" si="24"/>
        <v>-13.977732793522271</v>
      </c>
      <c r="AJ47" s="118">
        <f t="shared" si="24"/>
        <v>-19.924878686076894</v>
      </c>
      <c r="AK47" s="119">
        <f t="shared" si="24"/>
        <v>-17.281332828474063</v>
      </c>
      <c r="AL47" s="118">
        <f t="shared" si="24"/>
        <v>-14.94208673091179</v>
      </c>
      <c r="AM47" s="119">
        <f t="shared" si="24"/>
        <v>-15.243752366527836</v>
      </c>
      <c r="AN47" s="118">
        <f t="shared" si="24"/>
        <v>-22.153446997776129</v>
      </c>
      <c r="AO47" s="119">
        <f t="shared" si="24"/>
        <v>-13.977354099534551</v>
      </c>
      <c r="AP47" s="118">
        <f t="shared" si="24"/>
        <v>-13.956442831215966</v>
      </c>
      <c r="AQ47" s="119">
        <f t="shared" si="24"/>
        <v>0.84994195046439813</v>
      </c>
      <c r="AR47" s="118">
        <f t="shared" si="24"/>
        <v>0.95503659811780039</v>
      </c>
      <c r="AS47" s="119">
        <f t="shared" si="24"/>
        <v>7.6403508771929722</v>
      </c>
      <c r="AT47" s="118">
        <f t="shared" si="24"/>
        <v>1.7643540669856463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10</v>
      </c>
      <c r="I49" s="71">
        <f t="shared" ref="I49:AZ49" si="25">IF((((IF(AND(I24&gt;($F$1-0.00001),((I45-I26)&gt;0)),(I45-I26),0)))&gt;=10),10,(IF(AND(I24&gt;($F$1-0.00001),((I45-I26)&gt;0)),(I45-I26),0)))</f>
        <v>10</v>
      </c>
      <c r="J49" s="63">
        <f t="shared" si="25"/>
        <v>7.1666666666666572</v>
      </c>
      <c r="K49" s="71">
        <f t="shared" si="25"/>
        <v>5.3258172965453241</v>
      </c>
      <c r="L49" s="63">
        <f t="shared" si="25"/>
        <v>10</v>
      </c>
      <c r="M49" s="71">
        <f t="shared" si="25"/>
        <v>0</v>
      </c>
      <c r="N49" s="63">
        <f t="shared" si="25"/>
        <v>0</v>
      </c>
      <c r="O49" s="71">
        <f t="shared" si="25"/>
        <v>0</v>
      </c>
      <c r="P49" s="63">
        <f t="shared" si="25"/>
        <v>0</v>
      </c>
      <c r="Q49" s="71">
        <f t="shared" si="25"/>
        <v>10</v>
      </c>
      <c r="R49" s="63">
        <f t="shared" si="25"/>
        <v>10</v>
      </c>
      <c r="S49" s="71">
        <f t="shared" si="25"/>
        <v>5.915110356536502</v>
      </c>
      <c r="T49" s="63">
        <f t="shared" si="25"/>
        <v>0</v>
      </c>
      <c r="U49" s="71">
        <f t="shared" si="25"/>
        <v>0</v>
      </c>
      <c r="V49" s="63">
        <f t="shared" si="25"/>
        <v>0</v>
      </c>
      <c r="W49" s="71">
        <f t="shared" si="25"/>
        <v>0</v>
      </c>
      <c r="X49" s="63">
        <f t="shared" si="25"/>
        <v>0</v>
      </c>
      <c r="Y49" s="71">
        <f t="shared" si="25"/>
        <v>0</v>
      </c>
      <c r="Z49" s="63">
        <f t="shared" si="25"/>
        <v>0</v>
      </c>
      <c r="AA49" s="71">
        <f t="shared" si="25"/>
        <v>0</v>
      </c>
      <c r="AB49" s="63">
        <f t="shared" si="25"/>
        <v>0</v>
      </c>
      <c r="AC49" s="71">
        <f t="shared" si="25"/>
        <v>0</v>
      </c>
      <c r="AD49" s="63">
        <f t="shared" si="25"/>
        <v>0</v>
      </c>
      <c r="AE49" s="71">
        <f t="shared" si="25"/>
        <v>0</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0</v>
      </c>
      <c r="AQ49" s="71">
        <f t="shared" si="25"/>
        <v>0</v>
      </c>
      <c r="AR49" s="63">
        <f t="shared" si="25"/>
        <v>0</v>
      </c>
      <c r="AS49" s="71">
        <f t="shared" si="25"/>
        <v>0</v>
      </c>
      <c r="AT49" s="63">
        <f t="shared" si="25"/>
        <v>0</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PDC</dc:title>
  <dc:creator>N.C. State Health Coordinating Council</dc:creator>
  <cp:lastModifiedBy>Glendening, Erin</cp:lastModifiedBy>
  <dcterms:created xsi:type="dcterms:W3CDTF">2018-12-19T17:30:34Z</dcterms:created>
  <dcterms:modified xsi:type="dcterms:W3CDTF">2019-01-28T21:24:37Z</dcterms:modified>
</cp:coreProperties>
</file>