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17970" windowHeight="6435" activeTab="2"/>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4" i="17" s="1"/>
  <c r="F36" i="17" s="1"/>
  <c r="F38" i="17" s="1"/>
  <c r="F40" i="17" s="1"/>
  <c r="F43" i="17" s="1"/>
  <c r="F45" i="17" s="1"/>
  <c r="F30" i="21"/>
  <c r="F34" i="21" s="1"/>
  <c r="F36" i="21" s="1"/>
  <c r="F38" i="21" s="1"/>
  <c r="F40" i="21" s="1"/>
  <c r="F43" i="21" s="1"/>
  <c r="F45" i="21" s="1"/>
  <c r="F30" i="25"/>
  <c r="I32" i="18"/>
  <c r="H32" i="25"/>
  <c r="I32" i="14"/>
  <c r="H32" i="14"/>
  <c r="F30" i="19"/>
  <c r="F34" i="19" s="1"/>
  <c r="F36" i="19" s="1"/>
  <c r="F38" i="19" s="1"/>
  <c r="F40" i="19" s="1"/>
  <c r="F43" i="19" s="1"/>
  <c r="F45" i="19" s="1"/>
  <c r="F30" i="23"/>
  <c r="F34" i="23" s="1"/>
  <c r="F36" i="23" s="1"/>
  <c r="F38" i="23" s="1"/>
  <c r="F40" i="23" s="1"/>
  <c r="F43" i="23" s="1"/>
  <c r="F45" i="23" s="1"/>
  <c r="I32" i="22"/>
  <c r="I32" i="27"/>
  <c r="I32" i="24"/>
  <c r="F30" i="20"/>
  <c r="H32" i="27"/>
  <c r="F30" i="24"/>
  <c r="F34" i="24" s="1"/>
  <c r="F36" i="24" s="1"/>
  <c r="F38" i="24" s="1"/>
  <c r="F40" i="24" s="1"/>
  <c r="F43" i="24" s="1"/>
  <c r="F45" i="24" s="1"/>
  <c r="H30" i="14"/>
  <c r="F30" i="14"/>
  <c r="F34" i="14" s="1"/>
  <c r="F30" i="27"/>
  <c r="F34" i="27" s="1"/>
  <c r="F36" i="27" s="1"/>
  <c r="F38" i="27" s="1"/>
  <c r="F40" i="27" s="1"/>
  <c r="F43" i="27" s="1"/>
  <c r="F45" i="27" s="1"/>
  <c r="I32" i="25"/>
  <c r="F30" i="22"/>
  <c r="F30" i="18"/>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25"/>
  <c r="F36" i="25" s="1"/>
  <c r="F38" i="25" s="1"/>
  <c r="F40" i="25" s="1"/>
  <c r="F43" i="25" s="1"/>
  <c r="F45" i="25" s="1"/>
  <c r="F34" i="22"/>
  <c r="F36" i="22" s="1"/>
  <c r="F38" i="22" s="1"/>
  <c r="F40" i="22" s="1"/>
  <c r="F43" i="22" s="1"/>
  <c r="F45" i="22" s="1"/>
  <c r="F34" i="18"/>
  <c r="F36" i="18" s="1"/>
  <c r="F38" i="18" s="1"/>
  <c r="F40" i="18" s="1"/>
  <c r="F43" i="18" s="1"/>
  <c r="F45" i="18" s="1"/>
  <c r="F34" i="20"/>
  <c r="F36" i="20" s="1"/>
  <c r="F38" i="20" s="1"/>
  <c r="F40" i="20" s="1"/>
  <c r="F43" i="20" s="1"/>
  <c r="F45" i="20"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D24" i="22"/>
  <c r="E13" i="13" s="1"/>
  <c r="D24" i="24"/>
  <c r="E25" i="24" s="1"/>
  <c r="D24" i="23"/>
  <c r="D24" i="19"/>
  <c r="D24" i="18"/>
  <c r="E9" i="13" s="1"/>
  <c r="D24" i="17"/>
  <c r="D24" i="20"/>
  <c r="D24" i="2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D25" i="22" s="1"/>
  <c r="C24" i="24"/>
  <c r="C24" i="25"/>
  <c r="D25" i="25" s="1"/>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J5" i="13"/>
  <c r="I13" i="2"/>
  <c r="K5" i="13"/>
  <c r="J13" i="2"/>
  <c r="AJ5" i="13"/>
  <c r="AI13" i="2"/>
  <c r="AR5" i="13"/>
  <c r="AQ13" i="2"/>
  <c r="C13" i="2"/>
  <c r="AC5" i="13"/>
  <c r="AB13" i="2"/>
  <c r="AS5" i="13"/>
  <c r="AR13" i="2"/>
  <c r="I5" i="13"/>
  <c r="H13" i="2"/>
  <c r="R5" i="13"/>
  <c r="Q13" i="2"/>
  <c r="Z5" i="13"/>
  <c r="Y13" i="2"/>
  <c r="AH5" i="13"/>
  <c r="AG13" i="2"/>
  <c r="AP5" i="13"/>
  <c r="AO13" i="2"/>
  <c r="E12" i="13"/>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F8"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4" i="13"/>
  <c r="E16"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N35" i="1" s="1"/>
  <c r="AU15" i="1"/>
  <c r="AU19" i="1" s="1"/>
  <c r="AU22" i="1" s="1"/>
  <c r="AU24" i="1" s="1"/>
  <c r="AU26" i="1" s="1"/>
  <c r="AU28" i="1" s="1"/>
  <c r="AU31" i="1" s="1"/>
  <c r="AU33" i="1" s="1"/>
  <c r="AU35" i="1" s="1"/>
  <c r="O9" i="1"/>
  <c r="O35" i="1" s="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Q35" i="1" s="1"/>
  <c r="Y9" i="1"/>
  <c r="Y35" i="1" s="1"/>
  <c r="AG9" i="1"/>
  <c r="AG35" i="1" s="1"/>
  <c r="AO9" i="1"/>
  <c r="AR9" i="1"/>
  <c r="AJ9" i="1"/>
  <c r="AB9" i="1"/>
  <c r="T9" i="1"/>
  <c r="L9" i="1"/>
  <c r="AP9" i="1"/>
  <c r="AH9" i="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AH35" i="1" l="1"/>
  <c r="E25" i="20"/>
  <c r="E25" i="17"/>
  <c r="K32" i="18"/>
  <c r="J30" i="23"/>
  <c r="K32" i="19"/>
  <c r="H24" i="19" s="1"/>
  <c r="J32" i="17"/>
  <c r="G24" i="17" s="1"/>
  <c r="G25" i="17" s="1"/>
  <c r="G30" i="21"/>
  <c r="G34" i="21" s="1"/>
  <c r="G36" i="21" s="1"/>
  <c r="G38" i="21" s="1"/>
  <c r="G40" i="21" s="1"/>
  <c r="G43" i="21" s="1"/>
  <c r="G45" i="21" s="1"/>
  <c r="J32" i="21"/>
  <c r="G24" i="21" s="1"/>
  <c r="G25" i="21" s="1"/>
  <c r="K32" i="14"/>
  <c r="J32" i="23"/>
  <c r="G24" i="23" s="1"/>
  <c r="J32" i="18"/>
  <c r="L32" i="21"/>
  <c r="K32" i="17"/>
  <c r="H24" i="17" s="1"/>
  <c r="G30" i="18"/>
  <c r="G34" i="18" s="1"/>
  <c r="G36" i="18" s="1"/>
  <c r="G38" i="18" s="1"/>
  <c r="G40" i="18" s="1"/>
  <c r="G43" i="18" s="1"/>
  <c r="G45" i="18" s="1"/>
  <c r="G47" i="18" s="1"/>
  <c r="H30" i="25"/>
  <c r="H34" i="25" s="1"/>
  <c r="H36" i="25" s="1"/>
  <c r="H38" i="25" s="1"/>
  <c r="H40" i="25" s="1"/>
  <c r="H43" i="25" s="1"/>
  <c r="H45" i="25" s="1"/>
  <c r="H47" i="25" s="1"/>
  <c r="H30" i="19"/>
  <c r="H34" i="19" s="1"/>
  <c r="H36" i="19" s="1"/>
  <c r="H38" i="19" s="1"/>
  <c r="H40" i="19" s="1"/>
  <c r="H43" i="19" s="1"/>
  <c r="H45" i="19" s="1"/>
  <c r="H47" i="19" s="1"/>
  <c r="H30" i="21"/>
  <c r="H34" i="21" s="1"/>
  <c r="H36" i="21" s="1"/>
  <c r="H38" i="21" s="1"/>
  <c r="H40" i="21" s="1"/>
  <c r="H43" i="21" s="1"/>
  <c r="H45" i="21" s="1"/>
  <c r="H47" i="21" s="1"/>
  <c r="G30" i="23"/>
  <c r="G34" i="23" s="1"/>
  <c r="G36" i="23" s="1"/>
  <c r="G38" i="23" s="1"/>
  <c r="G40" i="23" s="1"/>
  <c r="G43" i="23" s="1"/>
  <c r="G45" i="23" s="1"/>
  <c r="G47" i="23" s="1"/>
  <c r="G30" i="22"/>
  <c r="G34" i="22" s="1"/>
  <c r="G36" i="22" s="1"/>
  <c r="G38" i="22" s="1"/>
  <c r="G40" i="22" s="1"/>
  <c r="G43" i="22" s="1"/>
  <c r="G45" i="22" s="1"/>
  <c r="G47" i="22" s="1"/>
  <c r="K32" i="25"/>
  <c r="H30" i="17"/>
  <c r="H34" i="17" s="1"/>
  <c r="H36" i="17" s="1"/>
  <c r="H38" i="17" s="1"/>
  <c r="H40" i="17" s="1"/>
  <c r="H43" i="17" s="1"/>
  <c r="H45" i="17" s="1"/>
  <c r="H47" i="17" s="1"/>
  <c r="G30" i="14"/>
  <c r="G34" i="14" s="1"/>
  <c r="L32" i="14"/>
  <c r="G30" i="20"/>
  <c r="G34" i="20" s="1"/>
  <c r="G36" i="20" s="1"/>
  <c r="G38" i="20" s="1"/>
  <c r="G40" i="20" s="1"/>
  <c r="G43" i="20" s="1"/>
  <c r="G45" i="20" s="1"/>
  <c r="G47" i="20" s="1"/>
  <c r="K32" i="27"/>
  <c r="J32" i="14"/>
  <c r="J32" i="24"/>
  <c r="G30" i="17"/>
  <c r="G34" i="17" s="1"/>
  <c r="G36" i="17" s="1"/>
  <c r="G38" i="17" s="1"/>
  <c r="G40" i="17" s="1"/>
  <c r="G43" i="17" s="1"/>
  <c r="G45" i="17" s="1"/>
  <c r="G47" i="17" s="1"/>
  <c r="H30" i="18"/>
  <c r="H34" i="18" s="1"/>
  <c r="H36" i="18" s="1"/>
  <c r="H38" i="18" s="1"/>
  <c r="H40" i="18" s="1"/>
  <c r="H43" i="18" s="1"/>
  <c r="H45" i="18" s="1"/>
  <c r="H47" i="18" s="1"/>
  <c r="H30" i="24"/>
  <c r="H34" i="24" s="1"/>
  <c r="H36" i="24" s="1"/>
  <c r="H38" i="24" s="1"/>
  <c r="H40" i="24" s="1"/>
  <c r="H43" i="24" s="1"/>
  <c r="H45" i="24" s="1"/>
  <c r="H47" i="24" s="1"/>
  <c r="J32" i="22"/>
  <c r="G24" i="22" s="1"/>
  <c r="K32" i="24"/>
  <c r="H24" i="24" s="1"/>
  <c r="G30" i="25"/>
  <c r="G34" i="25" s="1"/>
  <c r="G36" i="25" s="1"/>
  <c r="G38" i="25" s="1"/>
  <c r="G40" i="25" s="1"/>
  <c r="G43" i="25" s="1"/>
  <c r="G45" i="25" s="1"/>
  <c r="G47" i="25" s="1"/>
  <c r="J32" i="27"/>
  <c r="G24" i="27" s="1"/>
  <c r="G25" i="27" s="1"/>
  <c r="J32" i="20"/>
  <c r="H30" i="23"/>
  <c r="H34" i="23" s="1"/>
  <c r="H36" i="23" s="1"/>
  <c r="H38" i="23" s="1"/>
  <c r="H40" i="23" s="1"/>
  <c r="H43" i="23" s="1"/>
  <c r="H45" i="23" s="1"/>
  <c r="H47" i="23" s="1"/>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K32" i="23"/>
  <c r="H24" i="23" s="1"/>
  <c r="G30" i="24"/>
  <c r="G34" i="24" s="1"/>
  <c r="G36" i="24" s="1"/>
  <c r="G38" i="24" s="1"/>
  <c r="G40" i="24" s="1"/>
  <c r="G43" i="24" s="1"/>
  <c r="G45" i="24" s="1"/>
  <c r="G47" i="24" s="1"/>
  <c r="H30" i="22"/>
  <c r="H30" i="27"/>
  <c r="H34" i="27" s="1"/>
  <c r="H36" i="27" s="1"/>
  <c r="H38" i="27" s="1"/>
  <c r="H40" i="27" s="1"/>
  <c r="H43" i="27" s="1"/>
  <c r="H45" i="27" s="1"/>
  <c r="H47" i="27" s="1"/>
  <c r="J30" i="14"/>
  <c r="M32" i="14"/>
  <c r="J32" i="25"/>
  <c r="G24" i="25" s="1"/>
  <c r="G25" i="25" s="1"/>
  <c r="K32" i="21"/>
  <c r="H24" i="21" s="1"/>
  <c r="E8" i="13"/>
  <c r="E15" i="13"/>
  <c r="D9" i="13"/>
  <c r="E25" i="19"/>
  <c r="G47" i="21"/>
  <c r="G24" i="20"/>
  <c r="G49" i="20" s="1"/>
  <c r="H28" i="20" s="1"/>
  <c r="J26" i="20" s="1"/>
  <c r="F25" i="23"/>
  <c r="F25" i="20"/>
  <c r="F11" i="13"/>
  <c r="D25" i="27"/>
  <c r="D6" i="13"/>
  <c r="F25" i="21"/>
  <c r="F12" i="13"/>
  <c r="D25" i="21"/>
  <c r="D12" i="13"/>
  <c r="E25" i="23"/>
  <c r="D25" i="20"/>
  <c r="G24" i="19"/>
  <c r="G25" i="19" s="1"/>
  <c r="G24" i="18"/>
  <c r="H24" i="27"/>
  <c r="H24" i="22"/>
  <c r="G24" i="24"/>
  <c r="H24" i="18"/>
  <c r="H24" i="25"/>
  <c r="E25" i="18"/>
  <c r="F25" i="18"/>
  <c r="G12" i="13"/>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H24" i="14"/>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15" i="13"/>
  <c r="AI35" i="1"/>
  <c r="G10" i="13"/>
  <c r="F16" i="13"/>
  <c r="T35" i="1"/>
  <c r="AE35" i="1"/>
  <c r="AU13" i="14"/>
  <c r="W35" i="1"/>
  <c r="X35" i="1"/>
  <c r="AS35" i="1"/>
  <c r="AR35" i="1"/>
  <c r="AQ35" i="1"/>
  <c r="AP35" i="1"/>
  <c r="AN35" i="1"/>
  <c r="AD35" i="1"/>
  <c r="AC35" i="1"/>
  <c r="AB35" i="1"/>
  <c r="V35" i="1"/>
  <c r="E35" i="1"/>
  <c r="Z35" i="1"/>
  <c r="U35" i="1"/>
  <c r="P35" i="1"/>
  <c r="H35" i="1"/>
  <c r="H6" i="2"/>
  <c r="G24" i="14"/>
  <c r="L28" i="1"/>
  <c r="L31" i="1" s="1"/>
  <c r="L33" i="1" s="1"/>
  <c r="L35" i="1" s="1"/>
  <c r="G35" i="1"/>
  <c r="M35" i="1"/>
  <c r="AK35" i="1"/>
  <c r="I35" i="1"/>
  <c r="J35" i="1"/>
  <c r="AT22" i="14"/>
  <c r="AJ35" i="1"/>
  <c r="AL35" i="1"/>
  <c r="AO35" i="1"/>
  <c r="F35" i="1"/>
  <c r="AT33" i="1"/>
  <c r="AT35" i="1" s="1"/>
  <c r="AM35" i="1"/>
  <c r="P20" i="14"/>
  <c r="K19" i="14"/>
  <c r="O20" i="14"/>
  <c r="J19" i="14"/>
  <c r="AT9" i="1"/>
  <c r="L32" i="17" l="1"/>
  <c r="I24" i="17" s="1"/>
  <c r="M32" i="22"/>
  <c r="M32" i="20"/>
  <c r="M32" i="24"/>
  <c r="I30" i="17"/>
  <c r="I34" i="17" s="1"/>
  <c r="I36" i="17" s="1"/>
  <c r="I38" i="17" s="1"/>
  <c r="I40" i="17" s="1"/>
  <c r="I43" i="17" s="1"/>
  <c r="I45" i="17" s="1"/>
  <c r="I47" i="17" s="1"/>
  <c r="I30" i="21"/>
  <c r="I34" i="21" s="1"/>
  <c r="I36" i="21" s="1"/>
  <c r="I38" i="21" s="1"/>
  <c r="I40" i="21" s="1"/>
  <c r="I43" i="21" s="1"/>
  <c r="I45" i="21" s="1"/>
  <c r="I47" i="21" s="1"/>
  <c r="I30" i="27"/>
  <c r="I34" i="27" s="1"/>
  <c r="I36" i="27" s="1"/>
  <c r="I38" i="27" s="1"/>
  <c r="I40" i="27" s="1"/>
  <c r="I43" i="27" s="1"/>
  <c r="I45" i="27" s="1"/>
  <c r="I47" i="27" s="1"/>
  <c r="M32" i="17"/>
  <c r="J30" i="20"/>
  <c r="L32" i="23"/>
  <c r="J30" i="19"/>
  <c r="J34" i="19" s="1"/>
  <c r="J36" i="19" s="1"/>
  <c r="J38" i="19" s="1"/>
  <c r="J40" i="19" s="1"/>
  <c r="J43" i="19" s="1"/>
  <c r="J45" i="19" s="1"/>
  <c r="M32" i="25"/>
  <c r="J30" i="25"/>
  <c r="J34" i="25" s="1"/>
  <c r="J36" i="25" s="1"/>
  <c r="J38" i="25" s="1"/>
  <c r="J40" i="25" s="1"/>
  <c r="J43" i="25" s="1"/>
  <c r="J45" i="25" s="1"/>
  <c r="O32" i="17"/>
  <c r="I30" i="23"/>
  <c r="I34" i="23" s="1"/>
  <c r="I36" i="23" s="1"/>
  <c r="I38" i="23" s="1"/>
  <c r="I40" i="23" s="1"/>
  <c r="I43" i="23" s="1"/>
  <c r="I45" i="23" s="1"/>
  <c r="I47" i="23" s="1"/>
  <c r="M32" i="21"/>
  <c r="M32" i="19"/>
  <c r="M32" i="18"/>
  <c r="J30" i="18"/>
  <c r="J34" i="18" s="1"/>
  <c r="J36" i="18" s="1"/>
  <c r="J38" i="18" s="1"/>
  <c r="J40" i="18" s="1"/>
  <c r="J43" i="18" s="1"/>
  <c r="J45" i="18" s="1"/>
  <c r="N32" i="18"/>
  <c r="J30" i="22"/>
  <c r="J34" i="22" s="1"/>
  <c r="J36" i="22" s="1"/>
  <c r="J38" i="22" s="1"/>
  <c r="J40" i="22" s="1"/>
  <c r="J43" i="22" s="1"/>
  <c r="J45" i="22" s="1"/>
  <c r="L32" i="18"/>
  <c r="I24" i="18" s="1"/>
  <c r="I25" i="18" s="1"/>
  <c r="J30" i="21"/>
  <c r="J34" i="21" s="1"/>
  <c r="J36" i="21" s="1"/>
  <c r="J38" i="21" s="1"/>
  <c r="J40" i="21" s="1"/>
  <c r="J43" i="21" s="1"/>
  <c r="J45" i="21" s="1"/>
  <c r="L32" i="19"/>
  <c r="I24" i="19" s="1"/>
  <c r="I25" i="19" s="1"/>
  <c r="L30" i="23"/>
  <c r="L32" i="24"/>
  <c r="I30" i="18"/>
  <c r="I34" i="18" s="1"/>
  <c r="I36" i="18" s="1"/>
  <c r="I38" i="18" s="1"/>
  <c r="I40" i="18" s="1"/>
  <c r="I43" i="18" s="1"/>
  <c r="I45" i="18" s="1"/>
  <c r="I47" i="18" s="1"/>
  <c r="K30" i="21"/>
  <c r="I30" i="19"/>
  <c r="I34" i="19" s="1"/>
  <c r="I36" i="19" s="1"/>
  <c r="I38" i="19" s="1"/>
  <c r="I40" i="19" s="1"/>
  <c r="I43" i="19" s="1"/>
  <c r="I45" i="19" s="1"/>
  <c r="I47" i="19" s="1"/>
  <c r="I30" i="24"/>
  <c r="I34" i="24" s="1"/>
  <c r="I36" i="24" s="1"/>
  <c r="I38" i="24" s="1"/>
  <c r="I40" i="24" s="1"/>
  <c r="I43" i="24" s="1"/>
  <c r="I45" i="24" s="1"/>
  <c r="I47" i="24" s="1"/>
  <c r="J30" i="27"/>
  <c r="J34" i="27" s="1"/>
  <c r="J36" i="27" s="1"/>
  <c r="J38" i="27" s="1"/>
  <c r="J40" i="27" s="1"/>
  <c r="J43" i="27" s="1"/>
  <c r="J45" i="27" s="1"/>
  <c r="K30" i="18"/>
  <c r="K34" i="18" s="1"/>
  <c r="K36" i="18" s="1"/>
  <c r="K38" i="18" s="1"/>
  <c r="K40" i="18" s="1"/>
  <c r="K43" i="18" s="1"/>
  <c r="K45" i="18" s="1"/>
  <c r="L32" i="20"/>
  <c r="I24" i="20" s="1"/>
  <c r="I25" i="20" s="1"/>
  <c r="J30" i="24"/>
  <c r="O32" i="23"/>
  <c r="M32" i="23"/>
  <c r="L32" i="27"/>
  <c r="I24" i="27" s="1"/>
  <c r="I25" i="27" s="1"/>
  <c r="I30" i="20"/>
  <c r="I30" i="25"/>
  <c r="I34" i="25" s="1"/>
  <c r="I36" i="25" s="1"/>
  <c r="I38" i="25" s="1"/>
  <c r="I40" i="25" s="1"/>
  <c r="I43" i="25" s="1"/>
  <c r="I45" i="25" s="1"/>
  <c r="I47" i="25" s="1"/>
  <c r="L32" i="22"/>
  <c r="I24" i="22" s="1"/>
  <c r="I25" i="22" s="1"/>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I34" i="20"/>
  <c r="I36" i="20" s="1"/>
  <c r="I38" i="20" s="1"/>
  <c r="I40" i="20" s="1"/>
  <c r="I43" i="20" s="1"/>
  <c r="I45" i="20" s="1"/>
  <c r="I47" i="20" s="1"/>
  <c r="G49" i="24"/>
  <c r="H28" i="24" s="1"/>
  <c r="J26" i="24" s="1"/>
  <c r="G25" i="24"/>
  <c r="H49" i="25"/>
  <c r="I28" i="25" s="1"/>
  <c r="G25" i="18"/>
  <c r="H49" i="17"/>
  <c r="I28" i="17" s="1"/>
  <c r="I25" i="17"/>
  <c r="G49" i="25"/>
  <c r="H28" i="25" s="1"/>
  <c r="J26" i="25" s="1"/>
  <c r="H25" i="25"/>
  <c r="I24" i="23"/>
  <c r="I25" i="23" s="1"/>
  <c r="J34" i="20"/>
  <c r="J36" i="20" s="1"/>
  <c r="J38" i="20" s="1"/>
  <c r="J40" i="20" s="1"/>
  <c r="J43" i="20" s="1"/>
  <c r="J45" i="20" s="1"/>
  <c r="J47" i="20" s="1"/>
  <c r="I24" i="21"/>
  <c r="I25" i="21" s="1"/>
  <c r="J24" i="20"/>
  <c r="I24" i="25"/>
  <c r="I25" i="25" s="1"/>
  <c r="I24" i="24"/>
  <c r="I25" i="24"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K26" i="23" s="1"/>
  <c r="G25" i="23"/>
  <c r="I6" i="13"/>
  <c r="H49" i="27"/>
  <c r="I28" i="27" s="1"/>
  <c r="H49" i="18"/>
  <c r="I28" i="18" s="1"/>
  <c r="H6" i="13"/>
  <c r="G49" i="27"/>
  <c r="H28" i="27" s="1"/>
  <c r="J26" i="27" s="1"/>
  <c r="H25" i="27"/>
  <c r="H49" i="20"/>
  <c r="I28" i="20" s="1"/>
  <c r="K26"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J24" i="24" l="1"/>
  <c r="L30" i="21"/>
  <c r="K30" i="20"/>
  <c r="K34" i="20" s="1"/>
  <c r="K36" i="20" s="1"/>
  <c r="K38" i="20" s="1"/>
  <c r="K40" i="20" s="1"/>
  <c r="K43" i="20" s="1"/>
  <c r="K45" i="20" s="1"/>
  <c r="K30" i="25"/>
  <c r="K30" i="23"/>
  <c r="K34" i="23" s="1"/>
  <c r="K36" i="23" s="1"/>
  <c r="K38" i="23" s="1"/>
  <c r="K40" i="23" s="1"/>
  <c r="K43" i="23" s="1"/>
  <c r="K45" i="23" s="1"/>
  <c r="K47" i="23" s="1"/>
  <c r="N32" i="24"/>
  <c r="Q32" i="14"/>
  <c r="N32" i="20"/>
  <c r="K24" i="20" s="1"/>
  <c r="K25" i="20" s="1"/>
  <c r="L30" i="24"/>
  <c r="L34" i="24" s="1"/>
  <c r="L36" i="24" s="1"/>
  <c r="L38" i="24" s="1"/>
  <c r="L40" i="24" s="1"/>
  <c r="L43" i="24" s="1"/>
  <c r="L45" i="24" s="1"/>
  <c r="O32" i="14"/>
  <c r="P32" i="20"/>
  <c r="M30" i="27"/>
  <c r="K30" i="24"/>
  <c r="K34" i="24" s="1"/>
  <c r="K36" i="24" s="1"/>
  <c r="K38" i="24" s="1"/>
  <c r="K40" i="24" s="1"/>
  <c r="K43" i="24" s="1"/>
  <c r="K45" i="24" s="1"/>
  <c r="Q32" i="27"/>
  <c r="P32" i="22"/>
  <c r="Q32" i="22"/>
  <c r="P32" i="27"/>
  <c r="N32" i="25"/>
  <c r="N30" i="17"/>
  <c r="P32" i="18"/>
  <c r="N30" i="22"/>
  <c r="Q32" i="17"/>
  <c r="O32" i="21"/>
  <c r="P32" i="25"/>
  <c r="L30" i="20"/>
  <c r="L34" i="20" s="1"/>
  <c r="L36" i="20" s="1"/>
  <c r="L38" i="20" s="1"/>
  <c r="L40" i="20" s="1"/>
  <c r="L43" i="20" s="1"/>
  <c r="L45" i="20" s="1"/>
  <c r="M30" i="21"/>
  <c r="Q32" i="21"/>
  <c r="M30" i="25"/>
  <c r="O32" i="20"/>
  <c r="Q32" i="18"/>
  <c r="O32" i="24"/>
  <c r="N32" i="19"/>
  <c r="K24" i="19" s="1"/>
  <c r="L30" i="25"/>
  <c r="L34" i="25" s="1"/>
  <c r="L36" i="25" s="1"/>
  <c r="L38" i="25" s="1"/>
  <c r="L40" i="25" s="1"/>
  <c r="L43" i="25" s="1"/>
  <c r="L45" i="25" s="1"/>
  <c r="O32" i="19"/>
  <c r="Q32" i="19"/>
  <c r="N32" i="23"/>
  <c r="K24" i="23" s="1"/>
  <c r="K30" i="27"/>
  <c r="K34" i="27" s="1"/>
  <c r="K36" i="27" s="1"/>
  <c r="K38" i="27" s="1"/>
  <c r="K40" i="27" s="1"/>
  <c r="K43" i="27" s="1"/>
  <c r="K45" i="27" s="1"/>
  <c r="L30" i="27"/>
  <c r="N30" i="21"/>
  <c r="N34" i="21" s="1"/>
  <c r="N36" i="21" s="1"/>
  <c r="N38" i="21" s="1"/>
  <c r="N40" i="21" s="1"/>
  <c r="N43" i="21" s="1"/>
  <c r="N45" i="21" s="1"/>
  <c r="K30" i="22"/>
  <c r="K34" i="22" s="1"/>
  <c r="K36" i="22" s="1"/>
  <c r="K38" i="22" s="1"/>
  <c r="K40" i="22" s="1"/>
  <c r="K43" i="22" s="1"/>
  <c r="K45" i="22" s="1"/>
  <c r="N32" i="22"/>
  <c r="N32" i="17"/>
  <c r="L30" i="14"/>
  <c r="K30" i="17"/>
  <c r="K34" i="17" s="1"/>
  <c r="K36" i="17" s="1"/>
  <c r="K38" i="17" s="1"/>
  <c r="K40" i="17" s="1"/>
  <c r="K43" i="17" s="1"/>
  <c r="K45" i="17" s="1"/>
  <c r="N32" i="27"/>
  <c r="M30" i="19"/>
  <c r="L30" i="19"/>
  <c r="L34" i="19" s="1"/>
  <c r="L36" i="19" s="1"/>
  <c r="L38" i="19" s="1"/>
  <c r="L40" i="19" s="1"/>
  <c r="L43" i="19" s="1"/>
  <c r="L45" i="19" s="1"/>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34" i="19" s="1"/>
  <c r="K36" i="19" s="1"/>
  <c r="K38" i="19" s="1"/>
  <c r="K40" i="19" s="1"/>
  <c r="K43" i="19" s="1"/>
  <c r="K45" i="19" s="1"/>
  <c r="K26" i="19"/>
  <c r="O32" i="25"/>
  <c r="N30" i="19"/>
  <c r="J49" i="24"/>
  <c r="K28" i="24" s="1"/>
  <c r="K26" i="17"/>
  <c r="K24" i="17" s="1"/>
  <c r="J26" i="22"/>
  <c r="J47" i="22" s="1"/>
  <c r="K26" i="25"/>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L34" i="21"/>
  <c r="L36" i="21" s="1"/>
  <c r="L38" i="21" s="1"/>
  <c r="L40" i="21" s="1"/>
  <c r="L43" i="21" s="1"/>
  <c r="L45" i="21" s="1"/>
  <c r="K47" i="20"/>
  <c r="I49" i="19"/>
  <c r="J28" i="19" s="1"/>
  <c r="J24" i="23"/>
  <c r="J25" i="23" s="1"/>
  <c r="J47" i="24"/>
  <c r="I49" i="20"/>
  <c r="J28" i="20" s="1"/>
  <c r="L26" i="20" s="1"/>
  <c r="J25" i="20"/>
  <c r="I49" i="18"/>
  <c r="J28" i="18" s="1"/>
  <c r="K34" i="25"/>
  <c r="K36" i="25" s="1"/>
  <c r="K38" i="25" s="1"/>
  <c r="K40" i="25" s="1"/>
  <c r="K43" i="25" s="1"/>
  <c r="K45" i="25" s="1"/>
  <c r="J49" i="20"/>
  <c r="K28" i="20" s="1"/>
  <c r="L34" i="23"/>
  <c r="L36" i="23" s="1"/>
  <c r="L38" i="23" s="1"/>
  <c r="L40" i="23" s="1"/>
  <c r="L43" i="23" s="1"/>
  <c r="L45" i="23" s="1"/>
  <c r="I49" i="23"/>
  <c r="J28" i="23" s="1"/>
  <c r="L26" i="23" s="1"/>
  <c r="J47" i="27"/>
  <c r="L34" i="27"/>
  <c r="L36" i="27" s="1"/>
  <c r="L38" i="27" s="1"/>
  <c r="L40" i="27" s="1"/>
  <c r="L43" i="27" s="1"/>
  <c r="L45" i="27" s="1"/>
  <c r="K34" i="21"/>
  <c r="K36" i="21" s="1"/>
  <c r="K38" i="21" s="1"/>
  <c r="K40" i="21" s="1"/>
  <c r="K43" i="21" s="1"/>
  <c r="K45" i="21" s="1"/>
  <c r="N34" i="17"/>
  <c r="N36" i="17" s="1"/>
  <c r="N38" i="17" s="1"/>
  <c r="N40" i="17" s="1"/>
  <c r="N43" i="17" s="1"/>
  <c r="N45" i="17" s="1"/>
  <c r="J47" i="23"/>
  <c r="I49" i="24"/>
  <c r="J28" i="24" s="1"/>
  <c r="J25" i="24"/>
  <c r="J24" i="19"/>
  <c r="J25" i="19" s="1"/>
  <c r="J47" i="19"/>
  <c r="J47" i="17"/>
  <c r="G49" i="14"/>
  <c r="H28" i="14" s="1"/>
  <c r="J26" i="14" s="1"/>
  <c r="H47" i="14"/>
  <c r="H49" i="14"/>
  <c r="H9" i="13"/>
  <c r="K34" i="14"/>
  <c r="I8" i="13"/>
  <c r="L34" i="14"/>
  <c r="I12" i="13"/>
  <c r="I9" i="13"/>
  <c r="I15" i="13"/>
  <c r="I25" i="14"/>
  <c r="H7" i="13"/>
  <c r="J34" i="14"/>
  <c r="H11" i="13"/>
  <c r="H13" i="13"/>
  <c r="H10" i="13"/>
  <c r="I34" i="14"/>
  <c r="I11" i="13"/>
  <c r="L6" i="2"/>
  <c r="H14" i="13"/>
  <c r="J8" i="13"/>
  <c r="H8" i="13"/>
  <c r="H12" i="13"/>
  <c r="N19" i="14"/>
  <c r="S20" i="14"/>
  <c r="O19" i="14"/>
  <c r="T20" i="14"/>
  <c r="K47" i="19" l="1"/>
  <c r="L26" i="25"/>
  <c r="L47" i="25" s="1"/>
  <c r="L26" i="24"/>
  <c r="M26" i="24" s="1"/>
  <c r="S32" i="14"/>
  <c r="P30" i="27"/>
  <c r="Q32" i="23"/>
  <c r="Q32" i="24"/>
  <c r="N30" i="27"/>
  <c r="N34" i="27" s="1"/>
  <c r="N36" i="27" s="1"/>
  <c r="N38" i="27" s="1"/>
  <c r="N40" i="27" s="1"/>
  <c r="N43" i="27" s="1"/>
  <c r="N45" i="27" s="1"/>
  <c r="M30" i="23"/>
  <c r="M34" i="23" s="1"/>
  <c r="M36" i="23" s="1"/>
  <c r="M38" i="23" s="1"/>
  <c r="M40" i="23" s="1"/>
  <c r="M43" i="23" s="1"/>
  <c r="M45" i="23" s="1"/>
  <c r="S32" i="17"/>
  <c r="N30" i="18"/>
  <c r="N34" i="18" s="1"/>
  <c r="N36" i="18" s="1"/>
  <c r="N38" i="18" s="1"/>
  <c r="N40" i="18" s="1"/>
  <c r="N43" i="18" s="1"/>
  <c r="N45" i="18" s="1"/>
  <c r="P32" i="19"/>
  <c r="P32" i="23"/>
  <c r="P32" i="14"/>
  <c r="N30" i="25"/>
  <c r="N30" i="14"/>
  <c r="N34" i="14" s="1"/>
  <c r="J24" i="22"/>
  <c r="J25" i="22" s="1"/>
  <c r="M30" i="17"/>
  <c r="M34" i="17" s="1"/>
  <c r="M36" i="17" s="1"/>
  <c r="M38" i="17" s="1"/>
  <c r="M40" i="17" s="1"/>
  <c r="M43" i="17" s="1"/>
  <c r="M45" i="17" s="1"/>
  <c r="Q32" i="25"/>
  <c r="P30" i="25"/>
  <c r="M30" i="24"/>
  <c r="P32" i="21"/>
  <c r="R32" i="24"/>
  <c r="M30" i="20"/>
  <c r="M34" i="20" s="1"/>
  <c r="M36" i="20" s="1"/>
  <c r="M38" i="20" s="1"/>
  <c r="M40" i="20" s="1"/>
  <c r="M43" i="20" s="1"/>
  <c r="M45" i="20" s="1"/>
  <c r="P32" i="24"/>
  <c r="M24" i="24" s="1"/>
  <c r="P30" i="14"/>
  <c r="S32" i="23"/>
  <c r="N30" i="20"/>
  <c r="N34" i="20" s="1"/>
  <c r="N36" i="20" s="1"/>
  <c r="N38" i="20" s="1"/>
  <c r="N40" i="20" s="1"/>
  <c r="N43" i="20" s="1"/>
  <c r="N45" i="20" s="1"/>
  <c r="M30" i="22"/>
  <c r="L26" i="17"/>
  <c r="L24" i="17" s="1"/>
  <c r="K47" i="24"/>
  <c r="K47" i="27"/>
  <c r="J24" i="21"/>
  <c r="J49" i="21" s="1"/>
  <c r="K28" i="21" s="1"/>
  <c r="L26" i="27"/>
  <c r="M26" i="20"/>
  <c r="L47" i="20"/>
  <c r="J24" i="18"/>
  <c r="L26" i="19"/>
  <c r="L24" i="19" s="1"/>
  <c r="L49" i="19" s="1"/>
  <c r="M28" i="19" s="1"/>
  <c r="J25" i="25"/>
  <c r="K26" i="22"/>
  <c r="L26" i="22" s="1"/>
  <c r="K24" i="24"/>
  <c r="K25" i="24" s="1"/>
  <c r="L24" i="23"/>
  <c r="L49" i="23" s="1"/>
  <c r="M28" i="23" s="1"/>
  <c r="L26" i="21"/>
  <c r="L47" i="21" s="1"/>
  <c r="L26" i="18"/>
  <c r="L24" i="18" s="1"/>
  <c r="K24" i="18"/>
  <c r="J47" i="18"/>
  <c r="J49" i="17"/>
  <c r="K28" i="17" s="1"/>
  <c r="J25" i="17"/>
  <c r="J47" i="21"/>
  <c r="K47" i="21"/>
  <c r="L47" i="23"/>
  <c r="K49" i="23"/>
  <c r="L28" i="23" s="1"/>
  <c r="L24" i="25"/>
  <c r="K24" i="25"/>
  <c r="K6" i="13"/>
  <c r="J49" i="27"/>
  <c r="K28" i="27" s="1"/>
  <c r="K24" i="27"/>
  <c r="K25" i="27" s="1"/>
  <c r="M34" i="19"/>
  <c r="M36" i="19" s="1"/>
  <c r="M38" i="19" s="1"/>
  <c r="M40" i="19" s="1"/>
  <c r="M43" i="19" s="1"/>
  <c r="M45" i="19" s="1"/>
  <c r="N34" i="19"/>
  <c r="N36" i="19" s="1"/>
  <c r="N38" i="19" s="1"/>
  <c r="N40" i="19" s="1"/>
  <c r="N43" i="19" s="1"/>
  <c r="N45" i="19" s="1"/>
  <c r="M34" i="21"/>
  <c r="M36" i="21" s="1"/>
  <c r="M38" i="21" s="1"/>
  <c r="M40" i="21" s="1"/>
  <c r="M43" i="21" s="1"/>
  <c r="M45" i="21" s="1"/>
  <c r="N34" i="22"/>
  <c r="N36" i="22" s="1"/>
  <c r="N38" i="22" s="1"/>
  <c r="N40" i="22" s="1"/>
  <c r="N43" i="22" s="1"/>
  <c r="N45" i="22" s="1"/>
  <c r="M34" i="27"/>
  <c r="M36" i="27" s="1"/>
  <c r="M38" i="27" s="1"/>
  <c r="M40" i="27" s="1"/>
  <c r="M43" i="27" s="1"/>
  <c r="M45" i="27" s="1"/>
  <c r="K25" i="17"/>
  <c r="K49" i="17"/>
  <c r="L28" i="17" s="1"/>
  <c r="K47" i="25"/>
  <c r="K47" i="17"/>
  <c r="M34" i="25"/>
  <c r="M36" i="25" s="1"/>
  <c r="M38" i="25" s="1"/>
  <c r="M40" i="25" s="1"/>
  <c r="M43" i="25" s="1"/>
  <c r="M45" i="25" s="1"/>
  <c r="N34" i="23"/>
  <c r="N36" i="23" s="1"/>
  <c r="N38" i="23" s="1"/>
  <c r="N40" i="23" s="1"/>
  <c r="N43" i="23" s="1"/>
  <c r="N45" i="23" s="1"/>
  <c r="J49" i="19"/>
  <c r="K28" i="19" s="1"/>
  <c r="K25" i="19"/>
  <c r="L24" i="24"/>
  <c r="K49" i="19"/>
  <c r="L28" i="19" s="1"/>
  <c r="J49" i="23"/>
  <c r="K28" i="23" s="1"/>
  <c r="M26" i="23" s="1"/>
  <c r="K25" i="23"/>
  <c r="L24" i="20"/>
  <c r="L25" i="20" s="1"/>
  <c r="M24" i="20"/>
  <c r="M34" i="22"/>
  <c r="M36" i="22" s="1"/>
  <c r="M38" i="22" s="1"/>
  <c r="M40" i="22" s="1"/>
  <c r="M43" i="22" s="1"/>
  <c r="M45" i="22" s="1"/>
  <c r="L47" i="24"/>
  <c r="K49" i="20"/>
  <c r="L28" i="20" s="1"/>
  <c r="K24" i="2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M34" i="14"/>
  <c r="J15" i="13"/>
  <c r="J10" i="13"/>
  <c r="J13" i="13"/>
  <c r="J9" i="13"/>
  <c r="J7" i="13"/>
  <c r="J11" i="13"/>
  <c r="J16" i="13"/>
  <c r="I13" i="13"/>
  <c r="N6" i="2"/>
  <c r="P19" i="14"/>
  <c r="U20" i="14"/>
  <c r="Q19" i="14"/>
  <c r="V20" i="14"/>
  <c r="M26" i="25" l="1"/>
  <c r="M24" i="25" s="1"/>
  <c r="M25" i="25" s="1"/>
  <c r="K25" i="21"/>
  <c r="J49" i="22"/>
  <c r="K28" i="22" s="1"/>
  <c r="L49" i="17"/>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O34" i="14" s="1"/>
  <c r="P30" i="24"/>
  <c r="R32" i="14"/>
  <c r="R32" i="17"/>
  <c r="R32" i="21"/>
  <c r="S32" i="24"/>
  <c r="S32" i="25"/>
  <c r="O30" i="24"/>
  <c r="O30" i="21"/>
  <c r="O30" i="18"/>
  <c r="O34" i="18" s="1"/>
  <c r="O36" i="18" s="1"/>
  <c r="O38" i="18" s="1"/>
  <c r="O40" i="18" s="1"/>
  <c r="O43" i="18" s="1"/>
  <c r="O45" i="18" s="1"/>
  <c r="S32" i="27"/>
  <c r="R32" i="22"/>
  <c r="O30" i="22"/>
  <c r="O30" i="27"/>
  <c r="P30" i="21"/>
  <c r="R32" i="20"/>
  <c r="M26" i="17"/>
  <c r="M24" i="17" s="1"/>
  <c r="M25" i="17" s="1"/>
  <c r="R32" i="18"/>
  <c r="J25" i="21"/>
  <c r="L25" i="23"/>
  <c r="M26" i="27"/>
  <c r="K49" i="24"/>
  <c r="L28" i="24" s="1"/>
  <c r="N26" i="24" s="1"/>
  <c r="N24" i="24" s="1"/>
  <c r="L25" i="24"/>
  <c r="J25" i="18"/>
  <c r="J49" i="18"/>
  <c r="K28" i="18" s="1"/>
  <c r="M26" i="18" s="1"/>
  <c r="K25" i="18"/>
  <c r="N26" i="23"/>
  <c r="O26" i="23" s="1"/>
  <c r="M26" i="22"/>
  <c r="M47" i="22" s="1"/>
  <c r="K49" i="18"/>
  <c r="L28" i="18" s="1"/>
  <c r="L25" i="18"/>
  <c r="K47" i="22"/>
  <c r="L24" i="22"/>
  <c r="L49" i="22" s="1"/>
  <c r="M28" i="22" s="1"/>
  <c r="L25" i="19"/>
  <c r="N26" i="20"/>
  <c r="M24" i="23"/>
  <c r="K24" i="22"/>
  <c r="L47" i="18"/>
  <c r="M26" i="21"/>
  <c r="L24" i="21"/>
  <c r="M26" i="19"/>
  <c r="N26" i="19" s="1"/>
  <c r="O26" i="19" s="1"/>
  <c r="M47" i="20"/>
  <c r="L47" i="22"/>
  <c r="L24" i="27"/>
  <c r="L25" i="27" s="1"/>
  <c r="M24" i="27"/>
  <c r="L6" i="13"/>
  <c r="K49" i="27"/>
  <c r="L28" i="27" s="1"/>
  <c r="P34" i="27"/>
  <c r="P36" i="27" s="1"/>
  <c r="P38" i="27" s="1"/>
  <c r="P40" i="27" s="1"/>
  <c r="P43" i="27" s="1"/>
  <c r="P45" i="27" s="1"/>
  <c r="L25" i="25"/>
  <c r="L49" i="25"/>
  <c r="M28" i="25" s="1"/>
  <c r="L49" i="20"/>
  <c r="M28" i="20" s="1"/>
  <c r="M25" i="20"/>
  <c r="L49" i="18"/>
  <c r="M28" i="18" s="1"/>
  <c r="M47" i="23"/>
  <c r="M49" i="25"/>
  <c r="N28" i="25" s="1"/>
  <c r="O34" i="22"/>
  <c r="O36" i="22" s="1"/>
  <c r="O38" i="22" s="1"/>
  <c r="O40" i="22" s="1"/>
  <c r="O43" i="22" s="1"/>
  <c r="O45" i="22" s="1"/>
  <c r="O34" i="24"/>
  <c r="O36" i="24" s="1"/>
  <c r="O38" i="24" s="1"/>
  <c r="O40" i="24" s="1"/>
  <c r="O43" i="24" s="1"/>
  <c r="O45" i="24" s="1"/>
  <c r="K49" i="21"/>
  <c r="L28" i="21" s="1"/>
  <c r="L49" i="24"/>
  <c r="M28" i="24" s="1"/>
  <c r="M25" i="24"/>
  <c r="L47" i="27"/>
  <c r="M49" i="20"/>
  <c r="N28" i="20" s="1"/>
  <c r="K25" i="25"/>
  <c r="K49" i="25"/>
  <c r="L28" i="25" s="1"/>
  <c r="N26" i="25" s="1"/>
  <c r="K7" i="13"/>
  <c r="I47" i="14"/>
  <c r="I49" i="14"/>
  <c r="J49" i="14"/>
  <c r="K28" i="14" s="1"/>
  <c r="M36" i="14"/>
  <c r="M38" i="14" s="1"/>
  <c r="M40" i="14" s="1"/>
  <c r="M43" i="14" s="1"/>
  <c r="M45" i="14" s="1"/>
  <c r="N36" i="14"/>
  <c r="N38" i="14" s="1"/>
  <c r="N40" i="14" s="1"/>
  <c r="N43" i="14" s="1"/>
  <c r="N45" i="14" s="1"/>
  <c r="P34" i="14"/>
  <c r="I28" i="14"/>
  <c r="K26" i="14" s="1"/>
  <c r="P6" i="2"/>
  <c r="K12" i="13"/>
  <c r="K8" i="13"/>
  <c r="W20" i="14"/>
  <c r="R19" i="14"/>
  <c r="X20" i="14"/>
  <c r="S19" i="14"/>
  <c r="M47" i="17" l="1"/>
  <c r="N26" i="27"/>
  <c r="M47" i="25"/>
  <c r="L25" i="22"/>
  <c r="O26" i="24"/>
  <c r="O24" i="24" s="1"/>
  <c r="O26" i="25"/>
  <c r="P26" i="25" s="1"/>
  <c r="P24" i="25" s="1"/>
  <c r="N26" i="17"/>
  <c r="N24" i="17" s="1"/>
  <c r="N49" i="17" s="1"/>
  <c r="O28" i="17" s="1"/>
  <c r="V32" i="19"/>
  <c r="U32" i="14"/>
  <c r="W32" i="25"/>
  <c r="V32" i="21"/>
  <c r="V32" i="27"/>
  <c r="R30" i="25"/>
  <c r="R30" i="14"/>
  <c r="R34" i="14" s="1"/>
  <c r="T32" i="19"/>
  <c r="T30" i="19"/>
  <c r="Q30" i="19"/>
  <c r="Q34" i="19" s="1"/>
  <c r="Q36" i="19" s="1"/>
  <c r="Q38" i="19" s="1"/>
  <c r="Q40" i="19" s="1"/>
  <c r="Q43" i="19" s="1"/>
  <c r="Q45" i="19" s="1"/>
  <c r="Q30" i="25"/>
  <c r="N26" i="21"/>
  <c r="N47" i="21" s="1"/>
  <c r="M24" i="22"/>
  <c r="M49" i="22" s="1"/>
  <c r="N28" i="22" s="1"/>
  <c r="N24" i="19"/>
  <c r="N49" i="19" s="1"/>
  <c r="O28" i="19" s="1"/>
  <c r="N47" i="19"/>
  <c r="M24" i="19"/>
  <c r="M25" i="19" s="1"/>
  <c r="M47" i="19"/>
  <c r="N26" i="18"/>
  <c r="M47" i="18"/>
  <c r="M24" i="18"/>
  <c r="M25" i="18" s="1"/>
  <c r="L49" i="21"/>
  <c r="M28" i="21" s="1"/>
  <c r="O26" i="21" s="1"/>
  <c r="L25" i="21"/>
  <c r="K49" i="22"/>
  <c r="L28" i="22" s="1"/>
  <c r="K25" i="22"/>
  <c r="M49" i="17"/>
  <c r="N28" i="17" s="1"/>
  <c r="M24" i="21"/>
  <c r="M49" i="21" s="1"/>
  <c r="N28" i="21" s="1"/>
  <c r="M49" i="23"/>
  <c r="N28" i="23" s="1"/>
  <c r="P26" i="23" s="1"/>
  <c r="M25" i="23"/>
  <c r="N24" i="25"/>
  <c r="N25" i="25" s="1"/>
  <c r="M47" i="21"/>
  <c r="O26" i="20"/>
  <c r="P26" i="20" s="1"/>
  <c r="N26" i="22"/>
  <c r="N47" i="22" s="1"/>
  <c r="N47" i="20"/>
  <c r="M47" i="27"/>
  <c r="N24" i="23"/>
  <c r="O47" i="24"/>
  <c r="N47" i="23"/>
  <c r="N6" i="13"/>
  <c r="M49" i="27"/>
  <c r="N28" i="27" s="1"/>
  <c r="N24" i="20"/>
  <c r="M6" i="13"/>
  <c r="L49" i="27"/>
  <c r="M28" i="27" s="1"/>
  <c r="O26" i="27" s="1"/>
  <c r="M25" i="27"/>
  <c r="N25" i="24"/>
  <c r="N24" i="21"/>
  <c r="N49" i="21" s="1"/>
  <c r="O28" i="21" s="1"/>
  <c r="P36" i="14"/>
  <c r="P38" i="14" s="1"/>
  <c r="P40" i="14" s="1"/>
  <c r="P43" i="14" s="1"/>
  <c r="P45" i="14" s="1"/>
  <c r="K15" i="13"/>
  <c r="K14" i="13"/>
  <c r="O36" i="14"/>
  <c r="O38" i="14" s="1"/>
  <c r="O40" i="14" s="1"/>
  <c r="O43" i="14" s="1"/>
  <c r="O45" i="14" s="1"/>
  <c r="K9" i="13"/>
  <c r="K16" i="13"/>
  <c r="J28" i="14"/>
  <c r="L26" i="14" s="1"/>
  <c r="M26" i="14" s="1"/>
  <c r="R6" i="2"/>
  <c r="K11" i="13"/>
  <c r="K10" i="13"/>
  <c r="K13" i="13"/>
  <c r="L14" i="13"/>
  <c r="Z20" i="14"/>
  <c r="U19" i="14"/>
  <c r="Y20" i="14"/>
  <c r="T19" i="14"/>
  <c r="O26" i="17" l="1"/>
  <c r="N47" i="17"/>
  <c r="N25" i="17"/>
  <c r="P26" i="27"/>
  <c r="N25" i="21"/>
  <c r="M25" i="22"/>
  <c r="M49" i="18"/>
  <c r="N28" i="18" s="1"/>
  <c r="N25" i="19"/>
  <c r="M49" i="19"/>
  <c r="N28" i="19" s="1"/>
  <c r="P26" i="19" s="1"/>
  <c r="Q26" i="19" s="1"/>
  <c r="Q24" i="19" s="1"/>
  <c r="Q49" i="19" s="1"/>
  <c r="R28" i="19" s="1"/>
  <c r="P24" i="23"/>
  <c r="O24" i="20"/>
  <c r="O26" i="18"/>
  <c r="N24" i="18"/>
  <c r="N49" i="18" s="1"/>
  <c r="O28" i="18" s="1"/>
  <c r="N47" i="18"/>
  <c r="O26" i="22"/>
  <c r="N24" i="22"/>
  <c r="P26" i="21"/>
  <c r="Q26" i="21" s="1"/>
  <c r="P24" i="20"/>
  <c r="P49" i="20" s="1"/>
  <c r="Q28" i="20" s="1"/>
  <c r="M25" i="21"/>
  <c r="O47" i="20"/>
  <c r="O24" i="21"/>
  <c r="O25" i="21" s="1"/>
  <c r="N49" i="20"/>
  <c r="O28" i="20" s="1"/>
  <c r="Q26" i="20" s="1"/>
  <c r="N25" i="20"/>
  <c r="P26" i="17"/>
  <c r="Q26" i="17" s="1"/>
  <c r="O24" i="17"/>
  <c r="P47" i="20"/>
  <c r="N25" i="23"/>
  <c r="N49" i="23"/>
  <c r="O28" i="23" s="1"/>
  <c r="Q26" i="23" s="1"/>
  <c r="N47" i="27"/>
  <c r="N24" i="27"/>
  <c r="N25" i="27" s="1"/>
  <c r="O25" i="24"/>
  <c r="O49" i="24"/>
  <c r="P28" i="24" s="1"/>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Q47" i="19" l="1"/>
  <c r="N25" i="18"/>
  <c r="P24" i="19"/>
  <c r="Q25" i="19" s="1"/>
  <c r="O49" i="20"/>
  <c r="P28" i="20" s="1"/>
  <c r="R26" i="20" s="1"/>
  <c r="S26" i="20" s="1"/>
  <c r="P25" i="20"/>
  <c r="N25" i="22"/>
  <c r="N49" i="22"/>
  <c r="O28" i="22" s="1"/>
  <c r="P26" i="22"/>
  <c r="O47" i="22"/>
  <c r="O24" i="22"/>
  <c r="O25" i="17"/>
  <c r="P26" i="18"/>
  <c r="O24" i="18"/>
  <c r="O47" i="18"/>
  <c r="P24" i="17"/>
  <c r="P25" i="17" s="1"/>
  <c r="O25" i="20"/>
  <c r="O6" i="13"/>
  <c r="N49" i="27"/>
  <c r="O28" i="27" s="1"/>
  <c r="Q26" i="27" s="1"/>
  <c r="L24" i="14"/>
  <c r="M14" i="13"/>
  <c r="M12" i="13"/>
  <c r="M15" i="13"/>
  <c r="M16" i="13"/>
  <c r="M9" i="13"/>
  <c r="K25" i="14"/>
  <c r="L28" i="14" s="1"/>
  <c r="N26" i="14" s="1"/>
  <c r="L7" i="13"/>
  <c r="L47" i="14"/>
  <c r="M10" i="13"/>
  <c r="N13" i="13"/>
  <c r="V6" i="2"/>
  <c r="Y19" i="14"/>
  <c r="AD20" i="14"/>
  <c r="X19" i="14"/>
  <c r="AC20" i="14"/>
  <c r="Q26" i="22" l="1"/>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AV32" i="19"/>
  <c r="AV34" i="19" s="1"/>
  <c r="AV36" i="19" s="1"/>
  <c r="AV38" i="19" s="1"/>
  <c r="AV40" i="19" s="1"/>
  <c r="AV43" i="19" s="1"/>
  <c r="AV45" i="19" s="1"/>
  <c r="Y30" i="27"/>
  <c r="AD32" i="17"/>
  <c r="AW30" i="27"/>
  <c r="S32" i="21"/>
  <c r="P24" i="21" s="1"/>
  <c r="AE30" i="21"/>
  <c r="AJ32" i="24"/>
  <c r="AK30" i="27"/>
  <c r="Y32" i="19"/>
  <c r="AL32" i="20"/>
  <c r="AE32" i="18"/>
  <c r="AA30" i="14"/>
  <c r="T30" i="14"/>
  <c r="AT32" i="21"/>
  <c r="AS32" i="24"/>
  <c r="AU32" i="25"/>
  <c r="AA32" i="17"/>
  <c r="AZ30" i="19"/>
  <c r="AZ34" i="19" s="1"/>
  <c r="AZ36" i="19" s="1"/>
  <c r="AZ38" i="19" s="1"/>
  <c r="AZ40" i="19" s="1"/>
  <c r="AZ43" i="19" s="1"/>
  <c r="AZ45" i="19" s="1"/>
  <c r="AG30" i="23"/>
  <c r="AM32" i="25"/>
  <c r="AV32" i="18"/>
  <c r="AX32" i="24"/>
  <c r="AH32" i="27"/>
  <c r="AU30" i="27"/>
  <c r="AL30" i="24"/>
  <c r="AZ32" i="21"/>
  <c r="AZ34" i="21" s="1"/>
  <c r="AZ36" i="21" s="1"/>
  <c r="AZ38" i="21" s="1"/>
  <c r="AZ40" i="21" s="1"/>
  <c r="AZ43" i="21" s="1"/>
  <c r="AZ45" i="21" s="1"/>
  <c r="AE30" i="14"/>
  <c r="AE30" i="22"/>
  <c r="AJ32" i="14"/>
  <c r="AJ30" i="23"/>
  <c r="Y30" i="20"/>
  <c r="AM30" i="17"/>
  <c r="AF30" i="21"/>
  <c r="AP30" i="21"/>
  <c r="S30" i="24"/>
  <c r="S34" i="24" s="1"/>
  <c r="S36" i="24" s="1"/>
  <c r="S38" i="24" s="1"/>
  <c r="S40" i="24" s="1"/>
  <c r="S43" i="24" s="1"/>
  <c r="S45" i="24" s="1"/>
  <c r="Y32" i="25"/>
  <c r="AJ30" i="22"/>
  <c r="AT32" i="22"/>
  <c r="AU32" i="17"/>
  <c r="AG32" i="17"/>
  <c r="AW30" i="22"/>
  <c r="V30" i="22"/>
  <c r="V34" i="22" s="1"/>
  <c r="V36" i="22" s="1"/>
  <c r="V38" i="22" s="1"/>
  <c r="V40" i="22" s="1"/>
  <c r="V43" i="22" s="1"/>
  <c r="V45" i="22" s="1"/>
  <c r="U32" i="24"/>
  <c r="AM30" i="20"/>
  <c r="AI30" i="25"/>
  <c r="Z30" i="21"/>
  <c r="AT32" i="14"/>
  <c r="S30" i="18"/>
  <c r="S34" i="18" s="1"/>
  <c r="S36" i="18" s="1"/>
  <c r="S38" i="18" s="1"/>
  <c r="S40" i="18" s="1"/>
  <c r="S43" i="18" s="1"/>
  <c r="S45" i="18" s="1"/>
  <c r="AM32" i="23"/>
  <c r="AC30" i="14"/>
  <c r="T30" i="23"/>
  <c r="T34" i="23" s="1"/>
  <c r="T36" i="23" s="1"/>
  <c r="T38" i="23" s="1"/>
  <c r="T40" i="23" s="1"/>
  <c r="T43" i="23" s="1"/>
  <c r="T45" i="23" s="1"/>
  <c r="AT32" i="27"/>
  <c r="AP30" i="23"/>
  <c r="AA32" i="21"/>
  <c r="AU30" i="21"/>
  <c r="AC32" i="21"/>
  <c r="AS32" i="21"/>
  <c r="W30" i="17"/>
  <c r="P30" i="23"/>
  <c r="P34" i="23" s="1"/>
  <c r="P36" i="23" s="1"/>
  <c r="P38" i="23" s="1"/>
  <c r="P40" i="23" s="1"/>
  <c r="P43" i="23" s="1"/>
  <c r="P45" i="23" s="1"/>
  <c r="AX30" i="27"/>
  <c r="AZ30" i="21"/>
  <c r="AC30" i="17"/>
  <c r="AL32" i="22"/>
  <c r="AV30" i="14"/>
  <c r="AT32" i="20"/>
  <c r="X32" i="25"/>
  <c r="AV30" i="25"/>
  <c r="Z32" i="23"/>
  <c r="AO30" i="17"/>
  <c r="Y32" i="18"/>
  <c r="AN30" i="25"/>
  <c r="X30" i="24"/>
  <c r="AY32" i="17"/>
  <c r="Y32" i="23"/>
  <c r="Y34" i="23" s="1"/>
  <c r="Y36" i="23" s="1"/>
  <c r="Y38" i="23" s="1"/>
  <c r="Y40" i="23" s="1"/>
  <c r="Y43" i="23" s="1"/>
  <c r="Y45" i="23" s="1"/>
  <c r="AI32" i="21"/>
  <c r="AS32" i="25"/>
  <c r="AS32" i="20"/>
  <c r="AV30" i="18"/>
  <c r="AC30" i="23"/>
  <c r="AJ30" i="25"/>
  <c r="R30" i="24"/>
  <c r="R34" i="24" s="1"/>
  <c r="R36" i="24" s="1"/>
  <c r="R38" i="24" s="1"/>
  <c r="R40" i="24" s="1"/>
  <c r="R43" i="24" s="1"/>
  <c r="R45" i="24" s="1"/>
  <c r="AZ32" i="24"/>
  <c r="AZ34" i="24" s="1"/>
  <c r="AZ36" i="24" s="1"/>
  <c r="AZ38" i="24" s="1"/>
  <c r="AZ40" i="24" s="1"/>
  <c r="AZ43" i="24" s="1"/>
  <c r="AZ45" i="24" s="1"/>
  <c r="AY30" i="14"/>
  <c r="T30" i="25"/>
  <c r="AM32" i="17"/>
  <c r="R32" i="19"/>
  <c r="O24" i="19" s="1"/>
  <c r="AX32" i="27"/>
  <c r="AJ32" i="25"/>
  <c r="W30" i="22"/>
  <c r="W34" i="22" s="1"/>
  <c r="W36" i="22" s="1"/>
  <c r="W38" i="22" s="1"/>
  <c r="W40" i="22" s="1"/>
  <c r="W43" i="22" s="1"/>
  <c r="W45" i="22" s="1"/>
  <c r="AX32" i="17"/>
  <c r="AX34" i="17" s="1"/>
  <c r="AX36" i="17" s="1"/>
  <c r="AX38" i="17" s="1"/>
  <c r="AX40" i="17" s="1"/>
  <c r="AX43" i="17" s="1"/>
  <c r="AX45" i="17" s="1"/>
  <c r="AN32" i="14"/>
  <c r="AJ32" i="20"/>
  <c r="O30" i="23"/>
  <c r="AU32" i="21"/>
  <c r="AI32" i="18"/>
  <c r="AN30" i="24"/>
  <c r="AI32" i="17"/>
  <c r="U32" i="23"/>
  <c r="AF30" i="24"/>
  <c r="AL32" i="23"/>
  <c r="AE32" i="24"/>
  <c r="AN30" i="23"/>
  <c r="AX30" i="25"/>
  <c r="AS32" i="22"/>
  <c r="R30" i="20"/>
  <c r="R34" i="20" s="1"/>
  <c r="R36" i="20" s="1"/>
  <c r="R38" i="20" s="1"/>
  <c r="R40" i="20" s="1"/>
  <c r="R43" i="20" s="1"/>
  <c r="R45" i="20" s="1"/>
  <c r="AN30" i="19"/>
  <c r="AH32" i="21"/>
  <c r="X30" i="23"/>
  <c r="AI32" i="24"/>
  <c r="Q30" i="21"/>
  <c r="Q34" i="21" s="1"/>
  <c r="Q36" i="21" s="1"/>
  <c r="Q38" i="21" s="1"/>
  <c r="Q40" i="21" s="1"/>
  <c r="Q43" i="21" s="1"/>
  <c r="Q45" i="21" s="1"/>
  <c r="T30" i="20"/>
  <c r="Z30" i="14"/>
  <c r="Z30" i="19"/>
  <c r="Y30" i="21"/>
  <c r="AW30" i="20"/>
  <c r="R30" i="22"/>
  <c r="AA32" i="24"/>
  <c r="AS30" i="23"/>
  <c r="AQ30" i="23"/>
  <c r="AR30" i="19"/>
  <c r="AZ32" i="25"/>
  <c r="AZ30" i="14"/>
  <c r="AN32" i="21"/>
  <c r="AW32" i="22"/>
  <c r="AI30" i="17"/>
  <c r="AX30" i="24"/>
  <c r="AC32" i="18"/>
  <c r="W32" i="23"/>
  <c r="AR32" i="27"/>
  <c r="AL32" i="21"/>
  <c r="Q30" i="17"/>
  <c r="Q34" i="17" s="1"/>
  <c r="Q36" i="17" s="1"/>
  <c r="Q38" i="17" s="1"/>
  <c r="Q40" i="17" s="1"/>
  <c r="Q43" i="17" s="1"/>
  <c r="Q45" i="17" s="1"/>
  <c r="Q47" i="17" s="1"/>
  <c r="AB30" i="19"/>
  <c r="AR30" i="17"/>
  <c r="AU32" i="27"/>
  <c r="AY30" i="25"/>
  <c r="AB30" i="27"/>
  <c r="AT30" i="17"/>
  <c r="AY30" i="24"/>
  <c r="AT30" i="20"/>
  <c r="AN32" i="27"/>
  <c r="X32" i="20"/>
  <c r="AW32" i="14"/>
  <c r="X32" i="27"/>
  <c r="AE30" i="25"/>
  <c r="AV32" i="14"/>
  <c r="AR30" i="14"/>
  <c r="AH30" i="22"/>
  <c r="AY30" i="21"/>
  <c r="AI30" i="20"/>
  <c r="AQ32" i="17"/>
  <c r="AP32" i="27"/>
  <c r="Z32" i="21"/>
  <c r="AW32" i="27"/>
  <c r="AP32" i="17"/>
  <c r="AP34" i="17" s="1"/>
  <c r="AP36" i="17" s="1"/>
  <c r="AP38" i="17" s="1"/>
  <c r="AP40" i="17" s="1"/>
  <c r="AP43" i="17" s="1"/>
  <c r="AP45" i="17" s="1"/>
  <c r="AA30" i="25"/>
  <c r="AU30" i="18"/>
  <c r="AN32" i="23"/>
  <c r="AN32" i="25"/>
  <c r="AZ30" i="27"/>
  <c r="AI30" i="27"/>
  <c r="AV30" i="23"/>
  <c r="AU32" i="20"/>
  <c r="Q30" i="22"/>
  <c r="Q34" i="22" s="1"/>
  <c r="Q36" i="22" s="1"/>
  <c r="Q38" i="22" s="1"/>
  <c r="Q40" i="22" s="1"/>
  <c r="Q43" i="22" s="1"/>
  <c r="Q45" i="22" s="1"/>
  <c r="Q47" i="22" s="1"/>
  <c r="S30" i="19"/>
  <c r="V30" i="24"/>
  <c r="T32" i="25"/>
  <c r="T34" i="25" s="1"/>
  <c r="T36" i="25" s="1"/>
  <c r="T38" i="25" s="1"/>
  <c r="T40" i="25" s="1"/>
  <c r="T43" i="25" s="1"/>
  <c r="T45" i="25" s="1"/>
  <c r="AJ30" i="21"/>
  <c r="AH30" i="18"/>
  <c r="Y32" i="17"/>
  <c r="AO30" i="24"/>
  <c r="AA30" i="24"/>
  <c r="T30" i="27"/>
  <c r="AK32" i="22"/>
  <c r="AW30" i="21"/>
  <c r="AB32" i="25"/>
  <c r="AK30" i="14"/>
  <c r="AB30" i="17"/>
  <c r="AM32" i="24"/>
  <c r="AZ32" i="22"/>
  <c r="AF30" i="17"/>
  <c r="AQ30" i="14"/>
  <c r="AJ30" i="20"/>
  <c r="AJ34" i="20" s="1"/>
  <c r="AJ36" i="20" s="1"/>
  <c r="AJ38" i="20" s="1"/>
  <c r="AJ40" i="20" s="1"/>
  <c r="AJ43" i="20" s="1"/>
  <c r="AJ45" i="20" s="1"/>
  <c r="Y32" i="21"/>
  <c r="AH30" i="14"/>
  <c r="AS32" i="23"/>
  <c r="AS34" i="23" s="1"/>
  <c r="AS36" i="23" s="1"/>
  <c r="AS38" i="23" s="1"/>
  <c r="AS40" i="23" s="1"/>
  <c r="AS43" i="23" s="1"/>
  <c r="AS45" i="23" s="1"/>
  <c r="AW30" i="23"/>
  <c r="AS30" i="14"/>
  <c r="Z32" i="17"/>
  <c r="AZ30" i="23"/>
  <c r="AY32" i="14"/>
  <c r="AJ32" i="18"/>
  <c r="U30" i="20"/>
  <c r="AZ32" i="19"/>
  <c r="AC32" i="23"/>
  <c r="AC34" i="23" s="1"/>
  <c r="AC36" i="23" s="1"/>
  <c r="AC38" i="23" s="1"/>
  <c r="AC40" i="23" s="1"/>
  <c r="AC43" i="23" s="1"/>
  <c r="AC45" i="23" s="1"/>
  <c r="AR30" i="18"/>
  <c r="AQ30" i="22"/>
  <c r="AD32" i="24"/>
  <c r="AS32" i="17"/>
  <c r="AO30" i="14"/>
  <c r="AE32" i="20"/>
  <c r="AW32" i="18"/>
  <c r="AW34" i="18" s="1"/>
  <c r="AW36" i="18" s="1"/>
  <c r="AW38" i="18" s="1"/>
  <c r="AW40" i="18" s="1"/>
  <c r="AW43" i="18" s="1"/>
  <c r="AW45" i="18" s="1"/>
  <c r="AF32" i="17"/>
  <c r="AF34" i="17" s="1"/>
  <c r="AF36" i="17" s="1"/>
  <c r="AF38" i="17" s="1"/>
  <c r="AF40" i="17" s="1"/>
  <c r="AF43" i="17" s="1"/>
  <c r="AF45" i="17" s="1"/>
  <c r="AM32" i="22"/>
  <c r="AG30" i="27"/>
  <c r="W32" i="24"/>
  <c r="AR32" i="20"/>
  <c r="W32" i="18"/>
  <c r="V32" i="24"/>
  <c r="AV30" i="22"/>
  <c r="S30" i="17"/>
  <c r="S34" i="17" s="1"/>
  <c r="S36" i="17" s="1"/>
  <c r="S38" i="17" s="1"/>
  <c r="S40" i="17" s="1"/>
  <c r="S43" i="17" s="1"/>
  <c r="S45" i="17" s="1"/>
  <c r="R30" i="21"/>
  <c r="R34" i="21" s="1"/>
  <c r="R36" i="21" s="1"/>
  <c r="R38" i="21" s="1"/>
  <c r="R40" i="21" s="1"/>
  <c r="R43" i="21" s="1"/>
  <c r="R45" i="21" s="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P32" i="14"/>
  <c r="W32" i="21"/>
  <c r="AY32" i="24"/>
  <c r="AL30" i="20"/>
  <c r="W32" i="20"/>
  <c r="AZ30" i="18"/>
  <c r="AS30" i="17"/>
  <c r="AT30" i="27"/>
  <c r="AG30" i="14"/>
  <c r="AG32" i="25"/>
  <c r="T30" i="21"/>
  <c r="T34" i="21" s="1"/>
  <c r="T36" i="21" s="1"/>
  <c r="T38" i="21" s="1"/>
  <c r="T40" i="21" s="1"/>
  <c r="T43" i="21" s="1"/>
  <c r="T45" i="21" s="1"/>
  <c r="AI30" i="24"/>
  <c r="U32" i="25"/>
  <c r="X30" i="20"/>
  <c r="X34" i="20" s="1"/>
  <c r="X36" i="20" s="1"/>
  <c r="X38" i="20" s="1"/>
  <c r="X40" i="20" s="1"/>
  <c r="X43" i="20" s="1"/>
  <c r="X45" i="20" s="1"/>
  <c r="AS32" i="14"/>
  <c r="AS30" i="24"/>
  <c r="AN30" i="22"/>
  <c r="U30" i="14"/>
  <c r="U34" i="14" s="1"/>
  <c r="U36" i="14" s="1"/>
  <c r="U38" i="14" s="1"/>
  <c r="U40" i="14" s="1"/>
  <c r="U43" i="14" s="1"/>
  <c r="U45" i="14" s="1"/>
  <c r="AN30" i="27"/>
  <c r="AN34" i="27" s="1"/>
  <c r="AN36" i="27" s="1"/>
  <c r="AN38" i="27" s="1"/>
  <c r="AN40" i="27" s="1"/>
  <c r="AN43" i="27" s="1"/>
  <c r="AN45" i="27" s="1"/>
  <c r="AK30" i="17"/>
  <c r="AU32" i="18"/>
  <c r="Q30" i="18"/>
  <c r="Q34" i="18" s="1"/>
  <c r="Q36" i="18" s="1"/>
  <c r="Q38" i="18" s="1"/>
  <c r="Q40" i="18" s="1"/>
  <c r="Q43" i="18" s="1"/>
  <c r="Q45" i="18" s="1"/>
  <c r="Q47" i="18" s="1"/>
  <c r="AD32" i="22"/>
  <c r="X32" i="18"/>
  <c r="X32" i="19"/>
  <c r="AH32" i="22"/>
  <c r="AD30" i="23"/>
  <c r="AI30" i="21"/>
  <c r="AI34" i="21" s="1"/>
  <c r="AI36" i="21" s="1"/>
  <c r="AI38" i="21" s="1"/>
  <c r="AI40" i="21" s="1"/>
  <c r="AI43" i="21" s="1"/>
  <c r="AI45" i="21" s="1"/>
  <c r="AA32" i="23"/>
  <c r="AD30" i="21"/>
  <c r="AL32" i="14"/>
  <c r="AG32" i="27"/>
  <c r="AA30" i="22"/>
  <c r="AS32" i="18"/>
  <c r="AP30" i="25"/>
  <c r="Z32" i="20"/>
  <c r="X32" i="14"/>
  <c r="S30" i="25"/>
  <c r="U30" i="21"/>
  <c r="AR32" i="22"/>
  <c r="AT32" i="23"/>
  <c r="AA32" i="14"/>
  <c r="AD30" i="22"/>
  <c r="AD34" i="22" s="1"/>
  <c r="AD36" i="22" s="1"/>
  <c r="AD38" i="22" s="1"/>
  <c r="AD40" i="22" s="1"/>
  <c r="AD43" i="22" s="1"/>
  <c r="AD45" i="22" s="1"/>
  <c r="AT30" i="23"/>
  <c r="Y32" i="22"/>
  <c r="X32" i="22"/>
  <c r="AU30" i="19"/>
  <c r="AG32" i="14"/>
  <c r="AO32" i="17"/>
  <c r="AX30" i="18"/>
  <c r="AV32" i="17"/>
  <c r="AX32" i="19"/>
  <c r="AS30" i="20"/>
  <c r="AN30" i="14"/>
  <c r="Y30" i="23"/>
  <c r="AA30" i="17"/>
  <c r="AN30" i="18"/>
  <c r="W30" i="14"/>
  <c r="W34" i="14" s="1"/>
  <c r="W36" i="14" s="1"/>
  <c r="W38" i="14" s="1"/>
  <c r="W40" i="14" s="1"/>
  <c r="W43" i="14" s="1"/>
  <c r="W45" i="14" s="1"/>
  <c r="AF32" i="18"/>
  <c r="AF34" i="18" s="1"/>
  <c r="AF36" i="18" s="1"/>
  <c r="AF38" i="18" s="1"/>
  <c r="AF40" i="18" s="1"/>
  <c r="AF43" i="18" s="1"/>
  <c r="AF45" i="18" s="1"/>
  <c r="AO32" i="14"/>
  <c r="Q30" i="27"/>
  <c r="AC32" i="20"/>
  <c r="T32" i="20"/>
  <c r="Q24" i="20" s="1"/>
  <c r="AO30" i="19"/>
  <c r="AW32" i="24"/>
  <c r="AY30" i="27"/>
  <c r="T32" i="27"/>
  <c r="Q24" i="27" s="1"/>
  <c r="AC30" i="19"/>
  <c r="AU30" i="17"/>
  <c r="AL32" i="25"/>
  <c r="V30" i="21"/>
  <c r="AN30" i="17"/>
  <c r="AO30" i="22"/>
  <c r="AV32" i="25"/>
  <c r="AR32" i="14"/>
  <c r="X30" i="18"/>
  <c r="AQ32" i="18"/>
  <c r="AY32" i="23"/>
  <c r="T30" i="24"/>
  <c r="AW32" i="19"/>
  <c r="AL32" i="19"/>
  <c r="AI30" i="23"/>
  <c r="AI34" i="23" s="1"/>
  <c r="AI36" i="23" s="1"/>
  <c r="AI38" i="23" s="1"/>
  <c r="AI40" i="23" s="1"/>
  <c r="AI43" i="23" s="1"/>
  <c r="AI45" i="23" s="1"/>
  <c r="AC32" i="14"/>
  <c r="AX32" i="23"/>
  <c r="U32" i="17"/>
  <c r="AU30" i="14"/>
  <c r="AW30" i="17"/>
  <c r="AC30" i="27"/>
  <c r="X32" i="21"/>
  <c r="AG30" i="21"/>
  <c r="AG34" i="21" s="1"/>
  <c r="AG36" i="21" s="1"/>
  <c r="AG38" i="21" s="1"/>
  <c r="AG40" i="21" s="1"/>
  <c r="AG43" i="21" s="1"/>
  <c r="AG45" i="21" s="1"/>
  <c r="AE32" i="17"/>
  <c r="AE34" i="17" s="1"/>
  <c r="AE36" i="17" s="1"/>
  <c r="AE38" i="17" s="1"/>
  <c r="AE40" i="17" s="1"/>
  <c r="AE43" i="17" s="1"/>
  <c r="AE45" i="17" s="1"/>
  <c r="X32" i="23"/>
  <c r="X34" i="23" s="1"/>
  <c r="X36" i="23" s="1"/>
  <c r="X38" i="23" s="1"/>
  <c r="X40" i="23" s="1"/>
  <c r="X43" i="23" s="1"/>
  <c r="X45" i="23" s="1"/>
  <c r="R30" i="19"/>
  <c r="AM30" i="23"/>
  <c r="AY30" i="18"/>
  <c r="X30" i="17"/>
  <c r="AG30" i="25"/>
  <c r="T30" i="22"/>
  <c r="AD32" i="23"/>
  <c r="V32" i="17"/>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R30" i="23"/>
  <c r="R34" i="23" s="1"/>
  <c r="R36" i="23" s="1"/>
  <c r="R38" i="23" s="1"/>
  <c r="R40" i="23" s="1"/>
  <c r="R43" i="23" s="1"/>
  <c r="R45" i="23" s="1"/>
  <c r="AB30" i="18"/>
  <c r="AZ32" i="23"/>
  <c r="AQ30" i="27"/>
  <c r="AM30" i="14"/>
  <c r="AS30" i="18"/>
  <c r="AN32" i="17"/>
  <c r="Q30" i="23"/>
  <c r="Q34" i="23" s="1"/>
  <c r="Q36" i="23" s="1"/>
  <c r="Q38" i="23" s="1"/>
  <c r="Q40" i="23" s="1"/>
  <c r="Q43" i="23" s="1"/>
  <c r="Q45" i="23" s="1"/>
  <c r="Q47" i="23" s="1"/>
  <c r="T30" i="17"/>
  <c r="U32" i="22"/>
  <c r="R24" i="22" s="1"/>
  <c r="AD30" i="19"/>
  <c r="AD34" i="19" s="1"/>
  <c r="AD36" i="19" s="1"/>
  <c r="AD38" i="19" s="1"/>
  <c r="AD40" i="19" s="1"/>
  <c r="AD43" i="19" s="1"/>
  <c r="AD45" i="19" s="1"/>
  <c r="U32" i="27"/>
  <c r="W32" i="22"/>
  <c r="AL30" i="23"/>
  <c r="AL30" i="14"/>
  <c r="AO30" i="18"/>
  <c r="Y30" i="19"/>
  <c r="U30" i="23"/>
  <c r="AO30" i="21"/>
  <c r="AW30" i="14"/>
  <c r="AK32" i="21"/>
  <c r="AL30" i="27"/>
  <c r="AL34" i="27" s="1"/>
  <c r="AL36" i="27" s="1"/>
  <c r="AL38" i="27" s="1"/>
  <c r="AL40" i="27" s="1"/>
  <c r="AL43" i="27" s="1"/>
  <c r="AL45" i="27" s="1"/>
  <c r="Y30" i="18"/>
  <c r="AC30" i="21"/>
  <c r="W32" i="17"/>
  <c r="AB30" i="24"/>
  <c r="AB34" i="24" s="1"/>
  <c r="AB36" i="24" s="1"/>
  <c r="AB38" i="24" s="1"/>
  <c r="AB40" i="24" s="1"/>
  <c r="AB43" i="24" s="1"/>
  <c r="AB45" i="24" s="1"/>
  <c r="AO32" i="23"/>
  <c r="AG32" i="18"/>
  <c r="AR32" i="21"/>
  <c r="R30" i="27"/>
  <c r="U30" i="18"/>
  <c r="T32" i="14"/>
  <c r="Q24" i="14" s="1"/>
  <c r="AN30" i="20"/>
  <c r="X30" i="19"/>
  <c r="AT32" i="17"/>
  <c r="AM32" i="20"/>
  <c r="AX32" i="25"/>
  <c r="AJ30" i="18"/>
  <c r="AB32" i="21"/>
  <c r="AL30" i="19"/>
  <c r="AP30" i="19"/>
  <c r="AL30" i="25"/>
  <c r="AL34" i="25" s="1"/>
  <c r="AL36" i="25" s="1"/>
  <c r="AL38" i="25" s="1"/>
  <c r="AL40" i="25" s="1"/>
  <c r="AL43" i="25" s="1"/>
  <c r="AL45" i="25" s="1"/>
  <c r="AN32" i="19"/>
  <c r="AA30" i="21"/>
  <c r="AU30" i="22"/>
  <c r="AY32" i="25"/>
  <c r="U32" i="20"/>
  <c r="R24" i="20" s="1"/>
  <c r="AR32" i="18"/>
  <c r="W30" i="23"/>
  <c r="W34" i="23" s="1"/>
  <c r="W36" i="23" s="1"/>
  <c r="W38" i="23" s="1"/>
  <c r="W40" i="23" s="1"/>
  <c r="W43" i="23" s="1"/>
  <c r="W45" i="23" s="1"/>
  <c r="AU30" i="25"/>
  <c r="AJ32" i="19"/>
  <c r="AV30" i="24"/>
  <c r="AY32" i="20"/>
  <c r="T32" i="22"/>
  <c r="AJ32" i="22"/>
  <c r="T32" i="23"/>
  <c r="Q24" i="23" s="1"/>
  <c r="V32" i="14"/>
  <c r="AQ32" i="14"/>
  <c r="AJ32" i="17"/>
  <c r="AJ34" i="17" s="1"/>
  <c r="AJ36" i="17" s="1"/>
  <c r="AJ38" i="17" s="1"/>
  <c r="AJ40" i="17" s="1"/>
  <c r="AJ43" i="17" s="1"/>
  <c r="AJ45" i="17" s="1"/>
  <c r="AF30" i="27"/>
  <c r="AK32" i="18"/>
  <c r="AY30" i="19"/>
  <c r="AM32" i="27"/>
  <c r="AV32" i="20"/>
  <c r="AG30" i="24"/>
  <c r="AH30" i="25"/>
  <c r="AD32" i="20"/>
  <c r="AE30" i="23"/>
  <c r="AP30" i="18"/>
  <c r="AB30" i="25"/>
  <c r="AT30" i="25"/>
  <c r="AC30" i="20"/>
  <c r="AC34" i="20" s="1"/>
  <c r="AC36" i="20" s="1"/>
  <c r="AC38" i="20" s="1"/>
  <c r="AC40" i="20" s="1"/>
  <c r="AC43" i="20" s="1"/>
  <c r="AC45" i="20" s="1"/>
  <c r="AZ30" i="25"/>
  <c r="AY32" i="18"/>
  <c r="AA30" i="20"/>
  <c r="AT32" i="19"/>
  <c r="AI32" i="23"/>
  <c r="AL30" i="18"/>
  <c r="AW30" i="18"/>
  <c r="AJ32" i="21"/>
  <c r="AH30" i="23"/>
  <c r="V32" i="23"/>
  <c r="AO30" i="25"/>
  <c r="AF32" i="19"/>
  <c r="AK32" i="23"/>
  <c r="R30" i="18"/>
  <c r="R34" i="18" s="1"/>
  <c r="R36" i="18" s="1"/>
  <c r="R38" i="18" s="1"/>
  <c r="R40" i="18" s="1"/>
  <c r="R43" i="18" s="1"/>
  <c r="R45" i="18" s="1"/>
  <c r="AS30" i="27"/>
  <c r="AD32" i="27"/>
  <c r="V32" i="20"/>
  <c r="S24" i="20" s="1"/>
  <c r="AD30" i="18"/>
  <c r="AD30" i="25"/>
  <c r="Q30" i="20"/>
  <c r="Q34" i="20" s="1"/>
  <c r="Q36" i="20" s="1"/>
  <c r="Q38" i="20" s="1"/>
  <c r="Q40" i="20" s="1"/>
  <c r="Q43" i="20" s="1"/>
  <c r="Q45" i="20" s="1"/>
  <c r="Q47" i="20" s="1"/>
  <c r="AO32" i="20"/>
  <c r="AZ30" i="17"/>
  <c r="V30" i="19"/>
  <c r="V34" i="19" s="1"/>
  <c r="V36" i="19" s="1"/>
  <c r="V38" i="19" s="1"/>
  <c r="V40" i="19" s="1"/>
  <c r="V43" i="19" s="1"/>
  <c r="V45" i="19" s="1"/>
  <c r="AX32" i="22"/>
  <c r="AB32" i="24"/>
  <c r="AB32" i="22"/>
  <c r="AB34" i="22" s="1"/>
  <c r="AB36" i="22" s="1"/>
  <c r="AB38" i="22" s="1"/>
  <c r="AB40" i="22" s="1"/>
  <c r="AB43" i="22" s="1"/>
  <c r="AB45" i="22" s="1"/>
  <c r="AR30" i="22"/>
  <c r="AR34" i="22" s="1"/>
  <c r="AR36" i="22" s="1"/>
  <c r="AR38" i="22" s="1"/>
  <c r="AR40" i="22" s="1"/>
  <c r="AR43" i="22" s="1"/>
  <c r="AR45" i="22" s="1"/>
  <c r="AE32" i="25"/>
  <c r="Z32" i="19"/>
  <c r="AX32" i="18"/>
  <c r="X30" i="22"/>
  <c r="AH30" i="19"/>
  <c r="AT30" i="24"/>
  <c r="AH30" i="21"/>
  <c r="AC30" i="25"/>
  <c r="AC34" i="25" s="1"/>
  <c r="AC36" i="25" s="1"/>
  <c r="AC38" i="25" s="1"/>
  <c r="AC40" i="25" s="1"/>
  <c r="AC43" i="25" s="1"/>
  <c r="AC45" i="25" s="1"/>
  <c r="Y30" i="24"/>
  <c r="AI32" i="27"/>
  <c r="AE30" i="17"/>
  <c r="AQ30" i="18"/>
  <c r="AQ34" i="18" s="1"/>
  <c r="AQ36" i="18" s="1"/>
  <c r="AQ38" i="18" s="1"/>
  <c r="AQ40" i="18" s="1"/>
  <c r="AQ43" i="18" s="1"/>
  <c r="AQ45" i="18" s="1"/>
  <c r="W30" i="19"/>
  <c r="AQ32" i="21"/>
  <c r="AU32" i="22"/>
  <c r="AZ30" i="20"/>
  <c r="AQ32" i="22"/>
  <c r="AQ34" i="22" s="1"/>
  <c r="AQ36" i="22" s="1"/>
  <c r="AQ38" i="22" s="1"/>
  <c r="AQ40" i="22" s="1"/>
  <c r="AQ43" i="22" s="1"/>
  <c r="AQ45" i="22" s="1"/>
  <c r="AG32" i="24"/>
  <c r="AZ32" i="18"/>
  <c r="AH30" i="27"/>
  <c r="AA32" i="25"/>
  <c r="AW30" i="25"/>
  <c r="Z32" i="18"/>
  <c r="U32" i="21"/>
  <c r="U34" i="21" s="1"/>
  <c r="U36" i="21" s="1"/>
  <c r="U38" i="21" s="1"/>
  <c r="U40" i="21" s="1"/>
  <c r="U43" i="21" s="1"/>
  <c r="U45" i="21" s="1"/>
  <c r="AN32" i="20"/>
  <c r="AG30" i="22"/>
  <c r="AO32" i="22"/>
  <c r="AP32" i="20"/>
  <c r="W32" i="14"/>
  <c r="Z32" i="14"/>
  <c r="AK32" i="19"/>
  <c r="AK34" i="19" s="1"/>
  <c r="AK36" i="19" s="1"/>
  <c r="AK38" i="19" s="1"/>
  <c r="AK40" i="19" s="1"/>
  <c r="AK43" i="19" s="1"/>
  <c r="AK45" i="19" s="1"/>
  <c r="AM32" i="14"/>
  <c r="Y30" i="14"/>
  <c r="Q30" i="14"/>
  <c r="Q34" i="14" s="1"/>
  <c r="Q36" i="14" s="1"/>
  <c r="Q38" i="14" s="1"/>
  <c r="Q40" i="14" s="1"/>
  <c r="Q43" i="14" s="1"/>
  <c r="Q45" i="14" s="1"/>
  <c r="Q47" i="14" s="1"/>
  <c r="AB32" i="23"/>
  <c r="AV32" i="24"/>
  <c r="AS32" i="27"/>
  <c r="AC30" i="22"/>
  <c r="AM30" i="27"/>
  <c r="AU30" i="20"/>
  <c r="AU30" i="23"/>
  <c r="V32" i="25"/>
  <c r="AE30" i="24"/>
  <c r="AH30" i="24"/>
  <c r="Z30" i="18"/>
  <c r="Z32" i="24"/>
  <c r="X30" i="27"/>
  <c r="R30" i="17"/>
  <c r="R34" i="17" s="1"/>
  <c r="R36" i="17" s="1"/>
  <c r="R38" i="17" s="1"/>
  <c r="R40" i="17" s="1"/>
  <c r="R43" i="17" s="1"/>
  <c r="R45" i="17" s="1"/>
  <c r="AR32" i="23"/>
  <c r="AP30" i="17"/>
  <c r="AB30" i="21"/>
  <c r="AB34" i="21" s="1"/>
  <c r="AB36" i="21" s="1"/>
  <c r="AB38" i="21" s="1"/>
  <c r="AB40" i="21" s="1"/>
  <c r="AB43" i="21" s="1"/>
  <c r="AB45" i="21" s="1"/>
  <c r="AR32" i="25"/>
  <c r="AO30" i="23"/>
  <c r="AQ32" i="20"/>
  <c r="W30" i="27"/>
  <c r="AC32" i="17"/>
  <c r="W30" i="25"/>
  <c r="AA32" i="27"/>
  <c r="AQ32" i="27"/>
  <c r="AL30" i="17"/>
  <c r="AO32" i="18"/>
  <c r="AR30" i="20"/>
  <c r="AX32" i="21"/>
  <c r="AX34" i="21" s="1"/>
  <c r="AX36" i="21" s="1"/>
  <c r="AX38" i="21" s="1"/>
  <c r="AX40" i="21" s="1"/>
  <c r="AX43" i="21" s="1"/>
  <c r="AX45" i="21" s="1"/>
  <c r="T32" i="17"/>
  <c r="Q24" i="17" s="1"/>
  <c r="AS30" i="25"/>
  <c r="AS34" i="25" s="1"/>
  <c r="AS36" i="25" s="1"/>
  <c r="AS38" i="25" s="1"/>
  <c r="AS40" i="25" s="1"/>
  <c r="AS43" i="25" s="1"/>
  <c r="AS45" i="25" s="1"/>
  <c r="AB32" i="14"/>
  <c r="AS30" i="19"/>
  <c r="AW32" i="20"/>
  <c r="T30" i="18"/>
  <c r="AD30" i="17"/>
  <c r="AS30" i="21"/>
  <c r="AK30" i="24"/>
  <c r="AF30" i="20"/>
  <c r="AB32" i="27"/>
  <c r="T32" i="24"/>
  <c r="AB32" i="20"/>
  <c r="AF30" i="18"/>
  <c r="AT32" i="25"/>
  <c r="AT30" i="18"/>
  <c r="AT34" i="18" s="1"/>
  <c r="AT36" i="18" s="1"/>
  <c r="AT38" i="18" s="1"/>
  <c r="AT40" i="18" s="1"/>
  <c r="AT43" i="18" s="1"/>
  <c r="AT45" i="18" s="1"/>
  <c r="AT30" i="21"/>
  <c r="AT34" i="21" s="1"/>
  <c r="AT36" i="21" s="1"/>
  <c r="AT38" i="21" s="1"/>
  <c r="AT40" i="21" s="1"/>
  <c r="AT43" i="21" s="1"/>
  <c r="AT45" i="21" s="1"/>
  <c r="W30" i="21"/>
  <c r="U32" i="18"/>
  <c r="R24" i="18" s="1"/>
  <c r="AF30" i="14"/>
  <c r="AA30" i="18"/>
  <c r="AC32" i="24"/>
  <c r="AM30" i="18"/>
  <c r="AK30" i="23"/>
  <c r="AM30" i="21"/>
  <c r="AQ32" i="24"/>
  <c r="AR30" i="24"/>
  <c r="AC30" i="18"/>
  <c r="AX30" i="21"/>
  <c r="AV32" i="22"/>
  <c r="AH32" i="17"/>
  <c r="AR32" i="19"/>
  <c r="AF30" i="22"/>
  <c r="AG30" i="19"/>
  <c r="AV30" i="27"/>
  <c r="AB30" i="23"/>
  <c r="AV32" i="21"/>
  <c r="S30" i="27"/>
  <c r="S34" i="27" s="1"/>
  <c r="S36" i="27" s="1"/>
  <c r="S38" i="27" s="1"/>
  <c r="S40" i="27" s="1"/>
  <c r="S43" i="27" s="1"/>
  <c r="S45" i="27" s="1"/>
  <c r="AE32" i="27"/>
  <c r="AY30" i="23"/>
  <c r="AY34" i="23" s="1"/>
  <c r="AY36" i="23" s="1"/>
  <c r="AY38" i="23" s="1"/>
  <c r="AY40" i="23" s="1"/>
  <c r="AY43" i="23" s="1"/>
  <c r="AY45" i="23" s="1"/>
  <c r="AD30" i="27"/>
  <c r="AD34" i="27" s="1"/>
  <c r="AD36" i="27" s="1"/>
  <c r="AD38" i="27" s="1"/>
  <c r="AD40" i="27" s="1"/>
  <c r="AD43" i="27" s="1"/>
  <c r="AD45" i="27" s="1"/>
  <c r="AH32" i="14"/>
  <c r="X30" i="14"/>
  <c r="X34" i="14" s="1"/>
  <c r="X36" i="14" s="1"/>
  <c r="X38" i="14" s="1"/>
  <c r="X40" i="14" s="1"/>
  <c r="X43" i="14" s="1"/>
  <c r="X45" i="14" s="1"/>
  <c r="AG32" i="23"/>
  <c r="T32" i="18"/>
  <c r="Q24" i="18" s="1"/>
  <c r="Q25" i="18" s="1"/>
  <c r="AJ30" i="19"/>
  <c r="AE30" i="27"/>
  <c r="AE34" i="27" s="1"/>
  <c r="AE36" i="27" s="1"/>
  <c r="AE38" i="27" s="1"/>
  <c r="AE40" i="27" s="1"/>
  <c r="AE43" i="27" s="1"/>
  <c r="AE45" i="27" s="1"/>
  <c r="AV32" i="23"/>
  <c r="AO32" i="27"/>
  <c r="AJ30" i="24"/>
  <c r="AE32" i="21"/>
  <c r="AH32" i="25"/>
  <c r="V30" i="14"/>
  <c r="AP32" i="21"/>
  <c r="AB30" i="20"/>
  <c r="Z30" i="27"/>
  <c r="AG32" i="22"/>
  <c r="AG34" i="22" s="1"/>
  <c r="AG36" i="22" s="1"/>
  <c r="AG38" i="22" s="1"/>
  <c r="AG40" i="22" s="1"/>
  <c r="AG43" i="22" s="1"/>
  <c r="AG45" i="22" s="1"/>
  <c r="AG30" i="18"/>
  <c r="T32" i="21"/>
  <c r="Q24" i="21" s="1"/>
  <c r="AP32" i="19"/>
  <c r="Z30" i="17"/>
  <c r="Z34" i="17" s="1"/>
  <c r="Z36" i="17" s="1"/>
  <c r="Z38" i="17" s="1"/>
  <c r="Z40" i="17" s="1"/>
  <c r="Z43" i="17" s="1"/>
  <c r="Z45" i="17" s="1"/>
  <c r="Y32" i="14"/>
  <c r="Y30" i="22"/>
  <c r="Y34" i="22" s="1"/>
  <c r="Y36" i="22" s="1"/>
  <c r="Y38" i="22" s="1"/>
  <c r="Y40" i="22" s="1"/>
  <c r="Y43" i="22" s="1"/>
  <c r="Y45" i="22" s="1"/>
  <c r="AY32" i="22"/>
  <c r="S30" i="14"/>
  <c r="S34" i="14" s="1"/>
  <c r="S36" i="14" s="1"/>
  <c r="S38" i="14" s="1"/>
  <c r="S40" i="14" s="1"/>
  <c r="S43" i="14" s="1"/>
  <c r="S45" i="14" s="1"/>
  <c r="AN32" i="18"/>
  <c r="AL32" i="18"/>
  <c r="AD32" i="21"/>
  <c r="AF32" i="24"/>
  <c r="AY30" i="17"/>
  <c r="U32" i="19"/>
  <c r="AW30" i="19"/>
  <c r="AR32" i="24"/>
  <c r="AR34" i="24" s="1"/>
  <c r="AR36" i="24" s="1"/>
  <c r="AR38" i="24" s="1"/>
  <c r="AR40" i="24" s="1"/>
  <c r="AR43" i="24" s="1"/>
  <c r="AR45" i="24" s="1"/>
  <c r="AI32" i="25"/>
  <c r="AI30" i="22"/>
  <c r="AH32" i="19"/>
  <c r="Y32" i="24"/>
  <c r="AQ30" i="24"/>
  <c r="W32" i="27"/>
  <c r="U30" i="22"/>
  <c r="U34" i="22" s="1"/>
  <c r="U36" i="22" s="1"/>
  <c r="U38" i="22" s="1"/>
  <c r="U40" i="22" s="1"/>
  <c r="U43" i="22" s="1"/>
  <c r="U45" i="22" s="1"/>
  <c r="V32" i="18"/>
  <c r="V34" i="18" s="1"/>
  <c r="V36" i="18" s="1"/>
  <c r="V38" i="18" s="1"/>
  <c r="V40" i="18" s="1"/>
  <c r="V43" i="18" s="1"/>
  <c r="V45" i="18" s="1"/>
  <c r="AK32" i="25"/>
  <c r="AL32" i="24"/>
  <c r="AN32" i="24"/>
  <c r="AQ32" i="19"/>
  <c r="AK30" i="19"/>
  <c r="AH32" i="24"/>
  <c r="AB30" i="14"/>
  <c r="AB34" i="14" s="1"/>
  <c r="AB36" i="14" s="1"/>
  <c r="AB38" i="14" s="1"/>
  <c r="AB40" i="14" s="1"/>
  <c r="AB43" i="14" s="1"/>
  <c r="AB45" i="14" s="1"/>
  <c r="Z32" i="22"/>
  <c r="AX30" i="19"/>
  <c r="AX34" i="19" s="1"/>
  <c r="AX36" i="19" s="1"/>
  <c r="AX38" i="19" s="1"/>
  <c r="AX40" i="19" s="1"/>
  <c r="AX43" i="19" s="1"/>
  <c r="AX45" i="19" s="1"/>
  <c r="AF32" i="27"/>
  <c r="W30" i="20"/>
  <c r="W34" i="20" s="1"/>
  <c r="W36" i="20" s="1"/>
  <c r="W38" i="20" s="1"/>
  <c r="W40" i="20" s="1"/>
  <c r="W43" i="20" s="1"/>
  <c r="W45" i="20" s="1"/>
  <c r="AG30" i="20"/>
  <c r="AY30" i="22"/>
  <c r="S30" i="21"/>
  <c r="S34" i="21" s="1"/>
  <c r="S36" i="21" s="1"/>
  <c r="S38" i="21" s="1"/>
  <c r="S40" i="21" s="1"/>
  <c r="S43" i="21" s="1"/>
  <c r="S45" i="21" s="1"/>
  <c r="AK30" i="20"/>
  <c r="AK32" i="24"/>
  <c r="AI32" i="20"/>
  <c r="AW32" i="17"/>
  <c r="AD30" i="14"/>
  <c r="AJ30" i="17"/>
  <c r="AA32" i="22"/>
  <c r="X32" i="17"/>
  <c r="X32" i="24"/>
  <c r="AU32" i="19"/>
  <c r="AU34" i="19" s="1"/>
  <c r="AU36" i="19" s="1"/>
  <c r="AU38" i="19" s="1"/>
  <c r="AU40" i="19" s="1"/>
  <c r="AU43" i="19" s="1"/>
  <c r="AU45" i="19" s="1"/>
  <c r="AX30" i="23"/>
  <c r="AX34" i="23" s="1"/>
  <c r="AX36" i="23" s="1"/>
  <c r="AX38" i="23" s="1"/>
  <c r="AX40" i="23" s="1"/>
  <c r="AX43" i="23" s="1"/>
  <c r="AX45" i="23" s="1"/>
  <c r="U30" i="25"/>
  <c r="AK30" i="18"/>
  <c r="AK34" i="18" s="1"/>
  <c r="AK36" i="18" s="1"/>
  <c r="AK38" i="18" s="1"/>
  <c r="AK40" i="18" s="1"/>
  <c r="AK43" i="18" s="1"/>
  <c r="AK45" i="18" s="1"/>
  <c r="AX30" i="17"/>
  <c r="AN30" i="21"/>
  <c r="AC32" i="22"/>
  <c r="AT30" i="14"/>
  <c r="AA30" i="23"/>
  <c r="AA34" i="23" s="1"/>
  <c r="AA36" i="23" s="1"/>
  <c r="AA38" i="23" s="1"/>
  <c r="AA40" i="23" s="1"/>
  <c r="AA43" i="23" s="1"/>
  <c r="AA45" i="23" s="1"/>
  <c r="AV30" i="20"/>
  <c r="AV34" i="20" s="1"/>
  <c r="AV36" i="20" s="1"/>
  <c r="AV38" i="20" s="1"/>
  <c r="AV40" i="20" s="1"/>
  <c r="AV43" i="20" s="1"/>
  <c r="AV45" i="20" s="1"/>
  <c r="Z32" i="25"/>
  <c r="AR30" i="23"/>
  <c r="AK32" i="27"/>
  <c r="AF32" i="22"/>
  <c r="AI32" i="22"/>
  <c r="AE32" i="14"/>
  <c r="AU30" i="24"/>
  <c r="AK30" i="21"/>
  <c r="AW32" i="21"/>
  <c r="AY32" i="21"/>
  <c r="V30" i="27"/>
  <c r="V34" i="27" s="1"/>
  <c r="V36" i="27" s="1"/>
  <c r="V38" i="27" s="1"/>
  <c r="V40" i="27" s="1"/>
  <c r="V43" i="27" s="1"/>
  <c r="V45" i="27" s="1"/>
  <c r="AP30" i="20"/>
  <c r="AC30" i="24"/>
  <c r="AX30" i="14"/>
  <c r="U30" i="17"/>
  <c r="U34" i="17" s="1"/>
  <c r="U36" i="17" s="1"/>
  <c r="U38" i="17" s="1"/>
  <c r="U40" i="17" s="1"/>
  <c r="U43" i="17" s="1"/>
  <c r="U45" i="17" s="1"/>
  <c r="AM30" i="19"/>
  <c r="AF32" i="14"/>
  <c r="AP30" i="24"/>
  <c r="AX32" i="14"/>
  <c r="AU32" i="24"/>
  <c r="AO30" i="20"/>
  <c r="AO34" i="20" s="1"/>
  <c r="AO36" i="20" s="1"/>
  <c r="AO38" i="20" s="1"/>
  <c r="AO40" i="20" s="1"/>
  <c r="AO43" i="20" s="1"/>
  <c r="AO45" i="20" s="1"/>
  <c r="AJ30" i="27"/>
  <c r="AN32" i="22"/>
  <c r="AQ30" i="21"/>
  <c r="AU32" i="23"/>
  <c r="AL32" i="17"/>
  <c r="AH32" i="20"/>
  <c r="AA30" i="27"/>
  <c r="AA32" i="19"/>
  <c r="AA34" i="19" s="1"/>
  <c r="AA36" i="19" s="1"/>
  <c r="AA38" i="19" s="1"/>
  <c r="AA40" i="19" s="1"/>
  <c r="AA43" i="19" s="1"/>
  <c r="AA45" i="19" s="1"/>
  <c r="Z32" i="27"/>
  <c r="AZ32" i="27"/>
  <c r="AA32" i="18"/>
  <c r="AE32" i="23"/>
  <c r="AD30" i="24"/>
  <c r="Y32" i="20"/>
  <c r="AI30" i="14"/>
  <c r="AR30" i="25"/>
  <c r="AY30" i="20"/>
  <c r="AY34" i="20" s="1"/>
  <c r="AY36" i="20" s="1"/>
  <c r="AY38" i="20" s="1"/>
  <c r="AY40" i="20" s="1"/>
  <c r="AY43" i="20" s="1"/>
  <c r="AY45" i="20" s="1"/>
  <c r="AO32" i="21"/>
  <c r="AM30" i="25"/>
  <c r="AM34" i="25" s="1"/>
  <c r="AM36" i="25" s="1"/>
  <c r="AM38" i="25" s="1"/>
  <c r="AM40" i="25" s="1"/>
  <c r="AM43" i="25" s="1"/>
  <c r="AM45" i="25" s="1"/>
  <c r="AR30" i="21"/>
  <c r="AQ32" i="23"/>
  <c r="AZ30" i="22"/>
  <c r="AM32" i="21"/>
  <c r="V30" i="20"/>
  <c r="V34" i="20" s="1"/>
  <c r="V36" i="20" s="1"/>
  <c r="V38" i="20" s="1"/>
  <c r="V40" i="20" s="1"/>
  <c r="V43" i="20" s="1"/>
  <c r="V45" i="20" s="1"/>
  <c r="V30" i="25"/>
  <c r="AD32" i="14"/>
  <c r="AT30" i="19"/>
  <c r="AT34" i="19" s="1"/>
  <c r="AT36" i="19" s="1"/>
  <c r="AT38" i="19" s="1"/>
  <c r="AT40" i="19" s="1"/>
  <c r="AT43" i="19" s="1"/>
  <c r="AT45" i="19" s="1"/>
  <c r="AL30" i="22"/>
  <c r="AZ32" i="20"/>
  <c r="AI32" i="19"/>
  <c r="S30" i="23"/>
  <c r="S34" i="23" s="1"/>
  <c r="S36" i="23" s="1"/>
  <c r="S38" i="23" s="1"/>
  <c r="S40" i="23" s="1"/>
  <c r="S43" i="23" s="1"/>
  <c r="S45" i="23" s="1"/>
  <c r="AW32" i="23"/>
  <c r="AX32" i="20"/>
  <c r="AX34" i="20" s="1"/>
  <c r="AX36" i="20" s="1"/>
  <c r="AX38" i="20" s="1"/>
  <c r="AX40" i="20" s="1"/>
  <c r="AX43" i="20" s="1"/>
  <c r="AX45" i="20" s="1"/>
  <c r="AD30" i="20"/>
  <c r="AE30" i="19"/>
  <c r="AZ30" i="24"/>
  <c r="X30" i="21"/>
  <c r="AM30" i="24"/>
  <c r="AM32" i="18"/>
  <c r="AS32" i="19"/>
  <c r="AM32" i="19"/>
  <c r="AK32" i="20"/>
  <c r="AJ32" i="23"/>
  <c r="AQ30" i="25"/>
  <c r="AO30" i="27"/>
  <c r="AA32" i="20"/>
  <c r="AD32" i="19"/>
  <c r="AJ30" i="14"/>
  <c r="AB32" i="19"/>
  <c r="AB34" i="19" s="1"/>
  <c r="AB36" i="19" s="1"/>
  <c r="AB38" i="19" s="1"/>
  <c r="AB40" i="19" s="1"/>
  <c r="AB43" i="19" s="1"/>
  <c r="AB45" i="19" s="1"/>
  <c r="AC32" i="27"/>
  <c r="Z30" i="22"/>
  <c r="AV32" i="27"/>
  <c r="W30" i="18"/>
  <c r="AT32" i="24"/>
  <c r="AF30" i="25"/>
  <c r="Y30" i="17"/>
  <c r="AW30" i="24"/>
  <c r="Y32" i="27"/>
  <c r="AM30" i="22"/>
  <c r="AM34" i="22" s="1"/>
  <c r="AM36" i="22" s="1"/>
  <c r="AM38" i="22" s="1"/>
  <c r="AM40" i="22" s="1"/>
  <c r="AM43" i="22" s="1"/>
  <c r="AM45" i="22" s="1"/>
  <c r="S30" i="22"/>
  <c r="AJ32" i="27"/>
  <c r="Y30" i="25"/>
  <c r="AQ30" i="19"/>
  <c r="W32" i="19"/>
  <c r="AP32" i="22"/>
  <c r="AV30" i="17"/>
  <c r="AY32" i="19"/>
  <c r="U30" i="27"/>
  <c r="AR30" i="27"/>
  <c r="AC32" i="25"/>
  <c r="AK30" i="25"/>
  <c r="AQ30" i="20"/>
  <c r="AP32" i="23"/>
  <c r="AP34" i="23" s="1"/>
  <c r="AP36" i="23" s="1"/>
  <c r="AP38" i="23" s="1"/>
  <c r="AP40" i="23" s="1"/>
  <c r="AP43" i="23" s="1"/>
  <c r="AP45" i="23" s="1"/>
  <c r="AG32" i="20"/>
  <c r="AG34" i="20" s="1"/>
  <c r="AG36" i="20" s="1"/>
  <c r="AG38" i="20" s="1"/>
  <c r="AG40" i="20" s="1"/>
  <c r="AG43" i="20" s="1"/>
  <c r="AG45" i="20" s="1"/>
  <c r="AH30" i="17"/>
  <c r="AU32" i="14"/>
  <c r="AO32" i="19"/>
  <c r="AI30" i="18"/>
  <c r="AK32" i="14"/>
  <c r="AE32" i="22"/>
  <c r="AK32" i="17"/>
  <c r="AB32" i="18"/>
  <c r="AP30" i="22"/>
  <c r="AX30" i="20"/>
  <c r="AG30" i="17"/>
  <c r="AI32" i="14"/>
  <c r="AF30" i="19"/>
  <c r="AD32" i="18"/>
  <c r="AO32" i="24"/>
  <c r="AI30" i="19"/>
  <c r="AS30" i="22"/>
  <c r="AS34" i="22" s="1"/>
  <c r="AS36" i="22" s="1"/>
  <c r="AS38" i="22" s="1"/>
  <c r="AS40" i="22" s="1"/>
  <c r="AS43" i="22" s="1"/>
  <c r="AS45" i="22" s="1"/>
  <c r="AV30" i="19"/>
  <c r="O34" i="23"/>
  <c r="O36" i="23" s="1"/>
  <c r="O38" i="23" s="1"/>
  <c r="O40" i="23" s="1"/>
  <c r="O43" i="23" s="1"/>
  <c r="O45" i="23" s="1"/>
  <c r="O47" i="23" s="1"/>
  <c r="N34" i="25"/>
  <c r="N36" i="25" s="1"/>
  <c r="N38" i="25" s="1"/>
  <c r="N40" i="25" s="1"/>
  <c r="N43" i="25" s="1"/>
  <c r="N45" i="25" s="1"/>
  <c r="BB30" i="25"/>
  <c r="BC30" i="23"/>
  <c r="AD34" i="21"/>
  <c r="AD36" i="21" s="1"/>
  <c r="AD38" i="21" s="1"/>
  <c r="AD40" i="21" s="1"/>
  <c r="AD43" i="21" s="1"/>
  <c r="AD45" i="21" s="1"/>
  <c r="P34" i="17"/>
  <c r="P36" i="17" s="1"/>
  <c r="P38" i="17" s="1"/>
  <c r="P40" i="17" s="1"/>
  <c r="P43" i="17" s="1"/>
  <c r="P45" i="17" s="1"/>
  <c r="T34" i="19"/>
  <c r="T36" i="19" s="1"/>
  <c r="T38" i="19" s="1"/>
  <c r="T40" i="19" s="1"/>
  <c r="T43" i="19" s="1"/>
  <c r="T45" i="19" s="1"/>
  <c r="AG34" i="24"/>
  <c r="AG36" i="24" s="1"/>
  <c r="AG38" i="24" s="1"/>
  <c r="AG40" i="24" s="1"/>
  <c r="AG43" i="24" s="1"/>
  <c r="AG45" i="24" s="1"/>
  <c r="BE26" i="27"/>
  <c r="N34" i="24"/>
  <c r="N36" i="24" s="1"/>
  <c r="N38" i="24" s="1"/>
  <c r="N40" i="24" s="1"/>
  <c r="N43" i="24" s="1"/>
  <c r="N45" i="24" s="1"/>
  <c r="O34" i="21"/>
  <c r="O36" i="21" s="1"/>
  <c r="O38" i="21" s="1"/>
  <c r="O40" i="21" s="1"/>
  <c r="O43" i="21" s="1"/>
  <c r="O45" i="21" s="1"/>
  <c r="AK34" i="22"/>
  <c r="AK36" i="22" s="1"/>
  <c r="AK38" i="22" s="1"/>
  <c r="AK40" i="22" s="1"/>
  <c r="AK43" i="22" s="1"/>
  <c r="AK45" i="22" s="1"/>
  <c r="BB26" i="18"/>
  <c r="M34" i="24"/>
  <c r="M36" i="24" s="1"/>
  <c r="M38" i="24" s="1"/>
  <c r="M40" i="24" s="1"/>
  <c r="M43" i="24" s="1"/>
  <c r="M45" i="24" s="1"/>
  <c r="BD30" i="25"/>
  <c r="BD30" i="21"/>
  <c r="P34" i="19"/>
  <c r="P36" i="19" s="1"/>
  <c r="P38" i="19" s="1"/>
  <c r="P40" i="19" s="1"/>
  <c r="P43" i="19" s="1"/>
  <c r="P45" i="19" s="1"/>
  <c r="P34" i="18"/>
  <c r="P36" i="18" s="1"/>
  <c r="P38" i="18" s="1"/>
  <c r="P40" i="18" s="1"/>
  <c r="P43" i="18" s="1"/>
  <c r="P45" i="18" s="1"/>
  <c r="BE26" i="24"/>
  <c r="BD30" i="23"/>
  <c r="BD26" i="22"/>
  <c r="O24" i="23"/>
  <c r="BD26" i="19"/>
  <c r="P34" i="24"/>
  <c r="P36" i="24" s="1"/>
  <c r="P38" i="24" s="1"/>
  <c r="P40" i="24" s="1"/>
  <c r="P43" i="24" s="1"/>
  <c r="P45" i="24" s="1"/>
  <c r="R34" i="22"/>
  <c r="R36" i="22" s="1"/>
  <c r="R38" i="22" s="1"/>
  <c r="R40" i="22" s="1"/>
  <c r="R43" i="22" s="1"/>
  <c r="R45" i="22" s="1"/>
  <c r="BE26" i="19"/>
  <c r="BC26" i="23"/>
  <c r="BD30" i="19"/>
  <c r="BD24" i="19" s="1"/>
  <c r="O34" i="25"/>
  <c r="O36" i="25" s="1"/>
  <c r="O38" i="25" s="1"/>
  <c r="O40" i="25" s="1"/>
  <c r="O43" i="25" s="1"/>
  <c r="O45" i="25" s="1"/>
  <c r="O47" i="25" s="1"/>
  <c r="BD26" i="27"/>
  <c r="O34" i="19"/>
  <c r="O36" i="19" s="1"/>
  <c r="O38" i="19" s="1"/>
  <c r="O40" i="19" s="1"/>
  <c r="O43" i="19" s="1"/>
  <c r="O45" i="19" s="1"/>
  <c r="O47" i="19" s="1"/>
  <c r="Y34" i="18"/>
  <c r="Y36" i="18" s="1"/>
  <c r="Y38" i="18" s="1"/>
  <c r="Y40" i="18" s="1"/>
  <c r="Y43" i="18" s="1"/>
  <c r="Y45" i="18" s="1"/>
  <c r="BC32" i="19"/>
  <c r="BE26" i="20"/>
  <c r="BD32" i="24"/>
  <c r="Q34" i="25"/>
  <c r="Q36" i="25" s="1"/>
  <c r="Q38" i="25" s="1"/>
  <c r="Q40" i="25" s="1"/>
  <c r="Q43" i="25" s="1"/>
  <c r="Q45" i="25" s="1"/>
  <c r="P34" i="22"/>
  <c r="P36" i="22" s="1"/>
  <c r="P38" i="22" s="1"/>
  <c r="P40" i="22" s="1"/>
  <c r="P43" i="22" s="1"/>
  <c r="P45" i="22" s="1"/>
  <c r="AI34" i="27"/>
  <c r="AI36" i="27" s="1"/>
  <c r="AI38" i="27" s="1"/>
  <c r="AI40" i="27" s="1"/>
  <c r="AI43" i="27" s="1"/>
  <c r="AI45" i="27" s="1"/>
  <c r="O34" i="27"/>
  <c r="O36" i="27" s="1"/>
  <c r="O38" i="27" s="1"/>
  <c r="O40" i="27" s="1"/>
  <c r="O43" i="27" s="1"/>
  <c r="O45" i="27" s="1"/>
  <c r="BC30" i="17"/>
  <c r="BB30" i="27"/>
  <c r="BD30" i="17"/>
  <c r="BD30" i="24"/>
  <c r="AU34" i="18"/>
  <c r="AU36" i="18" s="1"/>
  <c r="AU38" i="18" s="1"/>
  <c r="AU40" i="18" s="1"/>
  <c r="AU43" i="18" s="1"/>
  <c r="AU45" i="18" s="1"/>
  <c r="Z34" i="25"/>
  <c r="Z36" i="25" s="1"/>
  <c r="Z38" i="25" s="1"/>
  <c r="Z40" i="25" s="1"/>
  <c r="Z43" i="25" s="1"/>
  <c r="Z45" i="25" s="1"/>
  <c r="BB30" i="18"/>
  <c r="BD30" i="27"/>
  <c r="BC32" i="24"/>
  <c r="BE26" i="23"/>
  <c r="BD32" i="20"/>
  <c r="BE26" i="25"/>
  <c r="BB26" i="22"/>
  <c r="P34" i="21"/>
  <c r="P36" i="21" s="1"/>
  <c r="P38" i="21" s="1"/>
  <c r="P40" i="21" s="1"/>
  <c r="P43" i="21" s="1"/>
  <c r="P45" i="21" s="1"/>
  <c r="BE26" i="17"/>
  <c r="Q34" i="27"/>
  <c r="Q36" i="27" s="1"/>
  <c r="Q38" i="27" s="1"/>
  <c r="Q40" i="27" s="1"/>
  <c r="Q43" i="27" s="1"/>
  <c r="Q45" i="27" s="1"/>
  <c r="BE26" i="18"/>
  <c r="BC26" i="25"/>
  <c r="O34" i="17"/>
  <c r="O36" i="17" s="1"/>
  <c r="O38" i="17" s="1"/>
  <c r="O40" i="17" s="1"/>
  <c r="O43" i="17" s="1"/>
  <c r="O45" i="17" s="1"/>
  <c r="BB30" i="22"/>
  <c r="S34" i="22"/>
  <c r="S36" i="22" s="1"/>
  <c r="S38" i="22" s="1"/>
  <c r="S40" i="22" s="1"/>
  <c r="S43" i="22" s="1"/>
  <c r="S45" i="22" s="1"/>
  <c r="O24" i="25"/>
  <c r="O25" i="25" s="1"/>
  <c r="BC32" i="27"/>
  <c r="BB30" i="24"/>
  <c r="S34" i="25"/>
  <c r="S36" i="25" s="1"/>
  <c r="S38" i="25" s="1"/>
  <c r="S40" i="25" s="1"/>
  <c r="S43" i="25" s="1"/>
  <c r="S45" i="25" s="1"/>
  <c r="P34" i="25"/>
  <c r="P36" i="25" s="1"/>
  <c r="P38" i="25" s="1"/>
  <c r="P40" i="25" s="1"/>
  <c r="P43" i="25" s="1"/>
  <c r="P45" i="25" s="1"/>
  <c r="AP34" i="19"/>
  <c r="AP36" i="19" s="1"/>
  <c r="AP38" i="19" s="1"/>
  <c r="AP40" i="19" s="1"/>
  <c r="AP43" i="19" s="1"/>
  <c r="AP45" i="19" s="1"/>
  <c r="BC32" i="23"/>
  <c r="BB30" i="21"/>
  <c r="S34" i="19"/>
  <c r="S36" i="19" s="1"/>
  <c r="S38" i="19" s="1"/>
  <c r="S40" i="19" s="1"/>
  <c r="S43" i="19" s="1"/>
  <c r="S45" i="19" s="1"/>
  <c r="BD26" i="18"/>
  <c r="AJ34" i="18"/>
  <c r="AJ36" i="18" s="1"/>
  <c r="AJ38" i="18" s="1"/>
  <c r="AJ40" i="18" s="1"/>
  <c r="AJ43" i="18" s="1"/>
  <c r="AJ45" i="18" s="1"/>
  <c r="AR34" i="21"/>
  <c r="AR36" i="21" s="1"/>
  <c r="AR38" i="21" s="1"/>
  <c r="AR40" i="21" s="1"/>
  <c r="AR43" i="21" s="1"/>
  <c r="AR45" i="21" s="1"/>
  <c r="BD26" i="20"/>
  <c r="BD32" i="27"/>
  <c r="BC26" i="21"/>
  <c r="BC32" i="17"/>
  <c r="BD32" i="23"/>
  <c r="BB32" i="22"/>
  <c r="BC30" i="27"/>
  <c r="BB26" i="20"/>
  <c r="BE26" i="22"/>
  <c r="BB32" i="18"/>
  <c r="BC30" i="25"/>
  <c r="BB26" i="24"/>
  <c r="BC26" i="19"/>
  <c r="BD32" i="18"/>
  <c r="BC32" i="22"/>
  <c r="BC26" i="22"/>
  <c r="BC30" i="22"/>
  <c r="BD26" i="24"/>
  <c r="BC32" i="20"/>
  <c r="BC26" i="24"/>
  <c r="BB32" i="17"/>
  <c r="BB30" i="17"/>
  <c r="BB26" i="21"/>
  <c r="BB32" i="21"/>
  <c r="BB26" i="25"/>
  <c r="AU34" i="17"/>
  <c r="AU36" i="17" s="1"/>
  <c r="AU38" i="17" s="1"/>
  <c r="AU40" i="17" s="1"/>
  <c r="AU43" i="17" s="1"/>
  <c r="AU45" i="17" s="1"/>
  <c r="BB26" i="23"/>
  <c r="BB32" i="25"/>
  <c r="BC30" i="18"/>
  <c r="BC32" i="21"/>
  <c r="BB30" i="19"/>
  <c r="BD30" i="18"/>
  <c r="BC26" i="17"/>
  <c r="BC26" i="27"/>
  <c r="BB32" i="24"/>
  <c r="BD26" i="21"/>
  <c r="BC30" i="20"/>
  <c r="BD32" i="25"/>
  <c r="BC30" i="24"/>
  <c r="Q24" i="22"/>
  <c r="BE26" i="21"/>
  <c r="BD26" i="17"/>
  <c r="BB26" i="17"/>
  <c r="AT34" i="22"/>
  <c r="AT36" i="22" s="1"/>
  <c r="AT38" i="22" s="1"/>
  <c r="AT40" i="22" s="1"/>
  <c r="AT43" i="22" s="1"/>
  <c r="AT45" i="22" s="1"/>
  <c r="BB32" i="20"/>
  <c r="BC32" i="18"/>
  <c r="BD30" i="22"/>
  <c r="BC26" i="18"/>
  <c r="BD30" i="20"/>
  <c r="U34" i="25"/>
  <c r="U36" i="25" s="1"/>
  <c r="U38" i="25" s="1"/>
  <c r="U40" i="25" s="1"/>
  <c r="U43" i="25" s="1"/>
  <c r="U45" i="25" s="1"/>
  <c r="BB30" i="23"/>
  <c r="BD26" i="23"/>
  <c r="BC32" i="25"/>
  <c r="BC30" i="19"/>
  <c r="BB32" i="19"/>
  <c r="BB30" i="20"/>
  <c r="BD32" i="17"/>
  <c r="BC30" i="21"/>
  <c r="BC34" i="21" s="1"/>
  <c r="BC36" i="21" s="1"/>
  <c r="BC38" i="21" s="1"/>
  <c r="BC40" i="21" s="1"/>
  <c r="BC43" i="21" s="1"/>
  <c r="BC45" i="21" s="1"/>
  <c r="BC49" i="21" s="1"/>
  <c r="BD32" i="19"/>
  <c r="BD34" i="19" s="1"/>
  <c r="BD36" i="19" s="1"/>
  <c r="BD38" i="19" s="1"/>
  <c r="BD40" i="19" s="1"/>
  <c r="BD43" i="19" s="1"/>
  <c r="BD45" i="19" s="1"/>
  <c r="BD49" i="19" s="1"/>
  <c r="BD32" i="22"/>
  <c r="BD32" i="21"/>
  <c r="BB26" i="27"/>
  <c r="BB32" i="23"/>
  <c r="BD26" i="25"/>
  <c r="BB32" i="27"/>
  <c r="BB26" i="19"/>
  <c r="BC26" i="20"/>
  <c r="BC26" i="14"/>
  <c r="BB26" i="14"/>
  <c r="BD26" i="14"/>
  <c r="BE26" i="14"/>
  <c r="P25" i="14"/>
  <c r="Q7" i="13"/>
  <c r="P28" i="14"/>
  <c r="R26" i="14" s="1"/>
  <c r="AU6" i="2"/>
  <c r="AW6" i="2" s="1"/>
  <c r="AY6" i="2" s="1"/>
  <c r="BD30" i="14"/>
  <c r="BC30" i="14"/>
  <c r="BB30" i="14"/>
  <c r="AG34" i="14"/>
  <c r="AH19" i="14"/>
  <c r="AM20" i="14"/>
  <c r="AN20" i="14"/>
  <c r="AI19" i="14"/>
  <c r="AF34" i="21" l="1"/>
  <c r="AF36" i="21" s="1"/>
  <c r="AF38" i="21" s="1"/>
  <c r="AF40" i="21" s="1"/>
  <c r="AF43" i="21" s="1"/>
  <c r="AF45" i="21" s="1"/>
  <c r="AM34" i="18"/>
  <c r="AM36" i="18" s="1"/>
  <c r="AM38" i="18" s="1"/>
  <c r="AM40" i="18" s="1"/>
  <c r="AM43" i="18" s="1"/>
  <c r="AM45" i="18" s="1"/>
  <c r="AA34" i="22"/>
  <c r="AA36" i="22" s="1"/>
  <c r="AA38" i="22" s="1"/>
  <c r="AA40" i="22" s="1"/>
  <c r="AA43" i="22" s="1"/>
  <c r="AA45" i="22" s="1"/>
  <c r="U34" i="18"/>
  <c r="U36" i="18" s="1"/>
  <c r="U38" i="18" s="1"/>
  <c r="U40" i="18" s="1"/>
  <c r="U43" i="18" s="1"/>
  <c r="U45" i="18" s="1"/>
  <c r="AW34" i="21"/>
  <c r="AW36" i="21" s="1"/>
  <c r="AW38" i="21" s="1"/>
  <c r="AW40" i="21" s="1"/>
  <c r="AW43" i="21" s="1"/>
  <c r="AW45" i="21" s="1"/>
  <c r="Z34" i="21"/>
  <c r="Z36" i="21" s="1"/>
  <c r="Z38" i="21" s="1"/>
  <c r="Z40" i="21" s="1"/>
  <c r="Z43" i="21" s="1"/>
  <c r="Z45" i="21" s="1"/>
  <c r="AE34" i="21"/>
  <c r="AE36" i="21" s="1"/>
  <c r="AE38" i="21" s="1"/>
  <c r="AE40" i="21" s="1"/>
  <c r="AE43" i="21" s="1"/>
  <c r="AE45" i="21" s="1"/>
  <c r="AC34" i="18"/>
  <c r="AC36" i="18" s="1"/>
  <c r="AC38" i="18" s="1"/>
  <c r="AC40" i="18" s="1"/>
  <c r="AC43" i="18" s="1"/>
  <c r="AC45" i="18" s="1"/>
  <c r="AF34" i="14"/>
  <c r="R34" i="19"/>
  <c r="R36" i="19" s="1"/>
  <c r="R38" i="19" s="1"/>
  <c r="R40" i="19" s="1"/>
  <c r="R43" i="19" s="1"/>
  <c r="R45" i="19" s="1"/>
  <c r="AI34" i="25"/>
  <c r="AI36" i="25" s="1"/>
  <c r="AI38" i="25" s="1"/>
  <c r="AI40" i="25" s="1"/>
  <c r="AI43" i="25" s="1"/>
  <c r="AI45" i="25" s="1"/>
  <c r="AU34" i="23"/>
  <c r="AU36" i="23" s="1"/>
  <c r="AU38" i="23" s="1"/>
  <c r="AU40" i="23" s="1"/>
  <c r="AU43" i="23" s="1"/>
  <c r="AU45" i="23" s="1"/>
  <c r="AA34" i="21"/>
  <c r="AA36" i="21" s="1"/>
  <c r="AA38" i="21" s="1"/>
  <c r="AA40" i="21" s="1"/>
  <c r="AA43" i="21" s="1"/>
  <c r="AA45" i="21" s="1"/>
  <c r="U34" i="27"/>
  <c r="U36" i="27" s="1"/>
  <c r="U38" i="27" s="1"/>
  <c r="U40" i="27" s="1"/>
  <c r="U43" i="27" s="1"/>
  <c r="U45" i="27" s="1"/>
  <c r="AQ34" i="27"/>
  <c r="AQ36" i="27" s="1"/>
  <c r="AQ38" i="27" s="1"/>
  <c r="AQ40" i="27" s="1"/>
  <c r="AQ43" i="27" s="1"/>
  <c r="AQ45" i="27" s="1"/>
  <c r="V34" i="17"/>
  <c r="V36" i="17" s="1"/>
  <c r="V38" i="17" s="1"/>
  <c r="V40" i="17" s="1"/>
  <c r="V43" i="17" s="1"/>
  <c r="V45" i="17" s="1"/>
  <c r="AA34" i="24"/>
  <c r="AA36" i="24" s="1"/>
  <c r="AA38" i="24" s="1"/>
  <c r="AA40" i="24" s="1"/>
  <c r="AA43" i="24" s="1"/>
  <c r="AA45" i="24" s="1"/>
  <c r="AW34" i="20"/>
  <c r="AW36" i="20" s="1"/>
  <c r="AW38" i="20" s="1"/>
  <c r="AW40" i="20" s="1"/>
  <c r="AW43" i="20" s="1"/>
  <c r="AW45" i="20" s="1"/>
  <c r="U34" i="24"/>
  <c r="U36" i="24" s="1"/>
  <c r="U38" i="24" s="1"/>
  <c r="U40" i="24" s="1"/>
  <c r="U43" i="24" s="1"/>
  <c r="U45" i="24" s="1"/>
  <c r="AG34" i="23"/>
  <c r="AG36" i="23" s="1"/>
  <c r="AG38" i="23" s="1"/>
  <c r="AG40" i="23" s="1"/>
  <c r="AG43" i="23" s="1"/>
  <c r="AG45" i="23" s="1"/>
  <c r="AD34" i="17"/>
  <c r="AD36" i="17" s="1"/>
  <c r="AD38" i="17" s="1"/>
  <c r="AD40" i="17" s="1"/>
  <c r="AD43" i="17" s="1"/>
  <c r="AD45" i="17" s="1"/>
  <c r="AY34" i="27"/>
  <c r="AY36" i="27" s="1"/>
  <c r="AY38" i="27" s="1"/>
  <c r="AY40" i="27" s="1"/>
  <c r="AY43" i="27" s="1"/>
  <c r="AY45" i="27" s="1"/>
  <c r="S25" i="20"/>
  <c r="X34" i="21"/>
  <c r="X36" i="21" s="1"/>
  <c r="X38" i="21" s="1"/>
  <c r="X40" i="21" s="1"/>
  <c r="X43" i="21" s="1"/>
  <c r="X45" i="21" s="1"/>
  <c r="U34" i="20"/>
  <c r="U36" i="20" s="1"/>
  <c r="U38" i="20" s="1"/>
  <c r="U40" i="20" s="1"/>
  <c r="U43" i="20" s="1"/>
  <c r="U45" i="20" s="1"/>
  <c r="AN34" i="24"/>
  <c r="AN36" i="24" s="1"/>
  <c r="AN38" i="24" s="1"/>
  <c r="AN40" i="24" s="1"/>
  <c r="AN43" i="24" s="1"/>
  <c r="AN45" i="24" s="1"/>
  <c r="AG34" i="17"/>
  <c r="AG36" i="17" s="1"/>
  <c r="AG38" i="17" s="1"/>
  <c r="AG40" i="17" s="1"/>
  <c r="AG43" i="17" s="1"/>
  <c r="AG45" i="17" s="1"/>
  <c r="AM34" i="17"/>
  <c r="AM36" i="17" s="1"/>
  <c r="AM38" i="17" s="1"/>
  <c r="AM40" i="17" s="1"/>
  <c r="AM43" i="17" s="1"/>
  <c r="AM45" i="17" s="1"/>
  <c r="BD24" i="18"/>
  <c r="AK34" i="17"/>
  <c r="AK36" i="17" s="1"/>
  <c r="AK38" i="17" s="1"/>
  <c r="AK40" i="17" s="1"/>
  <c r="AK43" i="17" s="1"/>
  <c r="AK45" i="17" s="1"/>
  <c r="AE34" i="14"/>
  <c r="AC34" i="22"/>
  <c r="AC36" i="22" s="1"/>
  <c r="AC38" i="22" s="1"/>
  <c r="AC40" i="22" s="1"/>
  <c r="AC43" i="22" s="1"/>
  <c r="AC45" i="22" s="1"/>
  <c r="AN34" i="20"/>
  <c r="AN36" i="20" s="1"/>
  <c r="AN38" i="20" s="1"/>
  <c r="AN40" i="20" s="1"/>
  <c r="AN43" i="20" s="1"/>
  <c r="AN45" i="20" s="1"/>
  <c r="Y34" i="19"/>
  <c r="Y36" i="19" s="1"/>
  <c r="Y38" i="19" s="1"/>
  <c r="Y40" i="19" s="1"/>
  <c r="Y43" i="19" s="1"/>
  <c r="Y45" i="19" s="1"/>
  <c r="T34" i="17"/>
  <c r="T36" i="17" s="1"/>
  <c r="T38" i="17" s="1"/>
  <c r="T40" i="17" s="1"/>
  <c r="T43" i="17" s="1"/>
  <c r="T45" i="17" s="1"/>
  <c r="AN34" i="18"/>
  <c r="AN36" i="18" s="1"/>
  <c r="AN38" i="18" s="1"/>
  <c r="AN40" i="18" s="1"/>
  <c r="AN43" i="18" s="1"/>
  <c r="AN45" i="18" s="1"/>
  <c r="AR34" i="19"/>
  <c r="AR36" i="19" s="1"/>
  <c r="AR38" i="19" s="1"/>
  <c r="AR40" i="19" s="1"/>
  <c r="AR43" i="19" s="1"/>
  <c r="AR45" i="19" s="1"/>
  <c r="X34" i="24"/>
  <c r="X36" i="24" s="1"/>
  <c r="X38" i="24" s="1"/>
  <c r="X40" i="24" s="1"/>
  <c r="X43" i="24" s="1"/>
  <c r="X45" i="24" s="1"/>
  <c r="U34" i="19"/>
  <c r="U36" i="19" s="1"/>
  <c r="U38" i="19" s="1"/>
  <c r="U40" i="19" s="1"/>
  <c r="U43" i="19" s="1"/>
  <c r="U45" i="19" s="1"/>
  <c r="AF34" i="25"/>
  <c r="AF36" i="25" s="1"/>
  <c r="AF38" i="25" s="1"/>
  <c r="AF40" i="25" s="1"/>
  <c r="AF43" i="25" s="1"/>
  <c r="AF45" i="25" s="1"/>
  <c r="AP34" i="20"/>
  <c r="AP36" i="20" s="1"/>
  <c r="AP38" i="20" s="1"/>
  <c r="AP40" i="20" s="1"/>
  <c r="AP43" i="20" s="1"/>
  <c r="AP45" i="20" s="1"/>
  <c r="Q49" i="14"/>
  <c r="AH34" i="20"/>
  <c r="AH36" i="20" s="1"/>
  <c r="AH38" i="20" s="1"/>
  <c r="AH40" i="20" s="1"/>
  <c r="AH43" i="20" s="1"/>
  <c r="AH45" i="20" s="1"/>
  <c r="X34" i="17"/>
  <c r="X36" i="17" s="1"/>
  <c r="X38" i="17" s="1"/>
  <c r="X40" i="17" s="1"/>
  <c r="X43" i="17" s="1"/>
  <c r="X45" i="17" s="1"/>
  <c r="AA34" i="17"/>
  <c r="AA36" i="17" s="1"/>
  <c r="AA38" i="17" s="1"/>
  <c r="AA40" i="17" s="1"/>
  <c r="AA43" i="17" s="1"/>
  <c r="AA45" i="17" s="1"/>
  <c r="AC34" i="19"/>
  <c r="AC36" i="19" s="1"/>
  <c r="AC38" i="19" s="1"/>
  <c r="AC40" i="19" s="1"/>
  <c r="AC43" i="19" s="1"/>
  <c r="AC45" i="19" s="1"/>
  <c r="AJ34" i="21"/>
  <c r="AJ36" i="21" s="1"/>
  <c r="AJ38" i="21" s="1"/>
  <c r="AJ40" i="21" s="1"/>
  <c r="AJ43" i="21" s="1"/>
  <c r="AJ45" i="21" s="1"/>
  <c r="AZ34" i="27"/>
  <c r="AZ36" i="27" s="1"/>
  <c r="AZ38" i="27" s="1"/>
  <c r="AZ40" i="27" s="1"/>
  <c r="AZ43" i="27" s="1"/>
  <c r="AZ45" i="27" s="1"/>
  <c r="AY34" i="25"/>
  <c r="AY36" i="25" s="1"/>
  <c r="AY38" i="25" s="1"/>
  <c r="AY40" i="25" s="1"/>
  <c r="AY43" i="25" s="1"/>
  <c r="AY45" i="25" s="1"/>
  <c r="T34" i="20"/>
  <c r="T36" i="20" s="1"/>
  <c r="T38" i="20" s="1"/>
  <c r="T40" i="20" s="1"/>
  <c r="T43" i="20" s="1"/>
  <c r="T45" i="20" s="1"/>
  <c r="AX34" i="25"/>
  <c r="AX36" i="25" s="1"/>
  <c r="AX38" i="25" s="1"/>
  <c r="AX40" i="25" s="1"/>
  <c r="AX43" i="25" s="1"/>
  <c r="AX45" i="25" s="1"/>
  <c r="AX34" i="27"/>
  <c r="AX36" i="27" s="1"/>
  <c r="AX38" i="27" s="1"/>
  <c r="AX40" i="27" s="1"/>
  <c r="AX43" i="27" s="1"/>
  <c r="AX45" i="27" s="1"/>
  <c r="AK34" i="24"/>
  <c r="AK36" i="24" s="1"/>
  <c r="AK38" i="24" s="1"/>
  <c r="AK40" i="24" s="1"/>
  <c r="AK43" i="24" s="1"/>
  <c r="AK45" i="24" s="1"/>
  <c r="AD34" i="23"/>
  <c r="AD36" i="23" s="1"/>
  <c r="AD38" i="23" s="1"/>
  <c r="AD40" i="23" s="1"/>
  <c r="AD43" i="23" s="1"/>
  <c r="AD45" i="23" s="1"/>
  <c r="AL34" i="20"/>
  <c r="AL36" i="20" s="1"/>
  <c r="AL38" i="20" s="1"/>
  <c r="AL40" i="20" s="1"/>
  <c r="AL43" i="20" s="1"/>
  <c r="AL45" i="20" s="1"/>
  <c r="AH34" i="17"/>
  <c r="AH36" i="17" s="1"/>
  <c r="AH38" i="17" s="1"/>
  <c r="AH40" i="17" s="1"/>
  <c r="AH43" i="17" s="1"/>
  <c r="AH45" i="17" s="1"/>
  <c r="AY34" i="24"/>
  <c r="AY36" i="24" s="1"/>
  <c r="AY38" i="24" s="1"/>
  <c r="AY40" i="24" s="1"/>
  <c r="AY43" i="24" s="1"/>
  <c r="AY45" i="24" s="1"/>
  <c r="Y34" i="27"/>
  <c r="Y36" i="27" s="1"/>
  <c r="Y38" i="27" s="1"/>
  <c r="Y40" i="27" s="1"/>
  <c r="Y43" i="27" s="1"/>
  <c r="Y45" i="27" s="1"/>
  <c r="AM34" i="19"/>
  <c r="AM36" i="19" s="1"/>
  <c r="AM38" i="19" s="1"/>
  <c r="AM40" i="19" s="1"/>
  <c r="AM43" i="19" s="1"/>
  <c r="AM45" i="19" s="1"/>
  <c r="AB34" i="18"/>
  <c r="AB36" i="18" s="1"/>
  <c r="AB38" i="18" s="1"/>
  <c r="AB40" i="18" s="1"/>
  <c r="AB43" i="18" s="1"/>
  <c r="AB45" i="18" s="1"/>
  <c r="AW34" i="25"/>
  <c r="AW36" i="25" s="1"/>
  <c r="AW38" i="25" s="1"/>
  <c r="AW40" i="25" s="1"/>
  <c r="AW43" i="25" s="1"/>
  <c r="AW45" i="25" s="1"/>
  <c r="BD34" i="23"/>
  <c r="BD36" i="23" s="1"/>
  <c r="BD38" i="23" s="1"/>
  <c r="BD40" i="23" s="1"/>
  <c r="BD43" i="23" s="1"/>
  <c r="BD45" i="23" s="1"/>
  <c r="BD49" i="23" s="1"/>
  <c r="BD34" i="25"/>
  <c r="BD36" i="25" s="1"/>
  <c r="BD38" i="25" s="1"/>
  <c r="BD40" i="25" s="1"/>
  <c r="BD43" i="25" s="1"/>
  <c r="BD45" i="25" s="1"/>
  <c r="BD49" i="25" s="1"/>
  <c r="BD34" i="2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U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AG36" i="14"/>
  <c r="AG38" i="14" s="1"/>
  <c r="AG40" i="14" s="1"/>
  <c r="AG43" i="14" s="1"/>
  <c r="AG45" i="14" s="1"/>
  <c r="AE36" i="14"/>
  <c r="AE38" i="14" s="1"/>
  <c r="AE40" i="14" s="1"/>
  <c r="AE43" i="14" s="1"/>
  <c r="AE45" i="14" s="1"/>
  <c r="AF36" i="14"/>
  <c r="AF38" i="14" s="1"/>
  <c r="AF40" i="14" s="1"/>
  <c r="AF43" i="14" s="1"/>
  <c r="AF45" i="14" s="1"/>
  <c r="Q28" i="14"/>
  <c r="S26" i="14" s="1"/>
  <c r="BD24" i="14"/>
  <c r="AI34" i="14"/>
  <c r="AP20" i="14"/>
  <c r="AK19" i="14"/>
  <c r="AO20" i="14"/>
  <c r="AJ19" i="14"/>
  <c r="AH34" i="14"/>
  <c r="R47" i="17" l="1"/>
  <c r="T47" i="20"/>
  <c r="S26" i="18"/>
  <c r="T26" i="18" s="1"/>
  <c r="U26" i="18" s="1"/>
  <c r="P26" i="24"/>
  <c r="Q26" i="24" s="1"/>
  <c r="R26" i="24" s="1"/>
  <c r="R26" i="19"/>
  <c r="S26" i="19" s="1"/>
  <c r="T26" i="19" s="1"/>
  <c r="Q26" i="25"/>
  <c r="R26" i="25" s="1"/>
  <c r="S26" i="25" s="1"/>
  <c r="S26" i="17"/>
  <c r="T26" i="17" s="1"/>
  <c r="R26" i="21"/>
  <c r="S26" i="21" s="1"/>
  <c r="T26" i="21" s="1"/>
  <c r="S26" i="22"/>
  <c r="T26" i="22" s="1"/>
  <c r="U26" i="22" s="1"/>
  <c r="V26" i="20"/>
  <c r="T24" i="20"/>
  <c r="T25" i="20" s="1"/>
  <c r="R26" i="23"/>
  <c r="S47" i="18"/>
  <c r="U24" i="20"/>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R47" i="21" l="1"/>
  <c r="S24" i="17"/>
  <c r="S25" i="17" s="1"/>
  <c r="T47" i="18"/>
  <c r="T47" i="22"/>
  <c r="Q24" i="25"/>
  <c r="Q25" i="25" s="1"/>
  <c r="Q47" i="25"/>
  <c r="S24" i="18"/>
  <c r="R47" i="19"/>
  <c r="S24" i="22"/>
  <c r="S47" i="22"/>
  <c r="P24" i="24"/>
  <c r="U25" i="20"/>
  <c r="R24" i="21"/>
  <c r="R24" i="19"/>
  <c r="T49" i="20"/>
  <c r="U28" i="20" s="1"/>
  <c r="W26" i="20" s="1"/>
  <c r="X26" i="20" s="1"/>
  <c r="S26" i="23"/>
  <c r="T26" i="23" s="1"/>
  <c r="T47" i="23" s="1"/>
  <c r="R24" i="23"/>
  <c r="U26" i="17"/>
  <c r="P47" i="24"/>
  <c r="R47" i="23"/>
  <c r="S47" i="17"/>
  <c r="U47" i="20"/>
  <c r="R24" i="27"/>
  <c r="R25" i="27" s="1"/>
  <c r="R47" i="27"/>
  <c r="T47" i="21"/>
  <c r="T24" i="21"/>
  <c r="Q47" i="24"/>
  <c r="Q24" i="24"/>
  <c r="R24" i="25"/>
  <c r="U49" i="20"/>
  <c r="V28" i="20" s="1"/>
  <c r="T24" i="22"/>
  <c r="R47" i="25"/>
  <c r="S47" i="19"/>
  <c r="S24" i="19"/>
  <c r="S49" i="19" s="1"/>
  <c r="T28" i="19" s="1"/>
  <c r="S24" i="21"/>
  <c r="S47" i="21"/>
  <c r="T24" i="18"/>
  <c r="S24" i="27"/>
  <c r="S47" i="27"/>
  <c r="T47" i="17"/>
  <c r="T24" i="17"/>
  <c r="T25" i="17" s="1"/>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S24" i="23" l="1"/>
  <c r="S49" i="17"/>
  <c r="T28" i="17" s="1"/>
  <c r="V26" i="17" s="1"/>
  <c r="T24" i="23"/>
  <c r="T25" i="23" s="1"/>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X24" i="20"/>
  <c r="X47" i="20"/>
  <c r="T49" i="17"/>
  <c r="U28" i="17" s="1"/>
  <c r="S25" i="21"/>
  <c r="S49" i="21"/>
  <c r="T28" i="21" s="1"/>
  <c r="S24" i="25"/>
  <c r="S25" i="25" s="1"/>
  <c r="S47" i="25"/>
  <c r="U47" i="17"/>
  <c r="U24" i="17"/>
  <c r="U25" i="17" s="1"/>
  <c r="Q25" i="24"/>
  <c r="Q49" i="24"/>
  <c r="R28" i="24" s="1"/>
  <c r="T49" i="18"/>
  <c r="U28" i="18" s="1"/>
  <c r="U24" i="18"/>
  <c r="U25" i="18" s="1"/>
  <c r="U47" i="18"/>
  <c r="S25" i="23"/>
  <c r="S49" i="23"/>
  <c r="T28" i="23" s="1"/>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W26" i="17" l="1"/>
  <c r="T49" i="23"/>
  <c r="U28" i="23" s="1"/>
  <c r="U26" i="25"/>
  <c r="V26" i="23"/>
  <c r="T26" i="24"/>
  <c r="T24" i="24" s="1"/>
  <c r="X25" i="20"/>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S49" i="24"/>
  <c r="T28" i="24" s="1"/>
  <c r="U47" i="19"/>
  <c r="U24" i="19"/>
  <c r="U25" i="19" s="1"/>
  <c r="S49" i="25"/>
  <c r="T28" i="25" s="1"/>
  <c r="U6" i="13"/>
  <c r="T49" i="27"/>
  <c r="U28" i="27" s="1"/>
  <c r="T47" i="25"/>
  <c r="T24" i="25"/>
  <c r="T25" i="25" s="1"/>
  <c r="R25" i="24"/>
  <c r="R49" i="24"/>
  <c r="S28" i="24" s="1"/>
  <c r="U47" i="27"/>
  <c r="U24" i="27"/>
  <c r="U25" i="27" s="1"/>
  <c r="U49" i="18"/>
  <c r="V28" i="18" s="1"/>
  <c r="V47" i="22"/>
  <c r="V24" i="22"/>
  <c r="V25" i="22" s="1"/>
  <c r="V24" i="18"/>
  <c r="V25" i="18" s="1"/>
  <c r="V47" i="18"/>
  <c r="U49" i="17"/>
  <c r="V28" i="17" s="1"/>
  <c r="X26" i="17" s="1"/>
  <c r="U49" i="22"/>
  <c r="V28" i="22" s="1"/>
  <c r="X49" i="20"/>
  <c r="Y28" i="20"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W26" i="23" l="1"/>
  <c r="W47" i="23" s="1"/>
  <c r="V47" i="21"/>
  <c r="V24" i="21"/>
  <c r="T47" i="24"/>
  <c r="V26" i="25"/>
  <c r="V24" i="23"/>
  <c r="V49" i="23" s="1"/>
  <c r="W28" i="23" s="1"/>
  <c r="X26" i="18"/>
  <c r="V47" i="23"/>
  <c r="T25" i="24"/>
  <c r="U26" i="24"/>
  <c r="U24" i="24" s="1"/>
  <c r="U25" i="24" s="1"/>
  <c r="V26" i="24"/>
  <c r="X26" i="22"/>
  <c r="U49" i="21"/>
  <c r="V28" i="21" s="1"/>
  <c r="X26" i="21" s="1"/>
  <c r="V25" i="21"/>
  <c r="U49" i="23"/>
  <c r="V28" i="23" s="1"/>
  <c r="Y26" i="20"/>
  <c r="Y24" i="20" s="1"/>
  <c r="W26" i="27"/>
  <c r="W24" i="17"/>
  <c r="W25" i="17" s="1"/>
  <c r="W47" i="17"/>
  <c r="T49" i="25"/>
  <c r="U28" i="25" s="1"/>
  <c r="W26" i="25" s="1"/>
  <c r="V49" i="18"/>
  <c r="W28" i="18" s="1"/>
  <c r="W24" i="18"/>
  <c r="W25" i="18" s="1"/>
  <c r="W47" i="18"/>
  <c r="V49" i="22"/>
  <c r="W28" i="22" s="1"/>
  <c r="Y26" i="22" s="1"/>
  <c r="U49" i="27"/>
  <c r="V28" i="27" s="1"/>
  <c r="V6" i="13"/>
  <c r="V24" i="27"/>
  <c r="V25" i="27" s="1"/>
  <c r="V47" i="27"/>
  <c r="U47" i="25"/>
  <c r="U24" i="25"/>
  <c r="U25" i="25" s="1"/>
  <c r="T49" i="24"/>
  <c r="U28" i="24" s="1"/>
  <c r="V49" i="21"/>
  <c r="W28" i="21" s="1"/>
  <c r="V47" i="19"/>
  <c r="V24" i="19"/>
  <c r="V25" i="19" s="1"/>
  <c r="W47" i="22"/>
  <c r="W24" i="22"/>
  <c r="W25" i="22" s="1"/>
  <c r="W24" i="21"/>
  <c r="W25" i="21" s="1"/>
  <c r="W47" i="21"/>
  <c r="U49" i="19"/>
  <c r="V28" i="19" s="1"/>
  <c r="X26" i="19" s="1"/>
  <c r="V49" i="17"/>
  <c r="W28" i="17" s="1"/>
  <c r="Y26" i="17" s="1"/>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X26" i="23" l="1"/>
  <c r="Y26" i="23" s="1"/>
  <c r="W24" i="23"/>
  <c r="W25" i="23"/>
  <c r="V25" i="23"/>
  <c r="Y26" i="21"/>
  <c r="Y24" i="21" s="1"/>
  <c r="X26" i="27"/>
  <c r="U47" i="24"/>
  <c r="Y26" i="18"/>
  <c r="W26" i="24"/>
  <c r="Y25" i="20"/>
  <c r="Y49" i="20"/>
  <c r="Z28" i="20" s="1"/>
  <c r="Z26" i="20"/>
  <c r="Y47" i="20"/>
  <c r="V24" i="25"/>
  <c r="V25" i="25" s="1"/>
  <c r="V47" i="25"/>
  <c r="W49" i="17"/>
  <c r="X28" i="17" s="1"/>
  <c r="Z26" i="17" s="1"/>
  <c r="U49" i="25"/>
  <c r="V28" i="25" s="1"/>
  <c r="X26" i="25" s="1"/>
  <c r="X24" i="22"/>
  <c r="X25" i="22" s="1"/>
  <c r="X47" i="22"/>
  <c r="V49" i="19"/>
  <c r="W28" i="19" s="1"/>
  <c r="Y26" i="19" s="1"/>
  <c r="W6" i="13"/>
  <c r="V49" i="27"/>
  <c r="W28" i="27" s="1"/>
  <c r="Y26" i="27" s="1"/>
  <c r="W49" i="18"/>
  <c r="X28" i="18" s="1"/>
  <c r="Z26" i="18" s="1"/>
  <c r="X24" i="17"/>
  <c r="X25" i="17" s="1"/>
  <c r="X47" i="17"/>
  <c r="W49" i="22"/>
  <c r="X28" i="22" s="1"/>
  <c r="Z26" i="22" s="1"/>
  <c r="W49" i="23"/>
  <c r="X28" i="23" s="1"/>
  <c r="W49" i="21"/>
  <c r="X28" i="21" s="1"/>
  <c r="Z26" i="21" s="1"/>
  <c r="W24" i="27"/>
  <c r="W25" i="27" s="1"/>
  <c r="W47" i="27"/>
  <c r="X24" i="18"/>
  <c r="X25" i="18" s="1"/>
  <c r="X47" i="18"/>
  <c r="X24" i="21"/>
  <c r="X25" i="21" s="1"/>
  <c r="X47" i="21"/>
  <c r="W24" i="19"/>
  <c r="W25" i="19" s="1"/>
  <c r="W47" i="19"/>
  <c r="U49" i="24"/>
  <c r="V28" i="24" s="1"/>
  <c r="V24" i="24"/>
  <c r="V25" i="24" s="1"/>
  <c r="V47" i="24"/>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X24" i="23" l="1"/>
  <c r="X25" i="23" s="1"/>
  <c r="X47" i="23"/>
  <c r="Y47" i="21"/>
  <c r="X26" i="24"/>
  <c r="Z26" i="23"/>
  <c r="AA26" i="20"/>
  <c r="Z47" i="20"/>
  <c r="Z24" i="20"/>
  <c r="Y47" i="23"/>
  <c r="Y24" i="23"/>
  <c r="X49" i="21"/>
  <c r="Y28" i="21" s="1"/>
  <c r="AA26" i="21" s="1"/>
  <c r="Y25" i="21"/>
  <c r="X49" i="17"/>
  <c r="Y28" i="17" s="1"/>
  <c r="AA26" i="17" s="1"/>
  <c r="X24" i="19"/>
  <c r="X25" i="19" s="1"/>
  <c r="X47" i="19"/>
  <c r="Z24" i="21"/>
  <c r="Z25" i="21" s="1"/>
  <c r="Z47" i="21"/>
  <c r="Y24" i="18"/>
  <c r="Y25" i="18" s="1"/>
  <c r="Y47" i="18"/>
  <c r="Y24" i="17"/>
  <c r="Y25" i="17" s="1"/>
  <c r="Y47" i="17"/>
  <c r="V49" i="25"/>
  <c r="W28" i="25" s="1"/>
  <c r="Y26" i="25" s="1"/>
  <c r="V49" i="24"/>
  <c r="W28" i="24" s="1"/>
  <c r="Y26" i="24" s="1"/>
  <c r="X49" i="18"/>
  <c r="Y28" i="18" s="1"/>
  <c r="AA26" i="18" s="1"/>
  <c r="Y47" i="22"/>
  <c r="Y24" i="22"/>
  <c r="Y25" i="22" s="1"/>
  <c r="W24" i="25"/>
  <c r="W25" i="25" s="1"/>
  <c r="W47" i="25"/>
  <c r="W24" i="24"/>
  <c r="W25" i="24" s="1"/>
  <c r="W47" i="24"/>
  <c r="X49" i="22"/>
  <c r="Y28" i="22" s="1"/>
  <c r="AA26" i="22" s="1"/>
  <c r="X24" i="27"/>
  <c r="X25" i="27" s="1"/>
  <c r="X47" i="27"/>
  <c r="W49" i="19"/>
  <c r="X28" i="19" s="1"/>
  <c r="Z26" i="19" s="1"/>
  <c r="X6" i="13"/>
  <c r="W49" i="27"/>
  <c r="X28" i="27" s="1"/>
  <c r="Z26" i="27" s="1"/>
  <c r="X49" i="23"/>
  <c r="Y28" i="23"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W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Y25" i="23" l="1"/>
  <c r="AA26" i="23"/>
  <c r="AB26" i="21"/>
  <c r="Z25" i="20"/>
  <c r="Z49" i="20"/>
  <c r="AA28" i="20" s="1"/>
  <c r="AB26" i="20"/>
  <c r="AA47" i="20"/>
  <c r="AA24" i="20"/>
  <c r="AA25" i="20" s="1"/>
  <c r="Z24" i="22"/>
  <c r="Z25" i="22" s="1"/>
  <c r="Z47" i="22"/>
  <c r="Y49" i="18"/>
  <c r="Z28" i="18" s="1"/>
  <c r="AB26" i="18" s="1"/>
  <c r="W49" i="24"/>
  <c r="X28" i="24" s="1"/>
  <c r="Z26" i="24" s="1"/>
  <c r="Y24" i="25"/>
  <c r="Y47" i="25"/>
  <c r="X24" i="24"/>
  <c r="X25" i="24" s="1"/>
  <c r="X47" i="24"/>
  <c r="Y49" i="17"/>
  <c r="Z28" i="17" s="1"/>
  <c r="AB26" i="17" s="1"/>
  <c r="Z49" i="21"/>
  <c r="AA28" i="21" s="1"/>
  <c r="AC26" i="21" s="1"/>
  <c r="Y24" i="27"/>
  <c r="Y25" i="27" s="1"/>
  <c r="Y47" i="27"/>
  <c r="W49" i="25"/>
  <c r="X28" i="25" s="1"/>
  <c r="Z26" i="25" s="1"/>
  <c r="Z47" i="17"/>
  <c r="Z24" i="17"/>
  <c r="Z25" i="17" s="1"/>
  <c r="AA24" i="21"/>
  <c r="AA25" i="21" s="1"/>
  <c r="AA47" i="21"/>
  <c r="Y49" i="23"/>
  <c r="Z28" i="23" s="1"/>
  <c r="AB26" i="23" s="1"/>
  <c r="Y6" i="13"/>
  <c r="X49" i="27"/>
  <c r="Y28" i="27" s="1"/>
  <c r="AA26" i="27" s="1"/>
  <c r="X47" i="25"/>
  <c r="X24" i="25"/>
  <c r="X25" i="25" s="1"/>
  <c r="Y47" i="19"/>
  <c r="Y24" i="19"/>
  <c r="Y25" i="19" s="1"/>
  <c r="Y49" i="22"/>
  <c r="Z28" i="22" s="1"/>
  <c r="AB26"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AC26" i="20" l="1"/>
  <c r="AB24" i="20"/>
  <c r="AB47" i="20"/>
  <c r="AA49" i="20"/>
  <c r="AB28" i="20" s="1"/>
  <c r="Z47" i="25"/>
  <c r="Z24" i="25"/>
  <c r="Z25" i="25" s="1"/>
  <c r="AA24" i="18"/>
  <c r="AA25" i="18" s="1"/>
  <c r="AA47" i="18"/>
  <c r="Z24" i="24"/>
  <c r="Z47" i="24"/>
  <c r="Y49" i="19"/>
  <c r="Z28" i="19" s="1"/>
  <c r="AB26" i="19" s="1"/>
  <c r="Y49" i="27"/>
  <c r="Z28" i="27" s="1"/>
  <c r="AB26" i="27" s="1"/>
  <c r="Z6" i="13"/>
  <c r="X49" i="24"/>
  <c r="Y28" i="24" s="1"/>
  <c r="AA26" i="24" s="1"/>
  <c r="Z24" i="19"/>
  <c r="Z25" i="19" s="1"/>
  <c r="Z47" i="19"/>
  <c r="Z24" i="27"/>
  <c r="Z25" i="27" s="1"/>
  <c r="Z47" i="27"/>
  <c r="Z49" i="23"/>
  <c r="AA28" i="23" s="1"/>
  <c r="AC26" i="23" s="1"/>
  <c r="AA47" i="17"/>
  <c r="AA24" i="17"/>
  <c r="AA25" i="17" s="1"/>
  <c r="AA47" i="23"/>
  <c r="AA24" i="23"/>
  <c r="AA25" i="23" s="1"/>
  <c r="Y24" i="24"/>
  <c r="Y25" i="24" s="1"/>
  <c r="Y47" i="24"/>
  <c r="Z49" i="22"/>
  <c r="AA28" i="22" s="1"/>
  <c r="AC26" i="22" s="1"/>
  <c r="AB24" i="21"/>
  <c r="AB25" i="21" s="1"/>
  <c r="AB47" i="21"/>
  <c r="AA49" i="21"/>
  <c r="AB28" i="21" s="1"/>
  <c r="AD26" i="21" s="1"/>
  <c r="Z49" i="17"/>
  <c r="AA28" i="17" s="1"/>
  <c r="AC26" i="17" s="1"/>
  <c r="Z49" i="18"/>
  <c r="AA28" i="18" s="1"/>
  <c r="AC26" i="18" s="1"/>
  <c r="X49" i="25"/>
  <c r="Y28" i="25" s="1"/>
  <c r="AA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B26" i="25" l="1"/>
  <c r="AB49" i="20"/>
  <c r="AC28" i="20" s="1"/>
  <c r="AD26" i="20"/>
  <c r="AC24" i="20"/>
  <c r="AC25" i="20" s="1"/>
  <c r="AC47" i="20"/>
  <c r="AB26" i="14"/>
  <c r="AB24" i="14" s="1"/>
  <c r="AB25" i="20"/>
  <c r="AA24" i="25"/>
  <c r="AA25" i="25" s="1"/>
  <c r="AA47" i="25"/>
  <c r="AC24" i="21"/>
  <c r="AC25" i="21" s="1"/>
  <c r="AC47" i="21"/>
  <c r="AB24" i="17"/>
  <c r="AB25" i="17" s="1"/>
  <c r="AB47" i="17"/>
  <c r="Z49" i="24"/>
  <c r="AA28" i="24" s="1"/>
  <c r="AA24" i="24"/>
  <c r="AA25" i="24" s="1"/>
  <c r="AA47" i="24"/>
  <c r="AB24" i="18"/>
  <c r="AB25" i="18" s="1"/>
  <c r="AB47" i="18"/>
  <c r="Y49" i="24"/>
  <c r="Z28" i="24" s="1"/>
  <c r="AB26" i="24" s="1"/>
  <c r="Z25" i="24"/>
  <c r="Z49" i="25"/>
  <c r="AA28" i="25" s="1"/>
  <c r="AC26" i="25" s="1"/>
  <c r="AC47" i="18"/>
  <c r="AC24" i="18"/>
  <c r="AA49" i="17"/>
  <c r="AB28" i="17" s="1"/>
  <c r="AD26" i="17" s="1"/>
  <c r="AB49" i="21"/>
  <c r="AC28" i="21" s="1"/>
  <c r="AE26" i="21" s="1"/>
  <c r="Z49" i="19"/>
  <c r="AA28" i="19" s="1"/>
  <c r="AC26" i="19" s="1"/>
  <c r="AB24" i="22"/>
  <c r="AB25" i="22" s="1"/>
  <c r="AB47" i="22"/>
  <c r="AA47" i="19"/>
  <c r="AA24" i="19"/>
  <c r="AA25" i="19" s="1"/>
  <c r="AA49" i="18"/>
  <c r="AB28" i="18" s="1"/>
  <c r="AD26" i="18" s="1"/>
  <c r="AA49" i="23"/>
  <c r="AB28" i="23" s="1"/>
  <c r="AD26" i="23" s="1"/>
  <c r="AA47" i="27"/>
  <c r="AA24" i="27"/>
  <c r="AA25" i="27" s="1"/>
  <c r="AB24" i="23"/>
  <c r="AB25" i="23" s="1"/>
  <c r="AB47" i="23"/>
  <c r="AA49" i="22"/>
  <c r="AB28" i="22" s="1"/>
  <c r="AD26" i="22" s="1"/>
  <c r="AA6" i="13"/>
  <c r="Z49" i="27"/>
  <c r="AA28" i="27" s="1"/>
  <c r="AC26" i="27" s="1"/>
  <c r="AA7" i="13"/>
  <c r="Z25" i="14"/>
  <c r="AZ36" i="14"/>
  <c r="AZ38" i="14" s="1"/>
  <c r="AZ40" i="14" s="1"/>
  <c r="AZ43" i="14" s="1"/>
  <c r="AZ45" i="14" s="1"/>
  <c r="X11" i="13"/>
  <c r="AA8" i="13"/>
  <c r="X12" i="13"/>
  <c r="Y10" i="13"/>
  <c r="Z10" i="13"/>
  <c r="AB8" i="13"/>
  <c r="AA28" i="14"/>
  <c r="Y15" i="13"/>
  <c r="AC26" i="24" l="1"/>
  <c r="AC26" i="14"/>
  <c r="AE26" i="20"/>
  <c r="AD24" i="20"/>
  <c r="AD25" i="20" s="1"/>
  <c r="AD47" i="20"/>
  <c r="AC49" i="20"/>
  <c r="AD28" i="20" s="1"/>
  <c r="AC47" i="19"/>
  <c r="AC24" i="19"/>
  <c r="AC49" i="21"/>
  <c r="AD28" i="21" s="1"/>
  <c r="AF26" i="21" s="1"/>
  <c r="AA49" i="19"/>
  <c r="AB28" i="19" s="1"/>
  <c r="AD26" i="19" s="1"/>
  <c r="AD47" i="21"/>
  <c r="AD24" i="21"/>
  <c r="AD25" i="21" s="1"/>
  <c r="AB47" i="27"/>
  <c r="AB24" i="27"/>
  <c r="AB25" i="27" s="1"/>
  <c r="AB49" i="18"/>
  <c r="AC28" i="18" s="1"/>
  <c r="AE26" i="18" s="1"/>
  <c r="AC25" i="18"/>
  <c r="AA49" i="25"/>
  <c r="AB28" i="25" s="1"/>
  <c r="AD26" i="25" s="1"/>
  <c r="AB49" i="22"/>
  <c r="AC28" i="22" s="1"/>
  <c r="AE26" i="22" s="1"/>
  <c r="AC49" i="18"/>
  <c r="AD28" i="18" s="1"/>
  <c r="AB49" i="17"/>
  <c r="AC28" i="17" s="1"/>
  <c r="AE26" i="17" s="1"/>
  <c r="AB49" i="23"/>
  <c r="AC28" i="23" s="1"/>
  <c r="AE26" i="23" s="1"/>
  <c r="AA49" i="24"/>
  <c r="AB28" i="24" s="1"/>
  <c r="AB25" i="24"/>
  <c r="AC24" i="23"/>
  <c r="AC25" i="23" s="1"/>
  <c r="AC47" i="23"/>
  <c r="AB47" i="24"/>
  <c r="AB24" i="24"/>
  <c r="AB6" i="13"/>
  <c r="AA49" i="27"/>
  <c r="AB28" i="27" s="1"/>
  <c r="AD26" i="27" s="1"/>
  <c r="AB24" i="19"/>
  <c r="AB25" i="19" s="1"/>
  <c r="AB47" i="19"/>
  <c r="AB24" i="25"/>
  <c r="AB25" i="25" s="1"/>
  <c r="AB47" i="25"/>
  <c r="AC24" i="22"/>
  <c r="AC25" i="22" s="1"/>
  <c r="AC47" i="22"/>
  <c r="AC47" i="17"/>
  <c r="AC24" i="17"/>
  <c r="AC25" i="17" s="1"/>
  <c r="AD24" i="18"/>
  <c r="AD25" i="18" s="1"/>
  <c r="AD47" i="18"/>
  <c r="AA47" i="14"/>
  <c r="AA24" i="14"/>
  <c r="Y14" i="13"/>
  <c r="AA13" i="13"/>
  <c r="Y11" i="13"/>
  <c r="AC8" i="13"/>
  <c r="Y12" i="13"/>
  <c r="Y16" i="13"/>
  <c r="AB49" i="14"/>
  <c r="AB47" i="14"/>
  <c r="AA9" i="13"/>
  <c r="AD26" i="24" l="1"/>
  <c r="AF26" i="18"/>
  <c r="AD49" i="20"/>
  <c r="AE28" i="20" s="1"/>
  <c r="AF26" i="20"/>
  <c r="AE24" i="20"/>
  <c r="AE47" i="20"/>
  <c r="AE24" i="18"/>
  <c r="AE25" i="18" s="1"/>
  <c r="AE47" i="18"/>
  <c r="AC49" i="17"/>
  <c r="AD28" i="17" s="1"/>
  <c r="AF26" i="17" s="1"/>
  <c r="AD24" i="17"/>
  <c r="AD25" i="17" s="1"/>
  <c r="AD47" i="17"/>
  <c r="AD49" i="18"/>
  <c r="AE28" i="18" s="1"/>
  <c r="AB49" i="27"/>
  <c r="AC28" i="27" s="1"/>
  <c r="AE26" i="27" s="1"/>
  <c r="AC6" i="13"/>
  <c r="AD47" i="22"/>
  <c r="AD24" i="22"/>
  <c r="AD25" i="22" s="1"/>
  <c r="AC47" i="27"/>
  <c r="AC24" i="27"/>
  <c r="AC25" i="27" s="1"/>
  <c r="AC24" i="24"/>
  <c r="AC25" i="24" s="1"/>
  <c r="AC47" i="24"/>
  <c r="AB49" i="19"/>
  <c r="AC28" i="19" s="1"/>
  <c r="AE26" i="19" s="1"/>
  <c r="AC25" i="19"/>
  <c r="AC49" i="23"/>
  <c r="AD28" i="23" s="1"/>
  <c r="AF26" i="23" s="1"/>
  <c r="AD47" i="19"/>
  <c r="AD24" i="19"/>
  <c r="AD25" i="19" s="1"/>
  <c r="AC49" i="22"/>
  <c r="AD28" i="22" s="1"/>
  <c r="AF26" i="22" s="1"/>
  <c r="AB49" i="24"/>
  <c r="AC28" i="24" s="1"/>
  <c r="AC49" i="19"/>
  <c r="AD28" i="19" s="1"/>
  <c r="AC47" i="25"/>
  <c r="AC24" i="25"/>
  <c r="AC25" i="25" s="1"/>
  <c r="AE24" i="21"/>
  <c r="AE25" i="21" s="1"/>
  <c r="AE47" i="21"/>
  <c r="AD24" i="23"/>
  <c r="AD25" i="23" s="1"/>
  <c r="AD47" i="23"/>
  <c r="AB49" i="25"/>
  <c r="AC28" i="25" s="1"/>
  <c r="AE26" i="25" s="1"/>
  <c r="AD49" i="21"/>
  <c r="AE28" i="21" s="1"/>
  <c r="AG26" i="21" s="1"/>
  <c r="AC47" i="14"/>
  <c r="AC24" i="14"/>
  <c r="AC49" i="14" s="1"/>
  <c r="AB7" i="13"/>
  <c r="AA49" i="14"/>
  <c r="Z12" i="13"/>
  <c r="Z14" i="13"/>
  <c r="AA12" i="13"/>
  <c r="AA10" i="13"/>
  <c r="Z11" i="13"/>
  <c r="AB10" i="13"/>
  <c r="Z16" i="13"/>
  <c r="AA16" i="13"/>
  <c r="AB25" i="14"/>
  <c r="AA25" i="14"/>
  <c r="AB9" i="13"/>
  <c r="AC13" i="13"/>
  <c r="AB13" i="13"/>
  <c r="AC7" i="13"/>
  <c r="Z15" i="13"/>
  <c r="AE26" i="24" l="1"/>
  <c r="AG26" i="18"/>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G26" i="22" s="1"/>
  <c r="AE47" i="22"/>
  <c r="AE24" i="22"/>
  <c r="AE25" i="22" s="1"/>
  <c r="AD49" i="17"/>
  <c r="AE28" i="17" s="1"/>
  <c r="AG26" i="17" s="1"/>
  <c r="AD49" i="23"/>
  <c r="AE28" i="23" s="1"/>
  <c r="AG26" i="23" s="1"/>
  <c r="AD24" i="24"/>
  <c r="AD25" i="24" s="1"/>
  <c r="AD47" i="24"/>
  <c r="AC49" i="24"/>
  <c r="AD28" i="24" s="1"/>
  <c r="AF26" i="24" s="1"/>
  <c r="AE49" i="21"/>
  <c r="AF28" i="21" s="1"/>
  <c r="AH26" i="21" s="1"/>
  <c r="AD47" i="27"/>
  <c r="AD24" i="27"/>
  <c r="AD25" i="27" s="1"/>
  <c r="AE49" i="18"/>
  <c r="AF28" i="18" s="1"/>
  <c r="AC49" i="25"/>
  <c r="AD28" i="25" s="1"/>
  <c r="AF26" i="25" s="1"/>
  <c r="AF24" i="18"/>
  <c r="AF25" i="18" s="1"/>
  <c r="AF47" i="18"/>
  <c r="AA11" i="13"/>
  <c r="AB14" i="13"/>
  <c r="AD8" i="13"/>
  <c r="AA14" i="13"/>
  <c r="AC25" i="14"/>
  <c r="AB28" i="14"/>
  <c r="AD26" i="14" s="1"/>
  <c r="AE8" i="13"/>
  <c r="AC9" i="13"/>
  <c r="AB11" i="13"/>
  <c r="AD7" i="13"/>
  <c r="AA15" i="13"/>
  <c r="AB16" i="13"/>
  <c r="AH26" i="18" l="1"/>
  <c r="AG26" i="19"/>
  <c r="AF49" i="20"/>
  <c r="AG28" i="20" s="1"/>
  <c r="AH26" i="20"/>
  <c r="AG47" i="20"/>
  <c r="AG24" i="20"/>
  <c r="AE47" i="27"/>
  <c r="AE24" i="27"/>
  <c r="AE25" i="27" s="1"/>
  <c r="AF24" i="23"/>
  <c r="AF25" i="23" s="1"/>
  <c r="AF47" i="23"/>
  <c r="AE49" i="22"/>
  <c r="AF28" i="22" s="1"/>
  <c r="AH26" i="22" s="1"/>
  <c r="AE49" i="23"/>
  <c r="AF28" i="23" s="1"/>
  <c r="AH26" i="23" s="1"/>
  <c r="AD49" i="25"/>
  <c r="AE28" i="25" s="1"/>
  <c r="AG26" i="25" s="1"/>
  <c r="AF47" i="22"/>
  <c r="AF24" i="22"/>
  <c r="AF25" i="22" s="1"/>
  <c r="AF49" i="21"/>
  <c r="AG28" i="21" s="1"/>
  <c r="AI26" i="21" s="1"/>
  <c r="AE49" i="17"/>
  <c r="AF28" i="17" s="1"/>
  <c r="AH26" i="17" s="1"/>
  <c r="AF49" i="18"/>
  <c r="AG28" i="18" s="1"/>
  <c r="AE6" i="13"/>
  <c r="AD49" i="27"/>
  <c r="AE28" i="27" s="1"/>
  <c r="AG26" i="27" s="1"/>
  <c r="AE24" i="24"/>
  <c r="AE47" i="24"/>
  <c r="AG24" i="21"/>
  <c r="AG25" i="21" s="1"/>
  <c r="AG47" i="21"/>
  <c r="AE49" i="19"/>
  <c r="AF28" i="19" s="1"/>
  <c r="AG24" i="18"/>
  <c r="AG25" i="18" s="1"/>
  <c r="AG47" i="18"/>
  <c r="AD49" i="24"/>
  <c r="AE28" i="24" s="1"/>
  <c r="AG26" i="24" s="1"/>
  <c r="AE25" i="24"/>
  <c r="AE24" i="25"/>
  <c r="AE25" i="25" s="1"/>
  <c r="AE47" i="25"/>
  <c r="AF24" i="17"/>
  <c r="AF25" i="17" s="1"/>
  <c r="AF47" i="17"/>
  <c r="AF24" i="19"/>
  <c r="AF25" i="19" s="1"/>
  <c r="AF47" i="19"/>
  <c r="AB12" i="13"/>
  <c r="AC10" i="13"/>
  <c r="AD47" i="14"/>
  <c r="AF8" i="13"/>
  <c r="AC28" i="14"/>
  <c r="AE26" i="14" s="1"/>
  <c r="AD13" i="13"/>
  <c r="AC11" i="13"/>
  <c r="AB15" i="13"/>
  <c r="AC16" i="13"/>
  <c r="AI26" i="18" l="1"/>
  <c r="AH26" i="19"/>
  <c r="AG49" i="20"/>
  <c r="AH28" i="20" s="1"/>
  <c r="AI26" i="20"/>
  <c r="AH24" i="20"/>
  <c r="AH47" i="20"/>
  <c r="AG25" i="20"/>
  <c r="AF49" i="19"/>
  <c r="AG28" i="19" s="1"/>
  <c r="AI26" i="19" s="1"/>
  <c r="AF47" i="27"/>
  <c r="AF24" i="27"/>
  <c r="AF25" i="27" s="1"/>
  <c r="AF49" i="17"/>
  <c r="AG28" i="17" s="1"/>
  <c r="AI26" i="17" s="1"/>
  <c r="AG47" i="17"/>
  <c r="AG24" i="17"/>
  <c r="AG25" i="17" s="1"/>
  <c r="AH47" i="17"/>
  <c r="AH24" i="17"/>
  <c r="AG49" i="18"/>
  <c r="AH28" i="18" s="1"/>
  <c r="AJ26" i="18" s="1"/>
  <c r="AH24" i="18"/>
  <c r="AH25" i="18" s="1"/>
  <c r="AH47" i="18"/>
  <c r="AF47" i="24"/>
  <c r="AF24" i="24"/>
  <c r="AF25" i="24" s="1"/>
  <c r="AE49" i="25"/>
  <c r="AF28" i="25" s="1"/>
  <c r="AH26" i="25" s="1"/>
  <c r="AF49" i="22"/>
  <c r="AG28" i="22" s="1"/>
  <c r="AI26" i="22" s="1"/>
  <c r="AG47" i="23"/>
  <c r="AG24" i="23"/>
  <c r="AG25" i="23" s="1"/>
  <c r="AE49" i="24"/>
  <c r="AF28" i="24" s="1"/>
  <c r="AH26" i="24" s="1"/>
  <c r="AF47" i="25"/>
  <c r="AF24" i="25"/>
  <c r="AF25" i="25" s="1"/>
  <c r="AG24" i="22"/>
  <c r="AG25" i="22" s="1"/>
  <c r="AG47" i="22"/>
  <c r="AF49" i="23"/>
  <c r="AG28" i="23" s="1"/>
  <c r="AI26" i="23" s="1"/>
  <c r="AG24" i="19"/>
  <c r="AG25" i="19" s="1"/>
  <c r="AG47" i="19"/>
  <c r="AG49" i="21"/>
  <c r="AH28" i="21" s="1"/>
  <c r="AJ26" i="21" s="1"/>
  <c r="AE49" i="27"/>
  <c r="AF28" i="27" s="1"/>
  <c r="AH26" i="27" s="1"/>
  <c r="AF6" i="13"/>
  <c r="AH24" i="21"/>
  <c r="AH25" i="21" s="1"/>
  <c r="AH47" i="21"/>
  <c r="AE47" i="14"/>
  <c r="AD24" i="14"/>
  <c r="AD49" i="14" s="1"/>
  <c r="AC12" i="13"/>
  <c r="AD12" i="13"/>
  <c r="AC14" i="13"/>
  <c r="AD28" i="14"/>
  <c r="AF26" i="14" s="1"/>
  <c r="AD10" i="13"/>
  <c r="AD11" i="13"/>
  <c r="AE9" i="13"/>
  <c r="AE13" i="13"/>
  <c r="AH49" i="20" l="1"/>
  <c r="AI28" i="20" s="1"/>
  <c r="AJ26" i="20"/>
  <c r="AI24" i="20"/>
  <c r="AI25" i="20" s="1"/>
  <c r="AI47" i="20"/>
  <c r="AH25" i="20"/>
  <c r="AI47" i="17"/>
  <c r="AI24" i="17"/>
  <c r="AI25" i="17" s="1"/>
  <c r="AH49" i="17"/>
  <c r="AI28" i="17" s="1"/>
  <c r="AH47" i="19"/>
  <c r="AH24" i="19"/>
  <c r="AH25" i="19" s="1"/>
  <c r="AG49" i="19"/>
  <c r="AH28" i="19" s="1"/>
  <c r="AJ26" i="19" s="1"/>
  <c r="AG47" i="27"/>
  <c r="AG24" i="27"/>
  <c r="AG25" i="27" s="1"/>
  <c r="AH49" i="18"/>
  <c r="AI28" i="18" s="1"/>
  <c r="AK26" i="18" s="1"/>
  <c r="AH24" i="23"/>
  <c r="AH25" i="23" s="1"/>
  <c r="AH47" i="23"/>
  <c r="AG6" i="13"/>
  <c r="AF49" i="27"/>
  <c r="AG28" i="27" s="1"/>
  <c r="AI26" i="27" s="1"/>
  <c r="AH49" i="21"/>
  <c r="AI28" i="21" s="1"/>
  <c r="AK26" i="21" s="1"/>
  <c r="AI24" i="18"/>
  <c r="AI25" i="18" s="1"/>
  <c r="AI47" i="18"/>
  <c r="AI24" i="21"/>
  <c r="AI25" i="21" s="1"/>
  <c r="AI47" i="21"/>
  <c r="AG49" i="22"/>
  <c r="AH28" i="22" s="1"/>
  <c r="AJ26" i="22" s="1"/>
  <c r="AH24" i="22"/>
  <c r="AH25" i="22" s="1"/>
  <c r="AH47" i="22"/>
  <c r="AF49" i="24"/>
  <c r="AG28" i="24" s="1"/>
  <c r="AI26" i="24" s="1"/>
  <c r="AF49" i="25"/>
  <c r="AG28" i="25" s="1"/>
  <c r="AI26" i="25" s="1"/>
  <c r="AG24" i="24"/>
  <c r="AG25" i="24" s="1"/>
  <c r="AG47" i="24"/>
  <c r="AG47" i="25"/>
  <c r="AG24" i="25"/>
  <c r="AG25" i="25" s="1"/>
  <c r="AG49" i="23"/>
  <c r="AH28" i="23" s="1"/>
  <c r="AJ26" i="23" s="1"/>
  <c r="AG49" i="17"/>
  <c r="AH28" i="17" s="1"/>
  <c r="AJ26" i="17" s="1"/>
  <c r="AH25" i="17"/>
  <c r="AD25" i="14"/>
  <c r="AE28" i="14" s="1"/>
  <c r="AG26" i="14" s="1"/>
  <c r="AE7" i="13"/>
  <c r="AE24" i="14"/>
  <c r="AE49" i="14" s="1"/>
  <c r="AD14" i="13"/>
  <c r="AD9" i="13"/>
  <c r="AC15" i="13"/>
  <c r="AD16" i="13"/>
  <c r="AK26" i="17" l="1"/>
  <c r="AI49" i="20"/>
  <c r="AJ28" i="20" s="1"/>
  <c r="AK26" i="20"/>
  <c r="AJ24" i="20"/>
  <c r="AJ47" i="20"/>
  <c r="AJ47" i="17"/>
  <c r="AJ24" i="17"/>
  <c r="AJ25" i="17" s="1"/>
  <c r="AG49" i="25"/>
  <c r="AH28" i="25" s="1"/>
  <c r="AJ26" i="25" s="1"/>
  <c r="AK47" i="18"/>
  <c r="AK24" i="18"/>
  <c r="AI49" i="18"/>
  <c r="AJ28" i="18" s="1"/>
  <c r="AL26" i="18" s="1"/>
  <c r="AH49" i="22"/>
  <c r="AI28" i="22" s="1"/>
  <c r="AK26" i="22" s="1"/>
  <c r="AH24" i="27"/>
  <c r="AH25" i="27" s="1"/>
  <c r="AH47" i="27"/>
  <c r="AH24" i="24"/>
  <c r="AH25" i="24" s="1"/>
  <c r="AH47" i="24"/>
  <c r="AI24" i="23"/>
  <c r="AI25" i="23" s="1"/>
  <c r="AI47" i="23"/>
  <c r="AI49" i="17"/>
  <c r="AJ28" i="17" s="1"/>
  <c r="AI24" i="22"/>
  <c r="AI25" i="22" s="1"/>
  <c r="AI47" i="22"/>
  <c r="AJ47" i="23"/>
  <c r="AJ24" i="23"/>
  <c r="AI49" i="21"/>
  <c r="AJ28" i="21" s="1"/>
  <c r="AL26" i="21" s="1"/>
  <c r="AH49" i="19"/>
  <c r="AI28" i="19" s="1"/>
  <c r="AK26"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L26" i="17" l="1"/>
  <c r="AJ49" i="20"/>
  <c r="AK28" i="20" s="1"/>
  <c r="AL26" i="20"/>
  <c r="AK24" i="20"/>
  <c r="AK25" i="20" s="1"/>
  <c r="AK47" i="20"/>
  <c r="AJ25" i="20"/>
  <c r="AK24" i="23"/>
  <c r="AK25" i="23" s="1"/>
  <c r="AK47" i="23"/>
  <c r="AI49" i="22"/>
  <c r="AJ28" i="22" s="1"/>
  <c r="AL26" i="22" s="1"/>
  <c r="AI49" i="19"/>
  <c r="AJ28" i="19" s="1"/>
  <c r="AL26" i="19" s="1"/>
  <c r="AJ24" i="19"/>
  <c r="AJ25" i="19" s="1"/>
  <c r="AJ47" i="19"/>
  <c r="AJ49" i="23"/>
  <c r="AK28" i="23" s="1"/>
  <c r="AH49" i="27"/>
  <c r="AI28" i="27" s="1"/>
  <c r="AK26" i="27" s="1"/>
  <c r="AI6" i="13"/>
  <c r="AK47" i="21"/>
  <c r="AK24" i="21"/>
  <c r="AK25" i="21" s="1"/>
  <c r="AI49" i="23"/>
  <c r="AJ28" i="23" s="1"/>
  <c r="AL26" i="23" s="1"/>
  <c r="AJ25" i="23"/>
  <c r="AH49" i="25"/>
  <c r="AI28" i="25" s="1"/>
  <c r="AK26" i="25" s="1"/>
  <c r="AJ49" i="21"/>
  <c r="AK28" i="21" s="1"/>
  <c r="AM26" i="21" s="1"/>
  <c r="AK24" i="17"/>
  <c r="AK47" i="17"/>
  <c r="AI47" i="25"/>
  <c r="AI24" i="25"/>
  <c r="AI25" i="25" s="1"/>
  <c r="AI24" i="24"/>
  <c r="AI25" i="24" s="1"/>
  <c r="AI47" i="24"/>
  <c r="AL24" i="18"/>
  <c r="AL25" i="18" s="1"/>
  <c r="AL47" i="18"/>
  <c r="AK25" i="17"/>
  <c r="AJ49" i="17"/>
  <c r="AK28" i="17" s="1"/>
  <c r="AM26" i="17" s="1"/>
  <c r="AJ49" i="18"/>
  <c r="AK28" i="18" s="1"/>
  <c r="AM26"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23" l="1"/>
  <c r="AN26" i="18"/>
  <c r="AK49" i="20"/>
  <c r="AL28" i="20" s="1"/>
  <c r="AM26" i="20"/>
  <c r="AL24" i="20"/>
  <c r="AL47" i="20"/>
  <c r="AJ49" i="22"/>
  <c r="AK28" i="22" s="1"/>
  <c r="AM26" i="22" s="1"/>
  <c r="AI49" i="27"/>
  <c r="AJ28" i="27" s="1"/>
  <c r="AL26" i="27" s="1"/>
  <c r="AJ6" i="13"/>
  <c r="AM47" i="18"/>
  <c r="AM24" i="18"/>
  <c r="AM25" i="18" s="1"/>
  <c r="AK49" i="17"/>
  <c r="AL28" i="17" s="1"/>
  <c r="AN26" i="17" s="1"/>
  <c r="AJ24" i="24"/>
  <c r="AJ25" i="24" s="1"/>
  <c r="AJ47" i="24"/>
  <c r="AI49" i="24"/>
  <c r="AJ28" i="24" s="1"/>
  <c r="AL26" i="24" s="1"/>
  <c r="AI49" i="25"/>
  <c r="AJ28" i="25" s="1"/>
  <c r="AL26" i="25" s="1"/>
  <c r="AL24" i="21"/>
  <c r="AL25" i="21" s="1"/>
  <c r="AL47" i="21"/>
  <c r="AL49" i="18"/>
  <c r="AM28" i="18" s="1"/>
  <c r="AJ49" i="19"/>
  <c r="AK28" i="19" s="1"/>
  <c r="AM26" i="19" s="1"/>
  <c r="AJ24" i="27"/>
  <c r="AJ25" i="27" s="1"/>
  <c r="AJ47" i="27"/>
  <c r="AL24" i="17"/>
  <c r="AL25" i="17" s="1"/>
  <c r="AL47" i="17"/>
  <c r="AK49" i="21"/>
  <c r="AL28" i="21" s="1"/>
  <c r="AN26" i="21" s="1"/>
  <c r="AK47" i="22"/>
  <c r="AK24" i="22"/>
  <c r="AK25" i="22" s="1"/>
  <c r="AJ24" i="25"/>
  <c r="AJ25" i="25" s="1"/>
  <c r="AJ47" i="25"/>
  <c r="AK49" i="23"/>
  <c r="AL28" i="23" s="1"/>
  <c r="AN26" i="23" s="1"/>
  <c r="AK47" i="19"/>
  <c r="AK24" i="19"/>
  <c r="AK25" i="19" s="1"/>
  <c r="AL24" i="23"/>
  <c r="AL25" i="23" s="1"/>
  <c r="AL47" i="23"/>
  <c r="AG12" i="13"/>
  <c r="AH12" i="13"/>
  <c r="AH47" i="14"/>
  <c r="AJ8" i="13"/>
  <c r="AG28" i="14"/>
  <c r="AI26" i="14" s="1"/>
  <c r="AG11" i="13"/>
  <c r="AG10" i="13"/>
  <c r="AH28" i="14"/>
  <c r="AH9" i="13"/>
  <c r="AG9" i="13"/>
  <c r="AI13" i="13"/>
  <c r="AO26" i="18" l="1"/>
  <c r="AO47" i="18" s="1"/>
  <c r="AJ26" i="14"/>
  <c r="AL49" i="20"/>
  <c r="AM28" i="20" s="1"/>
  <c r="AN26" i="20"/>
  <c r="AM47" i="20"/>
  <c r="AM24" i="20"/>
  <c r="AM25" i="20" s="1"/>
  <c r="AN26" i="19"/>
  <c r="AL25" i="20"/>
  <c r="AO24" i="18"/>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N25" i="18"/>
  <c r="AK49" i="22"/>
  <c r="AL28" i="22" s="1"/>
  <c r="AN26" i="22" s="1"/>
  <c r="AJ49" i="27"/>
  <c r="AK28" i="27" s="1"/>
  <c r="AM26" i="27" s="1"/>
  <c r="AK6" i="13"/>
  <c r="AJ49" i="24"/>
  <c r="AK28" i="24" s="1"/>
  <c r="AM26" i="24" s="1"/>
  <c r="AL49" i="23"/>
  <c r="AM28" i="23" s="1"/>
  <c r="AO26" i="23" s="1"/>
  <c r="AK24" i="25"/>
  <c r="AK25" i="25" s="1"/>
  <c r="AK47" i="25"/>
  <c r="AK49" i="19"/>
  <c r="AL28" i="19" s="1"/>
  <c r="AJ49" i="25"/>
  <c r="AK28" i="25" s="1"/>
  <c r="AM26" i="25" s="1"/>
  <c r="AL49" i="17"/>
  <c r="AM28" i="17" s="1"/>
  <c r="AO26" i="17" s="1"/>
  <c r="AM24" i="17"/>
  <c r="AM25" i="17" s="1"/>
  <c r="AM47" i="17"/>
  <c r="AH24" i="14"/>
  <c r="AH49" i="14" s="1"/>
  <c r="AI47" i="14"/>
  <c r="AL8" i="13"/>
  <c r="AK8" i="13"/>
  <c r="AH10" i="13"/>
  <c r="AH14" i="13"/>
  <c r="AI9" i="13"/>
  <c r="AH16" i="13"/>
  <c r="AH11" i="13"/>
  <c r="AF15" i="13"/>
  <c r="AP26" i="18" l="1"/>
  <c r="AP47" i="18" s="1"/>
  <c r="AM49" i="20"/>
  <c r="AN28" i="20" s="1"/>
  <c r="AO26" i="20"/>
  <c r="AN47" i="20"/>
  <c r="AN24" i="20"/>
  <c r="AL6" i="13"/>
  <c r="AK49" i="27"/>
  <c r="AL28" i="27" s="1"/>
  <c r="AN26" i="27" s="1"/>
  <c r="AO25" i="18"/>
  <c r="AN49" i="18"/>
  <c r="AO28" i="18" s="1"/>
  <c r="AL47" i="27"/>
  <c r="AL24" i="27"/>
  <c r="AL25" i="27" s="1"/>
  <c r="AN24" i="21"/>
  <c r="AN25" i="21" s="1"/>
  <c r="AN47" i="21"/>
  <c r="AM49" i="23"/>
  <c r="AN28" i="23" s="1"/>
  <c r="AP26" i="23" s="1"/>
  <c r="AM49" i="21"/>
  <c r="AN28" i="21" s="1"/>
  <c r="AP26" i="21" s="1"/>
  <c r="AM49" i="17"/>
  <c r="AN28" i="17" s="1"/>
  <c r="AP26" i="17" s="1"/>
  <c r="AL24" i="25"/>
  <c r="AL25" i="25" s="1"/>
  <c r="AL47" i="25"/>
  <c r="AN24" i="23"/>
  <c r="AN25" i="23" s="1"/>
  <c r="AN47" i="23"/>
  <c r="AK49" i="25"/>
  <c r="AL28" i="25" s="1"/>
  <c r="AN26" i="25" s="1"/>
  <c r="AL24" i="24"/>
  <c r="AL25" i="24" s="1"/>
  <c r="AL47" i="24"/>
  <c r="AM24" i="19"/>
  <c r="AM25" i="19" s="1"/>
  <c r="AM47" i="19"/>
  <c r="AL49" i="22"/>
  <c r="AM28" i="22" s="1"/>
  <c r="AO26" i="22" s="1"/>
  <c r="AN24" i="17"/>
  <c r="AN25" i="17" s="1"/>
  <c r="AN47" i="17"/>
  <c r="AK49" i="24"/>
  <c r="AL28" i="24" s="1"/>
  <c r="AN26" i="24" s="1"/>
  <c r="AL49" i="19"/>
  <c r="AM28" i="19" s="1"/>
  <c r="AO26" i="19" s="1"/>
  <c r="AM24" i="22"/>
  <c r="AM25" i="22" s="1"/>
  <c r="AM47" i="22"/>
  <c r="AO49" i="18"/>
  <c r="AP28" i="18" s="1"/>
  <c r="AI7" i="13"/>
  <c r="AH25" i="14"/>
  <c r="AI24" i="14"/>
  <c r="AJ7" i="13" s="1"/>
  <c r="AJ24" i="14"/>
  <c r="AJ49" i="14" s="1"/>
  <c r="AI12" i="13"/>
  <c r="AJ47" i="14"/>
  <c r="AI28" i="14"/>
  <c r="AK26" i="14" s="1"/>
  <c r="AJ13" i="13"/>
  <c r="AI10" i="13"/>
  <c r="AJ12" i="13"/>
  <c r="AJ16" i="13"/>
  <c r="AI16" i="13"/>
  <c r="AG15" i="13"/>
  <c r="AP24" i="18" l="1"/>
  <c r="AP25" i="18" s="1"/>
  <c r="AQ26" i="18"/>
  <c r="AR26" i="18" s="1"/>
  <c r="AN49" i="20"/>
  <c r="AO28" i="20" s="1"/>
  <c r="AP26" i="20"/>
  <c r="AO47" i="20"/>
  <c r="AO24" i="20"/>
  <c r="AO25" i="20" s="1"/>
  <c r="AN25" i="20"/>
  <c r="AQ24" i="18"/>
  <c r="AQ25" i="18" s="1"/>
  <c r="AQ47" i="18"/>
  <c r="AO47" i="21"/>
  <c r="AO24" i="21"/>
  <c r="AO25" i="21" s="1"/>
  <c r="AN49" i="17"/>
  <c r="AO28" i="17" s="1"/>
  <c r="AQ26" i="17" s="1"/>
  <c r="AL49" i="24"/>
  <c r="AM28" i="24" s="1"/>
  <c r="AO26" i="24" s="1"/>
  <c r="AL49" i="27"/>
  <c r="AM28" i="27" s="1"/>
  <c r="AO26" i="27" s="1"/>
  <c r="AM6" i="13"/>
  <c r="AP49" i="18"/>
  <c r="AQ28" i="18" s="1"/>
  <c r="AN49" i="23"/>
  <c r="AO28" i="23" s="1"/>
  <c r="AQ26"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P26" i="22" s="1"/>
  <c r="AO24" i="23"/>
  <c r="AO25" i="23" s="1"/>
  <c r="AO47" i="23"/>
  <c r="AI49" i="14"/>
  <c r="AJ28" i="14" s="1"/>
  <c r="AL26" i="14" s="1"/>
  <c r="AI25" i="14"/>
  <c r="AK7" i="13"/>
  <c r="AJ25" i="14"/>
  <c r="AK47" i="14"/>
  <c r="AM8" i="13"/>
  <c r="AK28" i="14"/>
  <c r="AK10" i="13"/>
  <c r="AJ10" i="13"/>
  <c r="AK12" i="13"/>
  <c r="AK9" i="13"/>
  <c r="AJ9" i="13"/>
  <c r="AI11" i="13"/>
  <c r="AK13" i="13"/>
  <c r="AI14" i="13"/>
  <c r="AS26" i="18" l="1"/>
  <c r="AM26" i="14"/>
  <c r="AO49" i="20"/>
  <c r="AP28" i="20" s="1"/>
  <c r="AQ26" i="20"/>
  <c r="AP24" i="20"/>
  <c r="AP25" i="20" s="1"/>
  <c r="AP47" i="20"/>
  <c r="AO47" i="22"/>
  <c r="AO24" i="22"/>
  <c r="AO25" i="22" s="1"/>
  <c r="AP24" i="21"/>
  <c r="AP25" i="21" s="1"/>
  <c r="AP47" i="21"/>
  <c r="AP24" i="23"/>
  <c r="AP25" i="23" s="1"/>
  <c r="AP47" i="23"/>
  <c r="AN24" i="27"/>
  <c r="AN25" i="27" s="1"/>
  <c r="AN47" i="27"/>
  <c r="AO49" i="17"/>
  <c r="AP28" i="17" s="1"/>
  <c r="AR26" i="17" s="1"/>
  <c r="AN47" i="25"/>
  <c r="AN24" i="25"/>
  <c r="AN25" i="25" s="1"/>
  <c r="AN49" i="19"/>
  <c r="AO28" i="19" s="1"/>
  <c r="AQ26" i="19" s="1"/>
  <c r="AN24" i="24"/>
  <c r="AN25" i="24" s="1"/>
  <c r="AN47" i="24"/>
  <c r="AO47" i="19"/>
  <c r="AO24" i="19"/>
  <c r="AO25" i="19" s="1"/>
  <c r="AP24" i="17"/>
  <c r="AP25" i="17" s="1"/>
  <c r="AP47" i="17"/>
  <c r="AN49" i="22"/>
  <c r="AO28" i="22" s="1"/>
  <c r="AQ26" i="22" s="1"/>
  <c r="AR24" i="18"/>
  <c r="AR25" i="18" s="1"/>
  <c r="AR47" i="18"/>
  <c r="AM49" i="24"/>
  <c r="AN28" i="24" s="1"/>
  <c r="AP26" i="24" s="1"/>
  <c r="AO49" i="21"/>
  <c r="AP28" i="21" s="1"/>
  <c r="AR26" i="21" s="1"/>
  <c r="AO49" i="23"/>
  <c r="AP28" i="23" s="1"/>
  <c r="AR26" i="23" s="1"/>
  <c r="AN6" i="13"/>
  <c r="AM49" i="27"/>
  <c r="AN28" i="27" s="1"/>
  <c r="AP26" i="27" s="1"/>
  <c r="AM49" i="25"/>
  <c r="AN28" i="25" s="1"/>
  <c r="AP26" i="25" s="1"/>
  <c r="AQ49" i="18"/>
  <c r="AR28" i="18" s="1"/>
  <c r="AM24" i="14"/>
  <c r="AL24" i="14"/>
  <c r="AL49" i="14" s="1"/>
  <c r="AK24" i="14"/>
  <c r="AK49" i="14" s="1"/>
  <c r="AL12" i="13"/>
  <c r="AL47" i="14"/>
  <c r="AN8" i="13"/>
  <c r="AO8" i="13"/>
  <c r="AJ11" i="13"/>
  <c r="AJ14" i="13"/>
  <c r="AK16" i="13"/>
  <c r="AT26" i="18" l="1"/>
  <c r="AP49" i="20"/>
  <c r="AQ28" i="20" s="1"/>
  <c r="AR26" i="20"/>
  <c r="AQ24" i="20"/>
  <c r="AQ25" i="20" s="1"/>
  <c r="AQ47" i="20"/>
  <c r="AP24" i="25"/>
  <c r="AP47" i="25"/>
  <c r="AP49" i="17"/>
  <c r="AQ28" i="17" s="1"/>
  <c r="AS26" i="17" s="1"/>
  <c r="AQ47" i="21"/>
  <c r="AQ24" i="21"/>
  <c r="AQ25" i="21" s="1"/>
  <c r="AP49" i="21"/>
  <c r="AQ28" i="21" s="1"/>
  <c r="AS26" i="21" s="1"/>
  <c r="AS47" i="18"/>
  <c r="AS24" i="18"/>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U26" i="18" s="1"/>
  <c r="AS25" i="18"/>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S26" i="20" l="1"/>
  <c r="AR47" i="20"/>
  <c r="AR24" i="20"/>
  <c r="AR25" i="20" s="1"/>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V26"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P26" i="14" l="1"/>
  <c r="AS26" i="25"/>
  <c r="AR49" i="20"/>
  <c r="AS28" i="20" s="1"/>
  <c r="AT26" i="20"/>
  <c r="AS24" i="20"/>
  <c r="AS25" i="20" s="1"/>
  <c r="AS47" i="20"/>
  <c r="AR24" i="25"/>
  <c r="AR25" i="25" s="1"/>
  <c r="AR47" i="25"/>
  <c r="AT49" i="18"/>
  <c r="AU28" i="18" s="1"/>
  <c r="AW26" i="18" s="1"/>
  <c r="AR49" i="17"/>
  <c r="AS28" i="17" s="1"/>
  <c r="AU26" i="17" s="1"/>
  <c r="AQ47" i="27"/>
  <c r="AQ24" i="27"/>
  <c r="AQ25" i="27" s="1"/>
  <c r="AP49" i="27"/>
  <c r="AQ28" i="27" s="1"/>
  <c r="AS26" i="27" s="1"/>
  <c r="AQ6" i="13"/>
  <c r="AR47" i="22"/>
  <c r="AR24" i="22"/>
  <c r="AR25" i="22" s="1"/>
  <c r="AR24" i="19"/>
  <c r="AR25" i="19" s="1"/>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Q49" i="19"/>
  <c r="AR28" i="19" s="1"/>
  <c r="AT26" i="19" s="1"/>
  <c r="AS24" i="21"/>
  <c r="AS25" i="21" s="1"/>
  <c r="AS47" i="21"/>
  <c r="AU47" i="18"/>
  <c r="AU24" i="18"/>
  <c r="AU25" i="18" s="1"/>
  <c r="AO24" i="14"/>
  <c r="AO49" i="14" s="1"/>
  <c r="AN24" i="14"/>
  <c r="AN49" i="14" s="1"/>
  <c r="AN12" i="13"/>
  <c r="AO47" i="14"/>
  <c r="AM16" i="13"/>
  <c r="AI15" i="13"/>
  <c r="AM10" i="13"/>
  <c r="AM13" i="13"/>
  <c r="AK14" i="13"/>
  <c r="AT26" i="25" l="1"/>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25" i="19" s="1"/>
  <c r="AS47" i="25"/>
  <c r="AS24" i="25"/>
  <c r="AS25" i="25" s="1"/>
  <c r="AU49" i="18"/>
  <c r="AV28" i="18" s="1"/>
  <c r="AX26" i="18" s="1"/>
  <c r="AV25" i="18"/>
  <c r="AT24" i="17"/>
  <c r="AT25" i="17" s="1"/>
  <c r="AT47" i="17"/>
  <c r="AR6" i="13"/>
  <c r="AQ49" i="27"/>
  <c r="AR28" i="27" s="1"/>
  <c r="AT26" i="27" s="1"/>
  <c r="AT24" i="23"/>
  <c r="AT25" i="23" s="1"/>
  <c r="AT47" i="23"/>
  <c r="AR49" i="19"/>
  <c r="AS28" i="19" s="1"/>
  <c r="AU26" i="19" s="1"/>
  <c r="AR49" i="25"/>
  <c r="AS28" i="25" s="1"/>
  <c r="AU26" i="25" s="1"/>
  <c r="AN25" i="14"/>
  <c r="AO7" i="13"/>
  <c r="AP24" i="14"/>
  <c r="AP49" i="14" s="1"/>
  <c r="AO12" i="13"/>
  <c r="AO25" i="14"/>
  <c r="AP47" i="14"/>
  <c r="AO28" i="14"/>
  <c r="AQ26" i="14" s="1"/>
  <c r="AP7" i="13"/>
  <c r="AR8" i="13"/>
  <c r="AL14" i="13"/>
  <c r="AJ15" i="13"/>
  <c r="AT49" i="20" l="1"/>
  <c r="AU28" i="20" s="1"/>
  <c r="AV26" i="20"/>
  <c r="AU24" i="20"/>
  <c r="AU47" i="20"/>
  <c r="AT25" i="20"/>
  <c r="AV24" i="17"/>
  <c r="AV47" i="17"/>
  <c r="AS49" i="25"/>
  <c r="AT28" i="25" s="1"/>
  <c r="AV26" i="25" s="1"/>
  <c r="AS24" i="24"/>
  <c r="AS25" i="24" s="1"/>
  <c r="AS47" i="24"/>
  <c r="AS49" i="22"/>
  <c r="AT28" i="22" s="1"/>
  <c r="AV26" i="22" s="1"/>
  <c r="AR49" i="24"/>
  <c r="AS28" i="24" s="1"/>
  <c r="AU26" i="24" s="1"/>
  <c r="AV49" i="18"/>
  <c r="AW28" i="18" s="1"/>
  <c r="AY26" i="18" s="1"/>
  <c r="AW25" i="18"/>
  <c r="AV47" i="21"/>
  <c r="AV24" i="21"/>
  <c r="AT24" i="19"/>
  <c r="AT47" i="19"/>
  <c r="AW47" i="18"/>
  <c r="AW24" i="18"/>
  <c r="AS47" i="27"/>
  <c r="AS24" i="27"/>
  <c r="AS25" i="27" s="1"/>
  <c r="AX24" i="18"/>
  <c r="AX47" i="18"/>
  <c r="AT49" i="21"/>
  <c r="AU28" i="21" s="1"/>
  <c r="AW26" i="21" s="1"/>
  <c r="AT47" i="25"/>
  <c r="AT24" i="25"/>
  <c r="AT25" i="25" s="1"/>
  <c r="AT24" i="22"/>
  <c r="AT25" i="22" s="1"/>
  <c r="AT47" i="22"/>
  <c r="AS49" i="19"/>
  <c r="AT28" i="19" s="1"/>
  <c r="AV26" i="19" s="1"/>
  <c r="AT25" i="19"/>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X26" i="17" l="1"/>
  <c r="AV25" i="20"/>
  <c r="AU49" i="20"/>
  <c r="AV28" i="20" s="1"/>
  <c r="AW26" i="20"/>
  <c r="AV24" i="20"/>
  <c r="AV47" i="20"/>
  <c r="AU25" i="20"/>
  <c r="AU24" i="27"/>
  <c r="AU25" i="27" s="1"/>
  <c r="AU47" i="27"/>
  <c r="AY47" i="18"/>
  <c r="AY24" i="18"/>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Z26" i="18" s="1"/>
  <c r="AX25" i="18"/>
  <c r="AS49" i="24"/>
  <c r="AT28" i="24" s="1"/>
  <c r="AV26" i="24" s="1"/>
  <c r="AU49" i="21"/>
  <c r="AV28" i="21" s="1"/>
  <c r="AX26" i="21" s="1"/>
  <c r="AV25" i="21"/>
  <c r="AU24" i="19"/>
  <c r="AU25" i="19" s="1"/>
  <c r="AU47" i="19"/>
  <c r="AT49" i="25"/>
  <c r="AU28" i="25" s="1"/>
  <c r="AW26" i="25" s="1"/>
  <c r="AT49" i="19"/>
  <c r="AU28" i="19" s="1"/>
  <c r="AW26" i="19" s="1"/>
  <c r="AU47" i="25"/>
  <c r="AU24" i="25"/>
  <c r="AU25" i="25" s="1"/>
  <c r="AY25" i="18"/>
  <c r="AX49" i="18"/>
  <c r="AY28" i="18" s="1"/>
  <c r="BB24" i="18" s="1"/>
  <c r="AW24" i="21"/>
  <c r="AW47" i="21"/>
  <c r="AV49" i="17"/>
  <c r="AW28" i="17" s="1"/>
  <c r="AW25" i="17"/>
  <c r="AQ24" i="14"/>
  <c r="AQ49" i="14" s="1"/>
  <c r="AN16" i="13"/>
  <c r="AU8" i="13"/>
  <c r="AP28" i="14"/>
  <c r="AR26" i="14" s="1"/>
  <c r="AQ28" i="14"/>
  <c r="AY26" i="17" l="1"/>
  <c r="AY26" i="21"/>
  <c r="AW25" i="20"/>
  <c r="AV49" i="20"/>
  <c r="AW28" i="20" s="1"/>
  <c r="AX26" i="20"/>
  <c r="AW24" i="20"/>
  <c r="AW47" i="20"/>
  <c r="AS26" i="14"/>
  <c r="AW26" i="27"/>
  <c r="AZ6" i="13"/>
  <c r="AY6" i="13"/>
  <c r="AW6" i="13"/>
  <c r="AX6" i="13"/>
  <c r="AZ24" i="18"/>
  <c r="AZ49" i="18" s="1"/>
  <c r="AZ47" i="18"/>
  <c r="AV47" i="27"/>
  <c r="AV24" i="27"/>
  <c r="AW49" i="21"/>
  <c r="AX28" i="21" s="1"/>
  <c r="AX25" i="21"/>
  <c r="AV25" i="19"/>
  <c r="AU49" i="19"/>
  <c r="AV28" i="19" s="1"/>
  <c r="AX26" i="19" s="1"/>
  <c r="AX24" i="21"/>
  <c r="AX47" i="21"/>
  <c r="AZ25" i="18"/>
  <c r="AY49" i="18"/>
  <c r="AZ28" i="18" s="1"/>
  <c r="BC24" i="18" s="1"/>
  <c r="AV24" i="19"/>
  <c r="AV47" i="19"/>
  <c r="AT49" i="24"/>
  <c r="AU28" i="24" s="1"/>
  <c r="AW26" i="24" s="1"/>
  <c r="AW49" i="17"/>
  <c r="AX28" i="17" s="1"/>
  <c r="AZ26" i="17" s="1"/>
  <c r="AX25" i="17"/>
  <c r="AU47" i="24"/>
  <c r="AU24" i="24"/>
  <c r="AU25" i="24" s="1"/>
  <c r="AV24" i="22"/>
  <c r="AV47" i="22"/>
  <c r="AV25" i="25"/>
  <c r="AU49" i="25"/>
  <c r="AV28" i="25" s="1"/>
  <c r="AX26"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X26" i="27" l="1"/>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Y26"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7" l="1"/>
  <c r="AZ26" i="20"/>
  <c r="AY24" i="20"/>
  <c r="AY47" i="20"/>
  <c r="AX49" i="20"/>
  <c r="AY28" i="20" s="1"/>
  <c r="BB24" i="20" s="1"/>
  <c r="AY25" i="20"/>
  <c r="AX24" i="19"/>
  <c r="AX47" i="19"/>
  <c r="AX47" i="27"/>
  <c r="AX24" i="27"/>
  <c r="AW49" i="19"/>
  <c r="AX28" i="19" s="1"/>
  <c r="AZ26" i="19" s="1"/>
  <c r="AX25" i="19"/>
  <c r="AX25" i="27"/>
  <c r="AW49" i="27"/>
  <c r="AX28"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6" i="25" s="1"/>
  <c r="AZ24" i="17"/>
  <c r="AZ49" i="17" s="1"/>
  <c r="AZ47" i="17"/>
  <c r="AV49" i="24"/>
  <c r="AW28" i="24" s="1"/>
  <c r="AY26" i="24" s="1"/>
  <c r="AW25" i="24"/>
  <c r="AS25" i="14"/>
  <c r="AS7" i="13"/>
  <c r="AR25" i="14"/>
  <c r="AT7" i="13"/>
  <c r="AQ10" i="13"/>
  <c r="AR13" i="13"/>
  <c r="AN14" i="13"/>
  <c r="AN11" i="13"/>
  <c r="AQ16" i="13"/>
  <c r="AT12" i="13"/>
  <c r="AZ26" i="27" l="1"/>
  <c r="AZ25" i="20"/>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Z7" i="13"/>
  <c r="AR10" i="13"/>
  <c r="AU28" i="14"/>
  <c r="AS16" i="13"/>
  <c r="AS13" i="13"/>
  <c r="AO14" i="13"/>
  <c r="AS10" i="13"/>
  <c r="AU12" i="13"/>
  <c r="AU9" i="13"/>
  <c r="AM15" i="13"/>
  <c r="AW26" i="14" l="1"/>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<sst xmlns="http://schemas.openxmlformats.org/spreadsheetml/2006/main" count="1275" uniqueCount="82">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</sst>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0" fontId="0" fillId="9" borderId="7" xfId="0" applyFill="1" applyBorder="1" applyProtection="1">
      <protection locked="0"/>
    </xf>
    <xf numFmtId="0" fontId="0" fillId="9" borderId="4" xfId="0" applyFill="1" applyBorder="1" applyAlignment="1">
      <alignment horizontal="center"/>
    </xf>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4.1360110803324099</c:v>
                </c:pt>
                <c:pt idx="36">
                  <c:v>3</c:v>
                </c:pt>
                <c:pt idx="37">
                  <c:v>3.3333333333333335</c:v>
                </c:pt>
                <c:pt idx="38">
                  <c:v>3.3666666666666667</c:v>
                </c:pt>
                <c:pt idx="39">
                  <c:v>4.3181818181818183</c:v>
                </c:pt>
                <c:pt idx="40">
                  <c:v>3.2842877521907483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10884768"/>
        <c:axId val="210884376"/>
      </c:lineChart>
      <c:dateAx>
        <c:axId val="21088476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884376"/>
        <c:crosses val="autoZero"/>
        <c:auto val="0"/>
        <c:lblOffset val="100"/>
        <c:baseTimeUnit val="days"/>
        <c:majorUnit val="6"/>
        <c:majorTimeUnit val="months"/>
        <c:minorUnit val="31"/>
        <c:minorTimeUnit val="days"/>
      </c:dateAx>
      <c:valAx>
        <c:axId val="21088437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884768"/>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2.8056795131845842</c:v>
                </c:pt>
                <c:pt idx="33">
                  <c:v>2.8425963488843813</c:v>
                </c:pt>
                <c:pt idx="34">
                  <c:v>3.1379310344827585</c:v>
                </c:pt>
                <c:pt idx="35">
                  <c:v>3.1010141987829614</c:v>
                </c:pt>
                <c:pt idx="36">
                  <c:v>3</c:v>
                </c:pt>
                <c:pt idx="37">
                  <c:v>3.3333333333333335</c:v>
                </c:pt>
                <c:pt idx="38">
                  <c:v>3.3666666666666667</c:v>
                </c:pt>
                <c:pt idx="39">
                  <c:v>3.2127619525661939</c:v>
                </c:pt>
                <c:pt idx="40">
                  <c:v>3.2</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13438456"/>
        <c:axId val="21343884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4.1360110803324099</c:v>
                      </c:pt>
                      <c:pt idx="36">
                        <c:v>3</c:v>
                      </c:pt>
                      <c:pt idx="37">
                        <c:v>3.3333333333333335</c:v>
                      </c:pt>
                      <c:pt idx="38">
                        <c:v>3.3666666666666667</c:v>
                      </c:pt>
                      <c:pt idx="39">
                        <c:v>4.3181818181818183</c:v>
                      </c:pt>
                      <c:pt idx="40">
                        <c:v>3.2842877521907483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4.0836565096952908</c:v>
                      </c:pt>
                      <c:pt idx="36">
                        <c:v>3</c:v>
                      </c:pt>
                      <c:pt idx="37">
                        <c:v>3.3333333333333335</c:v>
                      </c:pt>
                      <c:pt idx="38">
                        <c:v>3.3666666666666667</c:v>
                      </c:pt>
                      <c:pt idx="39">
                        <c:v>4.3181818181818183</c:v>
                      </c:pt>
                      <c:pt idx="40">
                        <c:v>3.2315190901705937</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4.0313019390581717</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3.9789473684210526</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3.0875000000000004</c:v>
                      </c:pt>
                      <c:pt idx="33">
                        <c:v>3.1281250000000003</c:v>
                      </c:pt>
                      <c:pt idx="34">
                        <c:v>3.4531250000000004</c:v>
                      </c:pt>
                      <c:pt idx="35">
                        <c:v>3.4125000000000001</c:v>
                      </c:pt>
                      <c:pt idx="36">
                        <c:v>3</c:v>
                      </c:pt>
                      <c:pt idx="37">
                        <c:v>3.3333333333333335</c:v>
                      </c:pt>
                      <c:pt idx="38">
                        <c:v>3.3666666666666667</c:v>
                      </c:pt>
                      <c:pt idx="39">
                        <c:v>3.510076775431862</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3.0299212598425198</c:v>
                      </c:pt>
                      <c:pt idx="33">
                        <c:v>3.0697886448404477</c:v>
                      </c:pt>
                      <c:pt idx="34">
                        <c:v>3.388727724823871</c:v>
                      </c:pt>
                      <c:pt idx="35">
                        <c:v>3.3488603398259431</c:v>
                      </c:pt>
                      <c:pt idx="36">
                        <c:v>3</c:v>
                      </c:pt>
                      <c:pt idx="37">
                        <c:v>3.3333333333333335</c:v>
                      </c:pt>
                      <c:pt idx="38">
                        <c:v>3.3666666666666667</c:v>
                      </c:pt>
                      <c:pt idx="39">
                        <c:v>3.4496800836116139</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2.9729596042868924</c:v>
                      </c:pt>
                      <c:pt idx="33">
                        <c:v>3.012077493816983</c:v>
                      </c:pt>
                      <c:pt idx="34">
                        <c:v>3.3250206100577087</c:v>
                      </c:pt>
                      <c:pt idx="35">
                        <c:v>3.2859027205276181</c:v>
                      </c:pt>
                      <c:pt idx="36">
                        <c:v>3</c:v>
                      </c:pt>
                      <c:pt idx="37">
                        <c:v>3.3333333333333335</c:v>
                      </c:pt>
                      <c:pt idx="38">
                        <c:v>3.3666666666666667</c:v>
                      </c:pt>
                      <c:pt idx="39">
                        <c:v>3.3897557321687017</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2.9166051660516605</c:v>
                      </c:pt>
                      <c:pt idx="33">
                        <c:v>2.9549815498154981</c:v>
                      </c:pt>
                      <c:pt idx="34">
                        <c:v>3.2619926199261995</c:v>
                      </c:pt>
                      <c:pt idx="35">
                        <c:v>3.2236162361623619</c:v>
                      </c:pt>
                      <c:pt idx="36">
                        <c:v>3</c:v>
                      </c:pt>
                      <c:pt idx="37">
                        <c:v>3.3333333333333335</c:v>
                      </c:pt>
                      <c:pt idx="38">
                        <c:v>3.3666666666666667</c:v>
                      </c:pt>
                      <c:pt idx="39">
                        <c:v>3.3302982016844975</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Comparison'!$D$15:$AV$15</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2.8608482871125611</c:v>
                      </c:pt>
                      <c:pt idx="33">
                        <c:v>2.8984910277324629</c:v>
                      </c:pt>
                      <c:pt idx="34">
                        <c:v>3.19963295269168</c:v>
                      </c:pt>
                      <c:pt idx="35">
                        <c:v>3.1619902120717778</c:v>
                      </c:pt>
                      <c:pt idx="36">
                        <c:v>3</c:v>
                      </c:pt>
                      <c:pt idx="37">
                        <c:v>3.3333333333333335</c:v>
                      </c:pt>
                      <c:pt idx="38">
                        <c:v>3.3666666666666667</c:v>
                      </c:pt>
                      <c:pt idx="39">
                        <c:v>3.2713020584011487</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A-BBFD-4338-868F-BF901B045F9F}"/>
                  </c:ext>
                </c:extLst>
              </c15:ser>
            </c15:filteredLineSeries>
          </c:ext>
        </c:extLst>
      </c:lineChart>
      <c:dateAx>
        <c:axId val="21343845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38848"/>
        <c:crosses val="autoZero"/>
        <c:auto val="0"/>
        <c:lblOffset val="100"/>
        <c:baseTimeUnit val="days"/>
        <c:majorUnit val="6"/>
        <c:majorTimeUnit val="months"/>
        <c:minorUnit val="31"/>
        <c:minorTimeUnit val="days"/>
      </c:dateAx>
      <c:valAx>
        <c:axId val="21343884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3845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4.1883656509695291</c:v>
                </c:pt>
                <c:pt idx="36">
                  <c:v>3</c:v>
                </c:pt>
                <c:pt idx="37">
                  <c:v>3.3333333333333335</c:v>
                </c:pt>
                <c:pt idx="38">
                  <c:v>3.3666666666666667</c:v>
                </c:pt>
                <c:pt idx="39">
                  <c:v>4.3181818181818183</c:v>
                </c:pt>
                <c:pt idx="40">
                  <c:v>3.3374233128834363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6r2="http://schemas.microsoft.com/office/drawing/2015/06/chart" xmlns:c15="http://schemas.microsoft.com/office/drawing/2012/chart"/>
            </c:numRef>
          </c:cat>
          <c:val>
            <c:numRef>
              <c:f>'Overall Comparison'!$D$7:$AV$7</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4.1360110803324099</c:v>
                </c:pt>
                <c:pt idx="36">
                  <c:v>3</c:v>
                </c:pt>
                <c:pt idx="37">
                  <c:v>3.3333333333333335</c:v>
                </c:pt>
                <c:pt idx="38">
                  <c:v>3.3666666666666667</c:v>
                </c:pt>
                <c:pt idx="39">
                  <c:v>4.3181818181818183</c:v>
                </c:pt>
                <c:pt idx="40">
                  <c:v>3.2842877521907483</c:v>
                </c:pt>
                <c:pt idx="41">
                  <c:v>3.3666666666666667</c:v>
                </c:pt>
                <c:pt idx="42">
                  <c:v>3.2666666666666666</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4.0836565096952908</c:v>
                </c:pt>
                <c:pt idx="36">
                  <c:v>3</c:v>
                </c:pt>
                <c:pt idx="37">
                  <c:v>3.3333333333333335</c:v>
                </c:pt>
                <c:pt idx="38">
                  <c:v>3.3666666666666667</c:v>
                </c:pt>
                <c:pt idx="39">
                  <c:v>4.3181818181818183</c:v>
                </c:pt>
                <c:pt idx="40">
                  <c:v>3.2315190901705937</c:v>
                </c:pt>
                <c:pt idx="41">
                  <c:v>3.3666666666666667</c:v>
                </c:pt>
                <c:pt idx="42">
                  <c:v>3.2666666666666666</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4.0313019390581717</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3.9789473684210526</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3.0875000000000004</c:v>
                </c:pt>
                <c:pt idx="33">
                  <c:v>3.1281250000000003</c:v>
                </c:pt>
                <c:pt idx="34">
                  <c:v>3.4531250000000004</c:v>
                </c:pt>
                <c:pt idx="35">
                  <c:v>3.4125000000000001</c:v>
                </c:pt>
                <c:pt idx="36">
                  <c:v>3</c:v>
                </c:pt>
                <c:pt idx="37">
                  <c:v>3.3333333333333335</c:v>
                </c:pt>
                <c:pt idx="38">
                  <c:v>3.3666666666666667</c:v>
                </c:pt>
                <c:pt idx="39">
                  <c:v>3.510076775431862</c:v>
                </c:pt>
                <c:pt idx="40">
                  <c:v>3.2</c:v>
                </c:pt>
                <c:pt idx="41">
                  <c:v>3.3666666666666667</c:v>
                </c:pt>
                <c:pt idx="42">
                  <c:v>3.2666666666666666</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3.0299212598425198</c:v>
                </c:pt>
                <c:pt idx="33">
                  <c:v>3.0697886448404477</c:v>
                </c:pt>
                <c:pt idx="34">
                  <c:v>3.388727724823871</c:v>
                </c:pt>
                <c:pt idx="35">
                  <c:v>3.3488603398259431</c:v>
                </c:pt>
                <c:pt idx="36">
                  <c:v>3</c:v>
                </c:pt>
                <c:pt idx="37">
                  <c:v>3.3333333333333335</c:v>
                </c:pt>
                <c:pt idx="38">
                  <c:v>3.3666666666666667</c:v>
                </c:pt>
                <c:pt idx="39">
                  <c:v>3.4496800836116139</c:v>
                </c:pt>
                <c:pt idx="40">
                  <c:v>3.2</c:v>
                </c:pt>
                <c:pt idx="41">
                  <c:v>3.3666666666666667</c:v>
                </c:pt>
                <c:pt idx="42">
                  <c:v>3.2666666666666666</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2.9729596042868924</c:v>
                </c:pt>
                <c:pt idx="33">
                  <c:v>3.012077493816983</c:v>
                </c:pt>
                <c:pt idx="34">
                  <c:v>3.3250206100577087</c:v>
                </c:pt>
                <c:pt idx="35">
                  <c:v>3.2859027205276181</c:v>
                </c:pt>
                <c:pt idx="36">
                  <c:v>3</c:v>
                </c:pt>
                <c:pt idx="37">
                  <c:v>3.3333333333333335</c:v>
                </c:pt>
                <c:pt idx="38">
                  <c:v>3.3666666666666667</c:v>
                </c:pt>
                <c:pt idx="39">
                  <c:v>3.3897557321687017</c:v>
                </c:pt>
                <c:pt idx="40">
                  <c:v>3.2</c:v>
                </c:pt>
                <c:pt idx="41">
                  <c:v>3.3666666666666667</c:v>
                </c:pt>
                <c:pt idx="42">
                  <c:v>3.2666666666666666</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2.9166051660516605</c:v>
                </c:pt>
                <c:pt idx="33">
                  <c:v>2.9549815498154981</c:v>
                </c:pt>
                <c:pt idx="34">
                  <c:v>3.2619926199261995</c:v>
                </c:pt>
                <c:pt idx="35">
                  <c:v>3.2236162361623619</c:v>
                </c:pt>
                <c:pt idx="36">
                  <c:v>3</c:v>
                </c:pt>
                <c:pt idx="37">
                  <c:v>3.3333333333333335</c:v>
                </c:pt>
                <c:pt idx="38">
                  <c:v>3.3666666666666667</c:v>
                </c:pt>
                <c:pt idx="39">
                  <c:v>3.3302982016844975</c:v>
                </c:pt>
                <c:pt idx="40">
                  <c:v>3.2</c:v>
                </c:pt>
                <c:pt idx="41">
                  <c:v>3.3666666666666667</c:v>
                </c:pt>
                <c:pt idx="42">
                  <c:v>3.2666666666666666</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2.8608482871125611</c:v>
                </c:pt>
                <c:pt idx="33">
                  <c:v>2.8984910277324629</c:v>
                </c:pt>
                <c:pt idx="34">
                  <c:v>3.19963295269168</c:v>
                </c:pt>
                <c:pt idx="35">
                  <c:v>3.1619902120717778</c:v>
                </c:pt>
                <c:pt idx="36">
                  <c:v>3</c:v>
                </c:pt>
                <c:pt idx="37">
                  <c:v>3.3333333333333335</c:v>
                </c:pt>
                <c:pt idx="38">
                  <c:v>3.3666666666666667</c:v>
                </c:pt>
                <c:pt idx="39">
                  <c:v>3.2713020584011487</c:v>
                </c:pt>
                <c:pt idx="40">
                  <c:v>3.2</c:v>
                </c:pt>
                <c:pt idx="41">
                  <c:v>3.3666666666666667</c:v>
                </c:pt>
                <c:pt idx="42">
                  <c:v>3.2666666666666666</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2.8056795131845842</c:v>
                </c:pt>
                <c:pt idx="33">
                  <c:v>2.8425963488843813</c:v>
                </c:pt>
                <c:pt idx="34">
                  <c:v>3.1379310344827585</c:v>
                </c:pt>
                <c:pt idx="35">
                  <c:v>3.1010141987829614</c:v>
                </c:pt>
                <c:pt idx="36">
                  <c:v>3</c:v>
                </c:pt>
                <c:pt idx="37">
                  <c:v>3.3333333333333335</c:v>
                </c:pt>
                <c:pt idx="38">
                  <c:v>3.3666666666666667</c:v>
                </c:pt>
                <c:pt idx="39">
                  <c:v>3.2127619525661939</c:v>
                </c:pt>
                <c:pt idx="40">
                  <c:v>3.2</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13439632"/>
        <c:axId val="213440024"/>
        <c:extLst xmlns:c16r2="http://schemas.microsoft.com/office/drawing/2015/06/chart"/>
      </c:lineChart>
      <c:dateAx>
        <c:axId val="21343963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40024"/>
        <c:crosses val="autoZero"/>
        <c:auto val="0"/>
        <c:lblOffset val="100"/>
        <c:baseTimeUnit val="days"/>
        <c:majorUnit val="6"/>
        <c:majorTimeUnit val="months"/>
        <c:minorUnit val="31"/>
        <c:minorTimeUnit val="days"/>
      </c:dateAx>
      <c:valAx>
        <c:axId val="21344002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39632"/>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4.1883656509695291</c:v>
                </c:pt>
                <c:pt idx="36">
                  <c:v>3</c:v>
                </c:pt>
                <c:pt idx="37">
                  <c:v>3.3333333333333335</c:v>
                </c:pt>
                <c:pt idx="38">
                  <c:v>3.3666666666666667</c:v>
                </c:pt>
                <c:pt idx="39">
                  <c:v>4.3181818181818183</c:v>
                </c:pt>
                <c:pt idx="40">
                  <c:v>3.3374233128834363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13440808"/>
        <c:axId val="213441200"/>
      </c:lineChart>
      <c:dateAx>
        <c:axId val="21344080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41200"/>
        <c:crosses val="autoZero"/>
        <c:auto val="0"/>
        <c:lblOffset val="100"/>
        <c:baseTimeUnit val="days"/>
        <c:majorUnit val="6"/>
        <c:majorTimeUnit val="months"/>
        <c:minorUnit val="31"/>
        <c:minorTimeUnit val="days"/>
      </c:dateAx>
      <c:valAx>
        <c:axId val="21344120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40808"/>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4.0836565096952908</c:v>
                </c:pt>
                <c:pt idx="36">
                  <c:v>3</c:v>
                </c:pt>
                <c:pt idx="37">
                  <c:v>3.3333333333333335</c:v>
                </c:pt>
                <c:pt idx="38">
                  <c:v>3.3666666666666667</c:v>
                </c:pt>
                <c:pt idx="39">
                  <c:v>4.3181818181818183</c:v>
                </c:pt>
                <c:pt idx="40">
                  <c:v>3.2315190901705937</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12983464"/>
        <c:axId val="21298385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4.1360110803324099</c:v>
                      </c:pt>
                      <c:pt idx="36">
                        <c:v>3</c:v>
                      </c:pt>
                      <c:pt idx="37">
                        <c:v>3.3333333333333335</c:v>
                      </c:pt>
                      <c:pt idx="38">
                        <c:v>3.3666666666666667</c:v>
                      </c:pt>
                      <c:pt idx="39">
                        <c:v>4.3181818181818183</c:v>
                      </c:pt>
                      <c:pt idx="40">
                        <c:v>3.2842877521907483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1298346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3856"/>
        <c:crosses val="autoZero"/>
        <c:auto val="0"/>
        <c:lblOffset val="100"/>
        <c:baseTimeUnit val="days"/>
        <c:majorUnit val="6"/>
        <c:majorTimeUnit val="months"/>
        <c:minorUnit val="31"/>
        <c:minorTimeUnit val="days"/>
      </c:dateAx>
      <c:valAx>
        <c:axId val="21298385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346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4.0313019390581717</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12984640"/>
        <c:axId val="21298503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4.1360110803324099</c:v>
                      </c:pt>
                      <c:pt idx="36">
                        <c:v>3</c:v>
                      </c:pt>
                      <c:pt idx="37">
                        <c:v>3.3333333333333335</c:v>
                      </c:pt>
                      <c:pt idx="38">
                        <c:v>3.3666666666666667</c:v>
                      </c:pt>
                      <c:pt idx="39">
                        <c:v>4.3181818181818183</c:v>
                      </c:pt>
                      <c:pt idx="40">
                        <c:v>3.2842877521907483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4.0836565096952908</c:v>
                      </c:pt>
                      <c:pt idx="36">
                        <c:v>3</c:v>
                      </c:pt>
                      <c:pt idx="37">
                        <c:v>3.3333333333333335</c:v>
                      </c:pt>
                      <c:pt idx="38">
                        <c:v>3.3666666666666667</c:v>
                      </c:pt>
                      <c:pt idx="39">
                        <c:v>4.3181818181818183</c:v>
                      </c:pt>
                      <c:pt idx="40">
                        <c:v>3.2315190901705937</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289F-415E-89BF-599E547A472B}"/>
                  </c:ext>
                </c:extLst>
              </c15:ser>
            </c15:filteredLineSeries>
          </c:ext>
        </c:extLst>
      </c:lineChart>
      <c:dateAx>
        <c:axId val="21298464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5032"/>
        <c:crosses val="autoZero"/>
        <c:auto val="0"/>
        <c:lblOffset val="100"/>
        <c:baseTimeUnit val="days"/>
        <c:majorUnit val="6"/>
        <c:majorTimeUnit val="months"/>
        <c:minorUnit val="31"/>
        <c:minorTimeUnit val="days"/>
      </c:dateAx>
      <c:valAx>
        <c:axId val="21298503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464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3.9789473684210526</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12985816"/>
        <c:axId val="21298620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4.1360110803324099</c:v>
                      </c:pt>
                      <c:pt idx="36">
                        <c:v>3</c:v>
                      </c:pt>
                      <c:pt idx="37">
                        <c:v>3.3333333333333335</c:v>
                      </c:pt>
                      <c:pt idx="38">
                        <c:v>3.3666666666666667</c:v>
                      </c:pt>
                      <c:pt idx="39">
                        <c:v>4.3181818181818183</c:v>
                      </c:pt>
                      <c:pt idx="40">
                        <c:v>3.2842877521907483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4.0836565096952908</c:v>
                      </c:pt>
                      <c:pt idx="36">
                        <c:v>3</c:v>
                      </c:pt>
                      <c:pt idx="37">
                        <c:v>3.3333333333333335</c:v>
                      </c:pt>
                      <c:pt idx="38">
                        <c:v>3.3666666666666667</c:v>
                      </c:pt>
                      <c:pt idx="39">
                        <c:v>4.3181818181818183</c:v>
                      </c:pt>
                      <c:pt idx="40">
                        <c:v>3.2315190901705937</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4.0313019390581717</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9938-42A9-8DD0-FD07AF9F7B3E}"/>
                  </c:ext>
                </c:extLst>
              </c15:ser>
            </c15:filteredLineSeries>
          </c:ext>
        </c:extLst>
      </c:lineChart>
      <c:dateAx>
        <c:axId val="21298581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6208"/>
        <c:crosses val="autoZero"/>
        <c:auto val="0"/>
        <c:lblOffset val="100"/>
        <c:baseTimeUnit val="days"/>
        <c:majorUnit val="6"/>
        <c:majorTimeUnit val="months"/>
        <c:minorUnit val="31"/>
        <c:minorTimeUnit val="days"/>
      </c:dateAx>
      <c:valAx>
        <c:axId val="21298620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581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3.0875000000000004</c:v>
                </c:pt>
                <c:pt idx="33">
                  <c:v>3.1281250000000003</c:v>
                </c:pt>
                <c:pt idx="34">
                  <c:v>3.4531250000000004</c:v>
                </c:pt>
                <c:pt idx="35">
                  <c:v>3.4125000000000001</c:v>
                </c:pt>
                <c:pt idx="36">
                  <c:v>3</c:v>
                </c:pt>
                <c:pt idx="37">
                  <c:v>3.3333333333333335</c:v>
                </c:pt>
                <c:pt idx="38">
                  <c:v>3.3666666666666667</c:v>
                </c:pt>
                <c:pt idx="39">
                  <c:v>3.510076775431862</c:v>
                </c:pt>
                <c:pt idx="40">
                  <c:v>3.2</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12988952"/>
        <c:axId val="21298934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4.1360110803324099</c:v>
                      </c:pt>
                      <c:pt idx="36">
                        <c:v>3</c:v>
                      </c:pt>
                      <c:pt idx="37">
                        <c:v>3.3333333333333335</c:v>
                      </c:pt>
                      <c:pt idx="38">
                        <c:v>3.3666666666666667</c:v>
                      </c:pt>
                      <c:pt idx="39">
                        <c:v>4.3181818181818183</c:v>
                      </c:pt>
                      <c:pt idx="40">
                        <c:v>3.2842877521907483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4.0836565096952908</c:v>
                      </c:pt>
                      <c:pt idx="36">
                        <c:v>3</c:v>
                      </c:pt>
                      <c:pt idx="37">
                        <c:v>3.3333333333333335</c:v>
                      </c:pt>
                      <c:pt idx="38">
                        <c:v>3.3666666666666667</c:v>
                      </c:pt>
                      <c:pt idx="39">
                        <c:v>4.3181818181818183</c:v>
                      </c:pt>
                      <c:pt idx="40">
                        <c:v>3.2315190901705937</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4.0313019390581717</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3.9789473684210526</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EA0-4D51-BBE3-7CC3871C6D2F}"/>
                  </c:ext>
                </c:extLst>
              </c15:ser>
            </c15:filteredLineSeries>
          </c:ext>
        </c:extLst>
      </c:lineChart>
      <c:dateAx>
        <c:axId val="21298895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9344"/>
        <c:crosses val="autoZero"/>
        <c:auto val="0"/>
        <c:lblOffset val="100"/>
        <c:baseTimeUnit val="days"/>
        <c:majorUnit val="6"/>
        <c:majorTimeUnit val="months"/>
        <c:minorUnit val="31"/>
        <c:minorTimeUnit val="days"/>
      </c:dateAx>
      <c:valAx>
        <c:axId val="21298934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895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3.0299212598425198</c:v>
                </c:pt>
                <c:pt idx="33">
                  <c:v>3.0697886448404477</c:v>
                </c:pt>
                <c:pt idx="34">
                  <c:v>3.388727724823871</c:v>
                </c:pt>
                <c:pt idx="35">
                  <c:v>3.3488603398259431</c:v>
                </c:pt>
                <c:pt idx="36">
                  <c:v>3</c:v>
                </c:pt>
                <c:pt idx="37">
                  <c:v>3.3333333333333335</c:v>
                </c:pt>
                <c:pt idx="38">
                  <c:v>3.3666666666666667</c:v>
                </c:pt>
                <c:pt idx="39">
                  <c:v>3.4496800836116139</c:v>
                </c:pt>
                <c:pt idx="40">
                  <c:v>3.2</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12990128"/>
        <c:axId val="2129905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4.1360110803324099</c:v>
                      </c:pt>
                      <c:pt idx="36">
                        <c:v>3</c:v>
                      </c:pt>
                      <c:pt idx="37">
                        <c:v>3.3333333333333335</c:v>
                      </c:pt>
                      <c:pt idx="38">
                        <c:v>3.3666666666666667</c:v>
                      </c:pt>
                      <c:pt idx="39">
                        <c:v>4.3181818181818183</c:v>
                      </c:pt>
                      <c:pt idx="40">
                        <c:v>3.2842877521907483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4.0836565096952908</c:v>
                      </c:pt>
                      <c:pt idx="36">
                        <c:v>3</c:v>
                      </c:pt>
                      <c:pt idx="37">
                        <c:v>3.3333333333333335</c:v>
                      </c:pt>
                      <c:pt idx="38">
                        <c:v>3.3666666666666667</c:v>
                      </c:pt>
                      <c:pt idx="39">
                        <c:v>4.3181818181818183</c:v>
                      </c:pt>
                      <c:pt idx="40">
                        <c:v>3.2315190901705937</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4.0313019390581717</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3.9789473684210526</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3.0875000000000004</c:v>
                      </c:pt>
                      <c:pt idx="33">
                        <c:v>3.1281250000000003</c:v>
                      </c:pt>
                      <c:pt idx="34">
                        <c:v>3.4531250000000004</c:v>
                      </c:pt>
                      <c:pt idx="35">
                        <c:v>3.4125000000000001</c:v>
                      </c:pt>
                      <c:pt idx="36">
                        <c:v>3</c:v>
                      </c:pt>
                      <c:pt idx="37">
                        <c:v>3.3333333333333335</c:v>
                      </c:pt>
                      <c:pt idx="38">
                        <c:v>3.3666666666666667</c:v>
                      </c:pt>
                      <c:pt idx="39">
                        <c:v>3.510076775431862</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01E1-4B39-A321-D6317AD9345E}"/>
                  </c:ext>
                </c:extLst>
              </c15:ser>
            </c15:filteredLineSeries>
          </c:ext>
        </c:extLst>
      </c:lineChart>
      <c:dateAx>
        <c:axId val="21299012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90520"/>
        <c:crosses val="autoZero"/>
        <c:auto val="0"/>
        <c:lblOffset val="100"/>
        <c:baseTimeUnit val="days"/>
        <c:majorUnit val="6"/>
        <c:majorTimeUnit val="months"/>
        <c:minorUnit val="31"/>
        <c:minorTimeUnit val="days"/>
      </c:dateAx>
      <c:valAx>
        <c:axId val="2129905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9012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2.9729596042868924</c:v>
                </c:pt>
                <c:pt idx="33">
                  <c:v>3.012077493816983</c:v>
                </c:pt>
                <c:pt idx="34">
                  <c:v>3.3250206100577087</c:v>
                </c:pt>
                <c:pt idx="35">
                  <c:v>3.2859027205276181</c:v>
                </c:pt>
                <c:pt idx="36">
                  <c:v>3</c:v>
                </c:pt>
                <c:pt idx="37">
                  <c:v>3.3333333333333335</c:v>
                </c:pt>
                <c:pt idx="38">
                  <c:v>3.3666666666666667</c:v>
                </c:pt>
                <c:pt idx="39">
                  <c:v>3.3897557321687017</c:v>
                </c:pt>
                <c:pt idx="40">
                  <c:v>3.2</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13436888"/>
        <c:axId val="21343728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4.1360110803324099</c:v>
                      </c:pt>
                      <c:pt idx="36">
                        <c:v>3</c:v>
                      </c:pt>
                      <c:pt idx="37">
                        <c:v>3.3333333333333335</c:v>
                      </c:pt>
                      <c:pt idx="38">
                        <c:v>3.3666666666666667</c:v>
                      </c:pt>
                      <c:pt idx="39">
                        <c:v>4.3181818181818183</c:v>
                      </c:pt>
                      <c:pt idx="40">
                        <c:v>3.2842877521907483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4.0836565096952908</c:v>
                      </c:pt>
                      <c:pt idx="36">
                        <c:v>3</c:v>
                      </c:pt>
                      <c:pt idx="37">
                        <c:v>3.3333333333333335</c:v>
                      </c:pt>
                      <c:pt idx="38">
                        <c:v>3.3666666666666667</c:v>
                      </c:pt>
                      <c:pt idx="39">
                        <c:v>4.3181818181818183</c:v>
                      </c:pt>
                      <c:pt idx="40">
                        <c:v>3.2315190901705937</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4.0313019390581717</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3.9789473684210526</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3.0875000000000004</c:v>
                      </c:pt>
                      <c:pt idx="33">
                        <c:v>3.1281250000000003</c:v>
                      </c:pt>
                      <c:pt idx="34">
                        <c:v>3.4531250000000004</c:v>
                      </c:pt>
                      <c:pt idx="35">
                        <c:v>3.4125000000000001</c:v>
                      </c:pt>
                      <c:pt idx="36">
                        <c:v>3</c:v>
                      </c:pt>
                      <c:pt idx="37">
                        <c:v>3.3333333333333335</c:v>
                      </c:pt>
                      <c:pt idx="38">
                        <c:v>3.3666666666666667</c:v>
                      </c:pt>
                      <c:pt idx="39">
                        <c:v>3.510076775431862</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3.0299212598425198</c:v>
                      </c:pt>
                      <c:pt idx="33">
                        <c:v>3.0697886448404477</c:v>
                      </c:pt>
                      <c:pt idx="34">
                        <c:v>3.388727724823871</c:v>
                      </c:pt>
                      <c:pt idx="35">
                        <c:v>3.3488603398259431</c:v>
                      </c:pt>
                      <c:pt idx="36">
                        <c:v>3</c:v>
                      </c:pt>
                      <c:pt idx="37">
                        <c:v>3.3333333333333335</c:v>
                      </c:pt>
                      <c:pt idx="38">
                        <c:v>3.3666666666666667</c:v>
                      </c:pt>
                      <c:pt idx="39">
                        <c:v>3.4496800836116139</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4411-4B6D-A8FA-1197448CD0D8}"/>
                  </c:ext>
                </c:extLst>
              </c15:ser>
            </c15:filteredLineSeries>
          </c:ext>
        </c:extLst>
      </c:lineChart>
      <c:dateAx>
        <c:axId val="21343688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37280"/>
        <c:crosses val="autoZero"/>
        <c:auto val="0"/>
        <c:lblOffset val="100"/>
        <c:baseTimeUnit val="days"/>
        <c:majorUnit val="6"/>
        <c:majorTimeUnit val="months"/>
        <c:minorUnit val="31"/>
        <c:minorTimeUnit val="days"/>
      </c:dateAx>
      <c:valAx>
        <c:axId val="21343728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43688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2.9166051660516605</c:v>
                </c:pt>
                <c:pt idx="33">
                  <c:v>2.9549815498154981</c:v>
                </c:pt>
                <c:pt idx="34">
                  <c:v>3.2619926199261995</c:v>
                </c:pt>
                <c:pt idx="35">
                  <c:v>3.2236162361623619</c:v>
                </c:pt>
                <c:pt idx="36">
                  <c:v>3</c:v>
                </c:pt>
                <c:pt idx="37">
                  <c:v>3.3333333333333335</c:v>
                </c:pt>
                <c:pt idx="38">
                  <c:v>3.3666666666666667</c:v>
                </c:pt>
                <c:pt idx="39">
                  <c:v>3.3302982016844975</c:v>
                </c:pt>
                <c:pt idx="40">
                  <c:v>3.2</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12988560"/>
        <c:axId val="21298816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4.1360110803324099</c:v>
                      </c:pt>
                      <c:pt idx="36">
                        <c:v>3</c:v>
                      </c:pt>
                      <c:pt idx="37">
                        <c:v>3.3333333333333335</c:v>
                      </c:pt>
                      <c:pt idx="38">
                        <c:v>3.3666666666666667</c:v>
                      </c:pt>
                      <c:pt idx="39">
                        <c:v>4.3181818181818183</c:v>
                      </c:pt>
                      <c:pt idx="40">
                        <c:v>3.2842877521907483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4.0836565096952908</c:v>
                      </c:pt>
                      <c:pt idx="36">
                        <c:v>3</c:v>
                      </c:pt>
                      <c:pt idx="37">
                        <c:v>3.3333333333333335</c:v>
                      </c:pt>
                      <c:pt idx="38">
                        <c:v>3.3666666666666667</c:v>
                      </c:pt>
                      <c:pt idx="39">
                        <c:v>4.3181818181818183</c:v>
                      </c:pt>
                      <c:pt idx="40">
                        <c:v>3.2315190901705937</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4.0313019390581717</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3.9789473684210526</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3.0875000000000004</c:v>
                      </c:pt>
                      <c:pt idx="33">
                        <c:v>3.1281250000000003</c:v>
                      </c:pt>
                      <c:pt idx="34">
                        <c:v>3.4531250000000004</c:v>
                      </c:pt>
                      <c:pt idx="35">
                        <c:v>3.4125000000000001</c:v>
                      </c:pt>
                      <c:pt idx="36">
                        <c:v>3</c:v>
                      </c:pt>
                      <c:pt idx="37">
                        <c:v>3.3333333333333335</c:v>
                      </c:pt>
                      <c:pt idx="38">
                        <c:v>3.3666666666666667</c:v>
                      </c:pt>
                      <c:pt idx="39">
                        <c:v>3.510076775431862</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3.0299212598425198</c:v>
                      </c:pt>
                      <c:pt idx="33">
                        <c:v>3.0697886448404477</c:v>
                      </c:pt>
                      <c:pt idx="34">
                        <c:v>3.388727724823871</c:v>
                      </c:pt>
                      <c:pt idx="35">
                        <c:v>3.3488603398259431</c:v>
                      </c:pt>
                      <c:pt idx="36">
                        <c:v>3</c:v>
                      </c:pt>
                      <c:pt idx="37">
                        <c:v>3.3333333333333335</c:v>
                      </c:pt>
                      <c:pt idx="38">
                        <c:v>3.3666666666666667</c:v>
                      </c:pt>
                      <c:pt idx="39">
                        <c:v>3.4496800836116139</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2.9729596042868924</c:v>
                      </c:pt>
                      <c:pt idx="33">
                        <c:v>3.012077493816983</c:v>
                      </c:pt>
                      <c:pt idx="34">
                        <c:v>3.3250206100577087</c:v>
                      </c:pt>
                      <c:pt idx="35">
                        <c:v>3.2859027205276181</c:v>
                      </c:pt>
                      <c:pt idx="36">
                        <c:v>3</c:v>
                      </c:pt>
                      <c:pt idx="37">
                        <c:v>3.3333333333333335</c:v>
                      </c:pt>
                      <c:pt idx="38">
                        <c:v>3.3666666666666667</c:v>
                      </c:pt>
                      <c:pt idx="39">
                        <c:v>3.3897557321687017</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A2B8-4789-861C-58DAAA9E2B4D}"/>
                  </c:ext>
                </c:extLst>
              </c15:ser>
            </c15:filteredLineSeries>
          </c:ext>
        </c:extLst>
      </c:lineChart>
      <c:dateAx>
        <c:axId val="21298856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8168"/>
        <c:crosses val="autoZero"/>
        <c:auto val="0"/>
        <c:lblOffset val="100"/>
        <c:baseTimeUnit val="days"/>
        <c:majorUnit val="6"/>
        <c:majorTimeUnit val="months"/>
        <c:minorUnit val="31"/>
        <c:minorTimeUnit val="days"/>
      </c:dateAx>
      <c:valAx>
        <c:axId val="21298816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856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5.8571428571428568</c:v>
                </c:pt>
                <c:pt idx="1">
                  <c:v>4.2307692307692308</c:v>
                </c:pt>
                <c:pt idx="2">
                  <c:v>4</c:v>
                </c:pt>
                <c:pt idx="3">
                  <c:v>4.9230769230769234</c:v>
                </c:pt>
                <c:pt idx="4">
                  <c:v>4.9285714285714288</c:v>
                </c:pt>
                <c:pt idx="5">
                  <c:v>5.2857142857142856</c:v>
                </c:pt>
                <c:pt idx="6">
                  <c:v>5.3571428571428568</c:v>
                </c:pt>
                <c:pt idx="7">
                  <c:v>3.75</c:v>
                </c:pt>
                <c:pt idx="8">
                  <c:v>4</c:v>
                </c:pt>
                <c:pt idx="9">
                  <c:v>3</c:v>
                </c:pt>
                <c:pt idx="10">
                  <c:v>2.92</c:v>
                </c:pt>
                <c:pt idx="11">
                  <c:v>2.4814814814814814</c:v>
                </c:pt>
                <c:pt idx="12">
                  <c:v>2.4814814814814814</c:v>
                </c:pt>
                <c:pt idx="13">
                  <c:v>2.7407407407407409</c:v>
                </c:pt>
                <c:pt idx="14">
                  <c:v>2.6666666666666665</c:v>
                </c:pt>
                <c:pt idx="15">
                  <c:v>2.7407407407407409</c:v>
                </c:pt>
                <c:pt idx="16">
                  <c:v>2.8518518518518516</c:v>
                </c:pt>
                <c:pt idx="17">
                  <c:v>2.7777777777777777</c:v>
                </c:pt>
                <c:pt idx="18">
                  <c:v>2.4444444444444446</c:v>
                </c:pt>
                <c:pt idx="19">
                  <c:v>2.3333333333333335</c:v>
                </c:pt>
                <c:pt idx="20">
                  <c:v>2.3703703703703702</c:v>
                </c:pt>
                <c:pt idx="21">
                  <c:v>2.2592592592592591</c:v>
                </c:pt>
                <c:pt idx="22">
                  <c:v>2.3703703703703702</c:v>
                </c:pt>
                <c:pt idx="23">
                  <c:v>2.4074074074074074</c:v>
                </c:pt>
                <c:pt idx="24">
                  <c:v>2.2592592592592591</c:v>
                </c:pt>
                <c:pt idx="25">
                  <c:v>2.4814814814814814</c:v>
                </c:pt>
                <c:pt idx="26">
                  <c:v>2.8888888888888888</c:v>
                </c:pt>
                <c:pt idx="27">
                  <c:v>3</c:v>
                </c:pt>
                <c:pt idx="28">
                  <c:v>2.8518518518518516</c:v>
                </c:pt>
                <c:pt idx="29">
                  <c:v>3.3333333333333335</c:v>
                </c:pt>
                <c:pt idx="30">
                  <c:v>3.5882352941176472</c:v>
                </c:pt>
                <c:pt idx="31">
                  <c:v>3.5882352941176472</c:v>
                </c:pt>
                <c:pt idx="32">
                  <c:v>3.8</c:v>
                </c:pt>
                <c:pt idx="33">
                  <c:v>3.85</c:v>
                </c:pt>
                <c:pt idx="34">
                  <c:v>3.2692307692307692</c:v>
                </c:pt>
                <c:pt idx="35">
                  <c:v>3.2307692307692308</c:v>
                </c:pt>
                <c:pt idx="36">
                  <c:v>3.4615384615384617</c:v>
                </c:pt>
                <c:pt idx="37">
                  <c:v>3.8461538461538463</c:v>
                </c:pt>
                <c:pt idx="38">
                  <c:v>3.8846153846153846</c:v>
                </c:pt>
                <c:pt idx="39">
                  <c:v>3.9583333333333335</c:v>
                </c:pt>
                <c:pt idx="40">
                  <c:v>4</c:v>
                </c:pt>
                <c:pt idx="41">
                  <c:v>4.208333333333333</c:v>
                </c:pt>
                <c:pt idx="42">
                  <c:v>4.083333333333333</c:v>
                </c:pt>
                <c:pt idx="43">
                  <c:v>3.75</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2.8608482871125611</c:v>
                </c:pt>
                <c:pt idx="33">
                  <c:v>2.8984910277324629</c:v>
                </c:pt>
                <c:pt idx="34">
                  <c:v>3.19963295269168</c:v>
                </c:pt>
                <c:pt idx="35">
                  <c:v>3.1619902120717778</c:v>
                </c:pt>
                <c:pt idx="36">
                  <c:v>3</c:v>
                </c:pt>
                <c:pt idx="37">
                  <c:v>3.3333333333333335</c:v>
                </c:pt>
                <c:pt idx="38">
                  <c:v>3.3666666666666667</c:v>
                </c:pt>
                <c:pt idx="39">
                  <c:v>3.2713020584011487</c:v>
                </c:pt>
                <c:pt idx="40">
                  <c:v>3.2</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12987384"/>
        <c:axId val="21298699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4.1360110803324099</c:v>
                      </c:pt>
                      <c:pt idx="36">
                        <c:v>3</c:v>
                      </c:pt>
                      <c:pt idx="37">
                        <c:v>3.3333333333333335</c:v>
                      </c:pt>
                      <c:pt idx="38">
                        <c:v>3.3666666666666667</c:v>
                      </c:pt>
                      <c:pt idx="39">
                        <c:v>4.3181818181818183</c:v>
                      </c:pt>
                      <c:pt idx="40">
                        <c:v>3.2842877521907483</c:v>
                      </c:pt>
                      <c:pt idx="41">
                        <c:v>3.3666666666666667</c:v>
                      </c:pt>
                      <c:pt idx="42">
                        <c:v>3.2666666666666666</c:v>
                      </c:pt>
                      <c:pt idx="43">
                        <c:v>2.5</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4.0836565096952908</c:v>
                      </c:pt>
                      <c:pt idx="36">
                        <c:v>3</c:v>
                      </c:pt>
                      <c:pt idx="37">
                        <c:v>3.3333333333333335</c:v>
                      </c:pt>
                      <c:pt idx="38">
                        <c:v>3.3666666666666667</c:v>
                      </c:pt>
                      <c:pt idx="39">
                        <c:v>4.3181818181818183</c:v>
                      </c:pt>
                      <c:pt idx="40">
                        <c:v>3.2315190901705937</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4.0313019390581717</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3.8</c:v>
                      </c:pt>
                      <c:pt idx="33">
                        <c:v>3.85</c:v>
                      </c:pt>
                      <c:pt idx="34">
                        <c:v>4.25</c:v>
                      </c:pt>
                      <c:pt idx="35">
                        <c:v>3.9789473684210526</c:v>
                      </c:pt>
                      <c:pt idx="36">
                        <c:v>3</c:v>
                      </c:pt>
                      <c:pt idx="37">
                        <c:v>3.3333333333333335</c:v>
                      </c:pt>
                      <c:pt idx="38">
                        <c:v>3.3666666666666667</c:v>
                      </c:pt>
                      <c:pt idx="39">
                        <c:v>4.3181818181818183</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3.0875000000000004</c:v>
                      </c:pt>
                      <c:pt idx="33">
                        <c:v>3.1281250000000003</c:v>
                      </c:pt>
                      <c:pt idx="34">
                        <c:v>3.4531250000000004</c:v>
                      </c:pt>
                      <c:pt idx="35">
                        <c:v>3.4125000000000001</c:v>
                      </c:pt>
                      <c:pt idx="36">
                        <c:v>3</c:v>
                      </c:pt>
                      <c:pt idx="37">
                        <c:v>3.3333333333333335</c:v>
                      </c:pt>
                      <c:pt idx="38">
                        <c:v>3.3666666666666667</c:v>
                      </c:pt>
                      <c:pt idx="39">
                        <c:v>3.510076775431862</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3.0299212598425198</c:v>
                      </c:pt>
                      <c:pt idx="33">
                        <c:v>3.0697886448404477</c:v>
                      </c:pt>
                      <c:pt idx="34">
                        <c:v>3.388727724823871</c:v>
                      </c:pt>
                      <c:pt idx="35">
                        <c:v>3.3488603398259431</c:v>
                      </c:pt>
                      <c:pt idx="36">
                        <c:v>3</c:v>
                      </c:pt>
                      <c:pt idx="37">
                        <c:v>3.3333333333333335</c:v>
                      </c:pt>
                      <c:pt idx="38">
                        <c:v>3.3666666666666667</c:v>
                      </c:pt>
                      <c:pt idx="39">
                        <c:v>3.4496800836116139</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2.9729596042868924</c:v>
                      </c:pt>
                      <c:pt idx="33">
                        <c:v>3.012077493816983</c:v>
                      </c:pt>
                      <c:pt idx="34">
                        <c:v>3.3250206100577087</c:v>
                      </c:pt>
                      <c:pt idx="35">
                        <c:v>3.2859027205276181</c:v>
                      </c:pt>
                      <c:pt idx="36">
                        <c:v>3</c:v>
                      </c:pt>
                      <c:pt idx="37">
                        <c:v>3.3333333333333335</c:v>
                      </c:pt>
                      <c:pt idx="38">
                        <c:v>3.3666666666666667</c:v>
                      </c:pt>
                      <c:pt idx="39">
                        <c:v>3.3897557321687017</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5.8571428571428568</c:v>
                      </c:pt>
                      <c:pt idx="1">
                        <c:v>4.2307692307692308</c:v>
                      </c:pt>
                      <c:pt idx="2">
                        <c:v>4</c:v>
                      </c:pt>
                      <c:pt idx="3">
                        <c:v>4.9230769230769234</c:v>
                      </c:pt>
                      <c:pt idx="4">
                        <c:v>5.3076923076923075</c:v>
                      </c:pt>
                      <c:pt idx="5">
                        <c:v>5.6923076923076925</c:v>
                      </c:pt>
                      <c:pt idx="6">
                        <c:v>5.7692307692307692</c:v>
                      </c:pt>
                      <c:pt idx="7">
                        <c:v>3.2608695652173911</c:v>
                      </c:pt>
                      <c:pt idx="8">
                        <c:v>2.6666666666666665</c:v>
                      </c:pt>
                      <c:pt idx="9">
                        <c:v>2.5</c:v>
                      </c:pt>
                      <c:pt idx="10">
                        <c:v>2.4333333333333331</c:v>
                      </c:pt>
                      <c:pt idx="11">
                        <c:v>2.2333333333333334</c:v>
                      </c:pt>
                      <c:pt idx="12">
                        <c:v>2.2333333333333334</c:v>
                      </c:pt>
                      <c:pt idx="13">
                        <c:v>2.4666666666666668</c:v>
                      </c:pt>
                      <c:pt idx="14">
                        <c:v>2.4</c:v>
                      </c:pt>
                      <c:pt idx="15">
                        <c:v>2.4666666666666668</c:v>
                      </c:pt>
                      <c:pt idx="16">
                        <c:v>2.5666666666666669</c:v>
                      </c:pt>
                      <c:pt idx="17">
                        <c:v>2.5</c:v>
                      </c:pt>
                      <c:pt idx="18">
                        <c:v>2.2000000000000002</c:v>
                      </c:pt>
                      <c:pt idx="19">
                        <c:v>2.1</c:v>
                      </c:pt>
                      <c:pt idx="20">
                        <c:v>2.1333333333333333</c:v>
                      </c:pt>
                      <c:pt idx="21">
                        <c:v>2.0333333333333332</c:v>
                      </c:pt>
                      <c:pt idx="22">
                        <c:v>2.1333333333333333</c:v>
                      </c:pt>
                      <c:pt idx="23">
                        <c:v>2.1666666666666665</c:v>
                      </c:pt>
                      <c:pt idx="24">
                        <c:v>2.0333333333333332</c:v>
                      </c:pt>
                      <c:pt idx="25">
                        <c:v>2.2333333333333334</c:v>
                      </c:pt>
                      <c:pt idx="26">
                        <c:v>2.6</c:v>
                      </c:pt>
                      <c:pt idx="27">
                        <c:v>2.7</c:v>
                      </c:pt>
                      <c:pt idx="28">
                        <c:v>2.5666666666666669</c:v>
                      </c:pt>
                      <c:pt idx="29">
                        <c:v>3</c:v>
                      </c:pt>
                      <c:pt idx="30">
                        <c:v>2.0333333333333332</c:v>
                      </c:pt>
                      <c:pt idx="31">
                        <c:v>3.05</c:v>
                      </c:pt>
                      <c:pt idx="32">
                        <c:v>2.9166051660516605</c:v>
                      </c:pt>
                      <c:pt idx="33">
                        <c:v>2.9549815498154981</c:v>
                      </c:pt>
                      <c:pt idx="34">
                        <c:v>3.2619926199261995</c:v>
                      </c:pt>
                      <c:pt idx="35">
                        <c:v>3.2236162361623619</c:v>
                      </c:pt>
                      <c:pt idx="36">
                        <c:v>3</c:v>
                      </c:pt>
                      <c:pt idx="37">
                        <c:v>3.3333333333333335</c:v>
                      </c:pt>
                      <c:pt idx="38">
                        <c:v>3.3666666666666667</c:v>
                      </c:pt>
                      <c:pt idx="39">
                        <c:v>3.3302982016844975</c:v>
                      </c:pt>
                      <c:pt idx="40">
                        <c:v>3.2</c:v>
                      </c:pt>
                      <c:pt idx="41">
                        <c:v>3.3666666666666667</c:v>
                      </c:pt>
                      <c:pt idx="42">
                        <c:v>3.2666666666666666</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6DFC-47C9-B215-A41A23275116}"/>
                  </c:ext>
                </c:extLst>
              </c15:ser>
            </c15:filteredLineSeries>
          </c:ext>
        </c:extLst>
      </c:lineChart>
      <c:dateAx>
        <c:axId val="21298738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6992"/>
        <c:crosses val="autoZero"/>
        <c:auto val="0"/>
        <c:lblOffset val="100"/>
        <c:baseTimeUnit val="days"/>
        <c:majorUnit val="6"/>
        <c:majorTimeUnit val="months"/>
        <c:minorUnit val="31"/>
        <c:minorTimeUnit val="days"/>
      </c:dateAx>
      <c:valAx>
        <c:axId val="21298699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98738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a16="http://schemas.microsoft.com/office/drawing/2014/main" xmlns=""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50"/>
    <col min="2" max="2" width="114.88671875" style="150" customWidth="1"/>
    <col min="3" max="16384" width="8.88671875" style="150"/>
  </cols>
  <sheetData>
    <row r="1" spans="1:8" x14ac:dyDescent="0.55000000000000004">
      <c r="B1" s="153" t="s">
        <v>65</v>
      </c>
      <c r="C1" s="152"/>
      <c r="D1" s="152"/>
      <c r="E1" s="152"/>
      <c r="F1" s="152"/>
      <c r="G1" s="152"/>
      <c r="H1" s="152"/>
    </row>
    <row r="2" spans="1:8" ht="45" x14ac:dyDescent="0.55000000000000004">
      <c r="A2" s="150">
        <v>1</v>
      </c>
      <c r="B2" s="151" t="s">
        <v>66</v>
      </c>
    </row>
    <row r="4" spans="1:8" ht="95.25" customHeight="1" x14ac:dyDescent="0.55000000000000004">
      <c r="A4" s="150">
        <v>2</v>
      </c>
      <c r="B4" s="151" t="s">
        <v>67</v>
      </c>
    </row>
    <row r="6" spans="1:8" ht="161.25" customHeight="1" x14ac:dyDescent="0.55000000000000004">
      <c r="A6" s="150">
        <v>3</v>
      </c>
      <c r="B6" s="151" t="s">
        <v>68</v>
      </c>
    </row>
    <row r="8" spans="1:8" ht="123.75" customHeight="1" x14ac:dyDescent="0.55000000000000004">
      <c r="A8" s="150">
        <v>4</v>
      </c>
      <c r="B8" s="151" t="s">
        <v>69</v>
      </c>
    </row>
    <row r="10" spans="1:8" ht="135" x14ac:dyDescent="0.55000000000000004">
      <c r="A10" s="150">
        <v>5</v>
      </c>
      <c r="B10" s="151" t="s">
        <v>70</v>
      </c>
    </row>
    <row r="12" spans="1:8" ht="97.5" customHeight="1" x14ac:dyDescent="0.55000000000000004">
      <c r="A12" s="150">
        <v>6</v>
      </c>
      <c r="B12" s="151"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1.0576923076923077</v>
      </c>
      <c r="E13" s="55">
        <f>'SDR Patient and Stations'!D12</f>
        <v>1</v>
      </c>
      <c r="F13" s="54">
        <f>'SDR Patient and Stations'!E12</f>
        <v>1.2307692307692308</v>
      </c>
      <c r="G13" s="55">
        <f>'SDR Patient and Stations'!F12</f>
        <v>1.2321428571428572</v>
      </c>
      <c r="H13" s="54">
        <f>'SDR Patient and Stations'!G12</f>
        <v>1.3214285714285714</v>
      </c>
      <c r="I13" s="55">
        <f>'SDR Patient and Stations'!H12</f>
        <v>1.3392857142857142</v>
      </c>
      <c r="J13" s="54">
        <f>'SDR Patient and Stations'!I12</f>
        <v>0.9375</v>
      </c>
      <c r="K13" s="55">
        <f>'SDR Patient and Stations'!J12</f>
        <v>1</v>
      </c>
      <c r="L13" s="54">
        <f>'SDR Patient and Stations'!K12</f>
        <v>0.75</v>
      </c>
      <c r="M13" s="55">
        <f>'SDR Patient and Stations'!L12</f>
        <v>0.73</v>
      </c>
      <c r="N13" s="54">
        <f>'SDR Patient and Stations'!M12</f>
        <v>0.62037037037037035</v>
      </c>
      <c r="O13" s="55">
        <f>'SDR Patient and Stations'!N12</f>
        <v>0.62037037037037035</v>
      </c>
      <c r="P13" s="54">
        <f>'SDR Patient and Stations'!O12</f>
        <v>0.68518518518518523</v>
      </c>
      <c r="Q13" s="55">
        <f>'SDR Patient and Stations'!P12</f>
        <v>0.66666666666666663</v>
      </c>
      <c r="R13" s="54">
        <f>'SDR Patient and Stations'!Q12</f>
        <v>0.68518518518518523</v>
      </c>
      <c r="S13" s="55">
        <f>'SDR Patient and Stations'!R12</f>
        <v>0.71296296296296291</v>
      </c>
      <c r="T13" s="54">
        <f>'SDR Patient and Stations'!S12</f>
        <v>0.69444444444444442</v>
      </c>
      <c r="U13" s="55">
        <f>'SDR Patient and Stations'!T12</f>
        <v>0.61111111111111116</v>
      </c>
      <c r="V13" s="54">
        <f>'SDR Patient and Stations'!U12</f>
        <v>0.58333333333333337</v>
      </c>
      <c r="W13" s="55">
        <f>'SDR Patient and Stations'!V12</f>
        <v>0.59259259259259256</v>
      </c>
      <c r="X13" s="54">
        <f>'SDR Patient and Stations'!W12</f>
        <v>0.56481481481481477</v>
      </c>
      <c r="Y13" s="55">
        <f>'SDR Patient and Stations'!X12</f>
        <v>0.59259259259259256</v>
      </c>
      <c r="Z13" s="54">
        <f>'SDR Patient and Stations'!Y12</f>
        <v>0.60185185185185186</v>
      </c>
      <c r="AA13" s="55">
        <f>'SDR Patient and Stations'!Z12</f>
        <v>0.56481481481481477</v>
      </c>
      <c r="AB13" s="54">
        <f>'SDR Patient and Stations'!AA12</f>
        <v>0.62037037037037035</v>
      </c>
      <c r="AC13" s="55">
        <f>'SDR Patient and Stations'!AB12</f>
        <v>0.72222222222222221</v>
      </c>
      <c r="AD13" s="54">
        <f>'SDR Patient and Stations'!AC12</f>
        <v>0.75</v>
      </c>
      <c r="AE13" s="55">
        <f>'SDR Patient and Stations'!AD12</f>
        <v>0.71296296296296291</v>
      </c>
      <c r="AF13" s="54">
        <f>'SDR Patient and Stations'!AE12</f>
        <v>0.83333333333333337</v>
      </c>
      <c r="AG13" s="55">
        <f>'SDR Patient and Stations'!AF12</f>
        <v>0.8970588235294118</v>
      </c>
      <c r="AH13" s="54">
        <f>'SDR Patient and Stations'!AG12</f>
        <v>0.8970588235294118</v>
      </c>
      <c r="AI13" s="55">
        <f>'SDR Patient and Stations'!AH12</f>
        <v>0.95</v>
      </c>
      <c r="AJ13" s="54">
        <f>'SDR Patient and Stations'!AI12</f>
        <v>0.96250000000000002</v>
      </c>
      <c r="AK13" s="55">
        <f>'SDR Patient and Stations'!AJ12</f>
        <v>0.81730769230769229</v>
      </c>
      <c r="AL13" s="54">
        <f>'SDR Patient and Stations'!AK12</f>
        <v>0.80769230769230771</v>
      </c>
      <c r="AM13" s="55">
        <f>'SDR Patient and Stations'!AL12</f>
        <v>0.86538461538461542</v>
      </c>
      <c r="AN13" s="54">
        <f>'SDR Patient and Stations'!AM12</f>
        <v>0.96153846153846156</v>
      </c>
      <c r="AO13" s="55">
        <f>'SDR Patient and Stations'!AN12</f>
        <v>0.97115384615384615</v>
      </c>
      <c r="AP13" s="54">
        <f>'SDR Patient and Stations'!AO12</f>
        <v>0.98958333333333337</v>
      </c>
      <c r="AQ13" s="55">
        <f>'SDR Patient and Stations'!AP12</f>
        <v>1</v>
      </c>
      <c r="AR13" s="54">
        <f>'SDR Patient and Stations'!AQ12</f>
        <v>1.0520833333333333</v>
      </c>
      <c r="AS13" s="55">
        <f>'SDR Patient and Stations'!AR12</f>
        <v>1.0208333333333333</v>
      </c>
      <c r="AT13" s="54">
        <f>'SDR Patient and Stations'!AS12</f>
        <v>0.9375</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6</v>
      </c>
      <c r="D14" s="166">
        <f>'SDR Patient and Stations'!C14</f>
        <v>0</v>
      </c>
      <c r="E14" s="167">
        <f>'SDR Patient and Stations'!D14</f>
        <v>0</v>
      </c>
      <c r="F14" s="166">
        <f>'SDR Patient and Stations'!E14</f>
        <v>1</v>
      </c>
      <c r="G14" s="167">
        <f>'SDR Patient and Stations'!F14</f>
        <v>0</v>
      </c>
      <c r="H14" s="166">
        <f>'SDR Patient and Stations'!G14</f>
        <v>6</v>
      </c>
      <c r="I14" s="167">
        <f>'SDR Patient and Stations'!H14</f>
        <v>5</v>
      </c>
      <c r="J14" s="166">
        <f>'SDR Patient and Stations'!I14</f>
        <v>0</v>
      </c>
      <c r="K14" s="167">
        <f>'SDR Patient and Stations'!J14</f>
        <v>0</v>
      </c>
      <c r="L14" s="166">
        <f>'SDR Patient and Stations'!K14</f>
        <v>2</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-10</v>
      </c>
      <c r="AD14" s="166">
        <f>'SDR Patient and Stations'!AC14</f>
        <v>0</v>
      </c>
      <c r="AE14" s="167">
        <f>'SDR Patient and Stations'!AD14</f>
        <v>0</v>
      </c>
      <c r="AF14" s="166">
        <f>'SDR Patient and Stations'!AE14</f>
        <v>0</v>
      </c>
      <c r="AG14" s="167">
        <f>'SDR Patient and Stations'!AF14</f>
        <v>3</v>
      </c>
      <c r="AH14" s="166">
        <f>'SDR Patient and Stations'!AG14</f>
        <v>0</v>
      </c>
      <c r="AI14" s="167">
        <f>'SDR Patient and Stations'!AH14</f>
        <v>0</v>
      </c>
      <c r="AJ14" s="166">
        <f>'SDR Patient and Stations'!AI14</f>
        <v>6</v>
      </c>
      <c r="AK14" s="167">
        <f>'SDR Patient and Stations'!AJ14</f>
        <v>-8</v>
      </c>
      <c r="AL14" s="166">
        <f>'SDR Patient and Stations'!AK14</f>
        <v>0</v>
      </c>
      <c r="AM14" s="167">
        <f>'SDR Patient and Stations'!AL14</f>
        <v>6</v>
      </c>
      <c r="AN14" s="166">
        <f>'SDR Patient and Stations'!AM14</f>
        <v>0</v>
      </c>
      <c r="AO14" s="167">
        <f>'SDR Patient and Stations'!AN14</f>
        <v>0</v>
      </c>
      <c r="AP14" s="166">
        <f>'SDR Patient and Stations'!AO14</f>
        <v>-8</v>
      </c>
      <c r="AQ14" s="167">
        <f>'SDR Patient and Stations'!AP14</f>
        <v>-4</v>
      </c>
      <c r="AR14" s="166">
        <f>'SDR Patient and Stations'!AQ14</f>
        <v>1</v>
      </c>
      <c r="AS14" s="167">
        <f>'SDR Patient and Stations'!AR14</f>
        <v>7</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1</v>
      </c>
      <c r="J15" s="167">
        <f>'SDR Patient and Stations'!I15</f>
        <v>0</v>
      </c>
      <c r="K15" s="166">
        <f>'SDR Patient and Stations'!J15</f>
        <v>6</v>
      </c>
      <c r="L15" s="167">
        <f>'SDR Patient and Stations'!K15</f>
        <v>5</v>
      </c>
      <c r="M15" s="166">
        <f>'SDR Patient and Stations'!L15</f>
        <v>0</v>
      </c>
      <c r="N15" s="167">
        <f>'SDR Patient and Stations'!M15</f>
        <v>0</v>
      </c>
      <c r="O15" s="166">
        <f>'SDR Patient and Stations'!N15</f>
        <v>2</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-10</v>
      </c>
      <c r="AG15" s="166">
        <f>'SDR Patient and Stations'!AF15</f>
        <v>0</v>
      </c>
      <c r="AH15" s="167">
        <f>'SDR Patient and Stations'!AG15</f>
        <v>0</v>
      </c>
      <c r="AI15" s="166">
        <f>'SDR Patient and Stations'!AH15</f>
        <v>0</v>
      </c>
      <c r="AJ15" s="167">
        <f>'SDR Patient and Stations'!AI15</f>
        <v>3</v>
      </c>
      <c r="AK15" s="166">
        <f>'SDR Patient and Stations'!AJ15</f>
        <v>0</v>
      </c>
      <c r="AL15" s="167">
        <f>'SDR Patient and Stations'!AK15</f>
        <v>0</v>
      </c>
      <c r="AM15" s="166">
        <f>'SDR Patient and Stations'!AL15</f>
        <v>6</v>
      </c>
      <c r="AN15" s="167">
        <f>'SDR Patient and Stations'!AM15</f>
        <v>-8</v>
      </c>
      <c r="AO15" s="166">
        <f>'SDR Patient and Stations'!AN15</f>
        <v>0</v>
      </c>
      <c r="AP15" s="167">
        <f>'SDR Patient and Stations'!AO15</f>
        <v>6</v>
      </c>
      <c r="AQ15" s="166">
        <f>'SDR Patient and Stations'!AP15</f>
        <v>0</v>
      </c>
      <c r="AR15" s="167">
        <f>'SDR Patient and Stations'!AQ15</f>
        <v>0</v>
      </c>
      <c r="AS15" s="166">
        <f>'SDR Patient and Stations'!AR15</f>
        <v>-8</v>
      </c>
      <c r="AT15" s="167">
        <f>'SDR Patient and Stations'!AS15</f>
        <v>-4</v>
      </c>
      <c r="AU15" s="166">
        <f>'SDR Patient and Stations'!AT15</f>
        <v>1</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v>
      </c>
      <c r="K16" s="52">
        <f>'SDR Patient and Stations'!J16</f>
        <v>0</v>
      </c>
      <c r="L16" s="49">
        <f>'SDR Patient and Stations'!K16</f>
        <v>6</v>
      </c>
      <c r="M16" s="52">
        <f>'SDR Patient and Stations'!L16</f>
        <v>5</v>
      </c>
      <c r="N16" s="49">
        <f>'SDR Patient and Stations'!M16</f>
        <v>0</v>
      </c>
      <c r="O16" s="52">
        <f>'SDR Patient and Stations'!N16</f>
        <v>0</v>
      </c>
      <c r="P16" s="49">
        <f>'SDR Patient and Stations'!O16</f>
        <v>2</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-10</v>
      </c>
      <c r="AH16" s="49">
        <f>'SDR Patient and Stations'!AG16</f>
        <v>0</v>
      </c>
      <c r="AI16" s="52">
        <f>'SDR Patient and Stations'!AH16</f>
        <v>0</v>
      </c>
      <c r="AJ16" s="49">
        <f>'SDR Patient and Stations'!AI16</f>
        <v>0</v>
      </c>
      <c r="AK16" s="52">
        <f>'SDR Patient and Stations'!AJ16</f>
        <v>3</v>
      </c>
      <c r="AL16" s="49">
        <f>'SDR Patient and Stations'!AK16</f>
        <v>0</v>
      </c>
      <c r="AM16" s="52">
        <f>'SDR Patient and Stations'!AL16</f>
        <v>0</v>
      </c>
      <c r="AN16" s="49">
        <f>'SDR Patient and Stations'!AM16</f>
        <v>6</v>
      </c>
      <c r="AO16" s="52">
        <f>'SDR Patient and Stations'!AN16</f>
        <v>-8</v>
      </c>
      <c r="AP16" s="49">
        <f>'SDR Patient and Stations'!AO16</f>
        <v>0</v>
      </c>
      <c r="AQ16" s="52">
        <f>'SDR Patient and Stations'!AP16</f>
        <v>6</v>
      </c>
      <c r="AR16" s="49">
        <f>'SDR Patient and Stations'!AQ16</f>
        <v>0</v>
      </c>
      <c r="AS16" s="52">
        <f>'SDR Patient and Stations'!AR16</f>
        <v>0</v>
      </c>
      <c r="AT16" s="49">
        <f>'SDR Patient and Stations'!AS16</f>
        <v>-8</v>
      </c>
      <c r="AU16" s="52">
        <f>'SDR Patient and Stations'!AT16</f>
        <v>-4</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1.4642857142857142</v>
      </c>
      <c r="D22">
        <f>'SDR Patient and Stations'!C12</f>
        <v>1.0576923076923077</v>
      </c>
      <c r="E22">
        <f>'SDR Patient and Stations'!D12</f>
        <v>1</v>
      </c>
      <c r="F22" s="5">
        <f>'SDR Patient and Stations'!E12</f>
        <v>1.2307692307692308</v>
      </c>
      <c r="G22" s="66">
        <f>'SDR Patient and Stations'!F12</f>
        <v>1.2321428571428572</v>
      </c>
      <c r="H22" s="58">
        <f>'SDR Patient and Stations'!G12</f>
        <v>1.3214285714285714</v>
      </c>
      <c r="I22" s="66">
        <f>'SDR Patient and Stations'!H12</f>
        <v>1.3392857142857142</v>
      </c>
      <c r="J22" s="58">
        <f>'SDR Patient and Stations'!I12</f>
        <v>0.9375</v>
      </c>
      <c r="K22" s="66">
        <f>'SDR Patient and Stations'!J12</f>
        <v>1</v>
      </c>
      <c r="L22" s="58">
        <f>'SDR Patient and Stations'!K12</f>
        <v>0.75</v>
      </c>
      <c r="M22" s="66">
        <f>'SDR Patient and Stations'!M12</f>
        <v>0.62037037037037035</v>
      </c>
      <c r="N22" s="58">
        <f>'SDR Patient and Stations'!N12</f>
        <v>0.62037037037037035</v>
      </c>
      <c r="O22" s="66">
        <f>'SDR Patient and Stations'!O12</f>
        <v>0.68518518518518523</v>
      </c>
      <c r="P22" s="58">
        <f>'SDR Patient and Stations'!P12</f>
        <v>0.66666666666666663</v>
      </c>
      <c r="Q22" s="66">
        <f>'SDR Patient and Stations'!Q12</f>
        <v>0.68518518518518523</v>
      </c>
      <c r="R22" s="58">
        <f>'SDR Patient and Stations'!R12</f>
        <v>0.71296296296296291</v>
      </c>
      <c r="S22" s="66">
        <f>'SDR Patient and Stations'!S12</f>
        <v>0.69444444444444442</v>
      </c>
      <c r="T22" s="58">
        <f>'SDR Patient and Stations'!T12</f>
        <v>0.61111111111111116</v>
      </c>
      <c r="U22" s="66">
        <f>'SDR Patient and Stations'!U12</f>
        <v>0.58333333333333337</v>
      </c>
      <c r="V22" s="58">
        <f>'SDR Patient and Stations'!V12</f>
        <v>0.59259259259259256</v>
      </c>
      <c r="W22" s="66">
        <f>'SDR Patient and Stations'!W12</f>
        <v>0.56481481481481477</v>
      </c>
      <c r="X22" s="58">
        <f>'SDR Patient and Stations'!X12</f>
        <v>0.59259259259259256</v>
      </c>
      <c r="Y22" s="66">
        <f>'SDR Patient and Stations'!Y12</f>
        <v>0.60185185185185186</v>
      </c>
      <c r="Z22" s="58">
        <f>'SDR Patient and Stations'!Z12</f>
        <v>0.56481481481481477</v>
      </c>
      <c r="AA22" s="66">
        <f>'SDR Patient and Stations'!AA12</f>
        <v>0.62037037037037035</v>
      </c>
      <c r="AB22" s="58">
        <f>'SDR Patient and Stations'!AB12</f>
        <v>0.72222222222222221</v>
      </c>
      <c r="AC22" s="66">
        <f>'SDR Patient and Stations'!AC12</f>
        <v>0.75</v>
      </c>
      <c r="AD22" s="58">
        <f>'SDR Patient and Stations'!AD12</f>
        <v>0.71296296296296291</v>
      </c>
      <c r="AE22" s="66">
        <f>'SDR Patient and Stations'!AE12</f>
        <v>0.83333333333333337</v>
      </c>
      <c r="AF22" s="58">
        <f>'SDR Patient and Stations'!AF12</f>
        <v>0.8970588235294118</v>
      </c>
      <c r="AG22" s="66">
        <f>'SDR Patient and Stations'!AG12</f>
        <v>0.8970588235294118</v>
      </c>
      <c r="AH22" s="58">
        <f>'SDR Patient and Stations'!AH12</f>
        <v>0.95</v>
      </c>
      <c r="AI22" s="66">
        <f>'SDR Patient and Stations'!AI12</f>
        <v>0.96250000000000002</v>
      </c>
      <c r="AJ22" s="58">
        <f>'SDR Patient and Stations'!AJ12</f>
        <v>0.81730769230769229</v>
      </c>
      <c r="AK22" s="66">
        <f>'SDR Patient and Stations'!AK12</f>
        <v>0.80769230769230771</v>
      </c>
      <c r="AL22" s="58">
        <f>'SDR Patient and Stations'!AL12</f>
        <v>0.86538461538461542</v>
      </c>
      <c r="AM22" s="66">
        <f>'SDR Patient and Stations'!AM12</f>
        <v>0.96153846153846156</v>
      </c>
      <c r="AN22" s="58">
        <f>'SDR Patient and Stations'!AN12</f>
        <v>0.97115384615384615</v>
      </c>
      <c r="AO22" s="66">
        <f>'SDR Patient and Stations'!AO12</f>
        <v>0.98958333333333337</v>
      </c>
      <c r="AP22" s="58">
        <f>'SDR Patient and Stations'!AP12</f>
        <v>1</v>
      </c>
      <c r="AQ22" s="66">
        <f>'SDR Patient and Stations'!AQ12</f>
        <v>1.0520833333333333</v>
      </c>
      <c r="AR22" s="58">
        <f>'SDR Patient and Stations'!AR12</f>
        <v>1.0208333333333333</v>
      </c>
      <c r="AS22" s="66">
        <f>'SDR Patient and Stations'!AS12</f>
        <v>0.9375</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5.8571428571428568</v>
      </c>
      <c r="D24" s="105">
        <f>'SDR Patient and Stations'!C11</f>
        <v>4.2307692307692308</v>
      </c>
      <c r="E24" s="105">
        <f>'SDR Patient and Stations'!D11</f>
        <v>4</v>
      </c>
      <c r="F24" s="115">
        <f>'SDR Patient and Stations'!E11</f>
        <v>4.9230769230769234</v>
      </c>
      <c r="G24" s="114">
        <f t="shared" ref="G24:AZ24" si="12">J32/G26</f>
        <v>5.3076923076923075</v>
      </c>
      <c r="H24" s="113">
        <f t="shared" si="12"/>
        <v>5.6923076923076925</v>
      </c>
      <c r="I24" s="114">
        <f t="shared" si="12"/>
        <v>5.7692307692307692</v>
      </c>
      <c r="J24" s="113">
        <f t="shared" si="12"/>
        <v>3.2608695652173911</v>
      </c>
      <c r="K24" s="114">
        <f t="shared" si="12"/>
        <v>2.6666666666666665</v>
      </c>
      <c r="L24" s="113">
        <f t="shared" si="12"/>
        <v>2.5</v>
      </c>
      <c r="M24" s="114">
        <f t="shared" si="12"/>
        <v>2.4333333333333331</v>
      </c>
      <c r="N24" s="113">
        <f t="shared" si="12"/>
        <v>2.2333333333333334</v>
      </c>
      <c r="O24" s="114">
        <f t="shared" si="12"/>
        <v>2.2333333333333334</v>
      </c>
      <c r="P24" s="113">
        <f t="shared" si="12"/>
        <v>2.4666666666666668</v>
      </c>
      <c r="Q24" s="114">
        <f t="shared" si="12"/>
        <v>2.4</v>
      </c>
      <c r="R24" s="113">
        <f t="shared" si="12"/>
        <v>2.4666666666666668</v>
      </c>
      <c r="S24" s="114">
        <f t="shared" si="12"/>
        <v>2.5666666666666669</v>
      </c>
      <c r="T24" s="113">
        <f t="shared" si="12"/>
        <v>2.5</v>
      </c>
      <c r="U24" s="114">
        <f t="shared" si="12"/>
        <v>2.2000000000000002</v>
      </c>
      <c r="V24" s="113">
        <f t="shared" si="12"/>
        <v>2.1</v>
      </c>
      <c r="W24" s="114">
        <f t="shared" si="12"/>
        <v>2.1333333333333333</v>
      </c>
      <c r="X24" s="113">
        <f t="shared" si="12"/>
        <v>2.0333333333333332</v>
      </c>
      <c r="Y24" s="114">
        <f t="shared" si="12"/>
        <v>2.1333333333333333</v>
      </c>
      <c r="Z24" s="113">
        <f t="shared" si="12"/>
        <v>2.1666666666666665</v>
      </c>
      <c r="AA24" s="114">
        <f t="shared" si="12"/>
        <v>2.0333333333333332</v>
      </c>
      <c r="AB24" s="113">
        <f t="shared" si="12"/>
        <v>2.2333333333333334</v>
      </c>
      <c r="AC24" s="114">
        <f t="shared" si="12"/>
        <v>2.6</v>
      </c>
      <c r="AD24" s="113">
        <f t="shared" si="12"/>
        <v>2.7</v>
      </c>
      <c r="AE24" s="114">
        <f t="shared" si="12"/>
        <v>2.5666666666666669</v>
      </c>
      <c r="AF24" s="113">
        <f t="shared" si="12"/>
        <v>3</v>
      </c>
      <c r="AG24" s="114">
        <f t="shared" si="12"/>
        <v>2.0333333333333332</v>
      </c>
      <c r="AH24" s="113">
        <f t="shared" si="12"/>
        <v>3.05</v>
      </c>
      <c r="AI24" s="114">
        <f t="shared" si="12"/>
        <v>3.0875000000000004</v>
      </c>
      <c r="AJ24" s="113">
        <f t="shared" si="12"/>
        <v>3.1281250000000003</v>
      </c>
      <c r="AK24" s="114">
        <f t="shared" si="12"/>
        <v>3.4531250000000004</v>
      </c>
      <c r="AL24" s="113">
        <f t="shared" si="12"/>
        <v>3.4125000000000001</v>
      </c>
      <c r="AM24" s="114">
        <f t="shared" si="12"/>
        <v>3</v>
      </c>
      <c r="AN24" s="113">
        <f t="shared" si="12"/>
        <v>3.3333333333333335</v>
      </c>
      <c r="AO24" s="114">
        <f t="shared" si="12"/>
        <v>3.3666666666666667</v>
      </c>
      <c r="AP24" s="113">
        <f t="shared" si="12"/>
        <v>3.510076775431862</v>
      </c>
      <c r="AQ24" s="114">
        <f t="shared" si="12"/>
        <v>3.2</v>
      </c>
      <c r="AR24" s="113">
        <f t="shared" si="12"/>
        <v>3.3666666666666667</v>
      </c>
      <c r="AS24" s="114">
        <f t="shared" si="12"/>
        <v>3.2666666666666666</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5.0439560439560438</v>
      </c>
      <c r="E25" s="176">
        <f t="shared" ref="E25:G25" si="13">AVERAGE(D24:E24)</f>
        <v>4.115384615384615</v>
      </c>
      <c r="F25" s="176">
        <f t="shared" si="13"/>
        <v>4.4615384615384617</v>
      </c>
      <c r="G25" s="176">
        <f t="shared" si="13"/>
        <v>5.115384615384615</v>
      </c>
      <c r="H25" s="122">
        <f>AVERAGE(G24:H24)</f>
        <v>5.5</v>
      </c>
      <c r="I25" s="123">
        <f t="shared" ref="I25:AZ25" si="14">AVERAGE(H24:I24)</f>
        <v>5.7307692307692308</v>
      </c>
      <c r="J25" s="122">
        <f t="shared" si="14"/>
        <v>4.5150501672240804</v>
      </c>
      <c r="K25" s="123">
        <f t="shared" si="14"/>
        <v>2.9637681159420288</v>
      </c>
      <c r="L25" s="122">
        <f t="shared" si="14"/>
        <v>2.583333333333333</v>
      </c>
      <c r="M25" s="123">
        <f t="shared" si="14"/>
        <v>2.4666666666666668</v>
      </c>
      <c r="N25" s="122">
        <f t="shared" si="14"/>
        <v>2.333333333333333</v>
      </c>
      <c r="O25" s="123">
        <f t="shared" si="14"/>
        <v>2.2333333333333334</v>
      </c>
      <c r="P25" s="122">
        <f t="shared" si="14"/>
        <v>2.35</v>
      </c>
      <c r="Q25" s="123">
        <f t="shared" si="14"/>
        <v>2.4333333333333336</v>
      </c>
      <c r="R25" s="122">
        <f t="shared" si="14"/>
        <v>2.4333333333333336</v>
      </c>
      <c r="S25" s="123">
        <f t="shared" si="14"/>
        <v>2.5166666666666666</v>
      </c>
      <c r="T25" s="122">
        <f t="shared" si="14"/>
        <v>2.5333333333333332</v>
      </c>
      <c r="U25" s="123">
        <f t="shared" si="14"/>
        <v>2.35</v>
      </c>
      <c r="V25" s="122">
        <f t="shared" si="14"/>
        <v>2.1500000000000004</v>
      </c>
      <c r="W25" s="123">
        <f t="shared" si="14"/>
        <v>2.1166666666666667</v>
      </c>
      <c r="X25" s="122">
        <f t="shared" si="14"/>
        <v>2.083333333333333</v>
      </c>
      <c r="Y25" s="123">
        <f t="shared" si="14"/>
        <v>2.083333333333333</v>
      </c>
      <c r="Z25" s="122">
        <f t="shared" si="14"/>
        <v>2.15</v>
      </c>
      <c r="AA25" s="123">
        <f t="shared" si="14"/>
        <v>2.0999999999999996</v>
      </c>
      <c r="AB25" s="122">
        <f t="shared" si="14"/>
        <v>2.1333333333333333</v>
      </c>
      <c r="AC25" s="123">
        <f t="shared" si="14"/>
        <v>2.416666666666667</v>
      </c>
      <c r="AD25" s="122">
        <f t="shared" si="14"/>
        <v>2.6500000000000004</v>
      </c>
      <c r="AE25" s="123">
        <f t="shared" si="14"/>
        <v>2.6333333333333337</v>
      </c>
      <c r="AF25" s="122">
        <f t="shared" si="14"/>
        <v>2.7833333333333332</v>
      </c>
      <c r="AG25" s="123">
        <f t="shared" si="14"/>
        <v>2.5166666666666666</v>
      </c>
      <c r="AH25" s="122">
        <f t="shared" si="14"/>
        <v>2.5416666666666665</v>
      </c>
      <c r="AI25" s="123">
        <f t="shared" si="14"/>
        <v>3.0687500000000001</v>
      </c>
      <c r="AJ25" s="122">
        <f t="shared" si="14"/>
        <v>3.1078125000000005</v>
      </c>
      <c r="AK25" s="123">
        <f t="shared" si="14"/>
        <v>3.2906250000000004</v>
      </c>
      <c r="AL25" s="122">
        <f t="shared" si="14"/>
        <v>3.4328125000000003</v>
      </c>
      <c r="AM25" s="123">
        <f t="shared" si="14"/>
        <v>3.2062499999999998</v>
      </c>
      <c r="AN25" s="122">
        <f t="shared" si="14"/>
        <v>3.166666666666667</v>
      </c>
      <c r="AO25" s="123">
        <f t="shared" si="14"/>
        <v>3.35</v>
      </c>
      <c r="AP25" s="122">
        <f t="shared" si="14"/>
        <v>3.4383717210492644</v>
      </c>
      <c r="AQ25" s="123">
        <f t="shared" si="14"/>
        <v>3.3550383877159309</v>
      </c>
      <c r="AR25" s="122">
        <f t="shared" si="14"/>
        <v>3.2833333333333332</v>
      </c>
      <c r="AS25" s="123">
        <f t="shared" si="14"/>
        <v>3.3166666666666664</v>
      </c>
      <c r="AT25" s="122">
        <f t="shared" si="14"/>
        <v>2.8833333333333333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13</v>
      </c>
      <c r="G26" s="49">
        <f>IF((F26+E28+(IF(F16&gt;0,0,F16))&gt;'SDR Patient and Stations'!G8),'SDR Patient and Stations'!G8,(F26+E28+(IF(F16&gt;0,0,F16))))</f>
        <v>13</v>
      </c>
      <c r="H26" s="52">
        <f>IF((G26+F28+(IF(G16&gt;0,0,G16))&gt;'SDR Patient and Stations'!H8),'SDR Patient and Stations'!H8,(G26+F28+(IF(G16&gt;0,0,G16))))</f>
        <v>13</v>
      </c>
      <c r="I26" s="116">
        <f>IF((H26+G28+(IF(H16&gt;0,0,H16))&gt;'SDR Patient and Stations'!I8),'SDR Patient and Stations'!I8,(H26+G28+(IF(H16&gt;0,0,H16))))</f>
        <v>13</v>
      </c>
      <c r="J26" s="117">
        <f>IF((I26+H28+(IF(I16&gt;0,0,I16))&gt;'SDR Patient and Stations'!J8),'SDR Patient and Stations'!J8,(I26+H28+(IF(I16&gt;0,0,I16))))</f>
        <v>23</v>
      </c>
      <c r="K26" s="116">
        <f>IF((J26+I28+(IF(J16&gt;0,0,J16))&gt;'SDR Patient and Stations'!K8),'SDR Patient and Stations'!K8,(J26+I28+(IF(J16&gt;0,0,J16))))</f>
        <v>30</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20</v>
      </c>
      <c r="AI26" s="116">
        <f>IF((AH26+AG28+(IF(AH16&gt;0,0,AH16))&gt;'SDR Patient and Stations'!AI8),'SDR Patient and Stations'!AI8,(AH26+AG28+(IF(AH16&gt;0,0,AH16))))</f>
        <v>24.615384615384613</v>
      </c>
      <c r="AJ26" s="117">
        <f>IF((AI26+AH28+(IF(AI16&gt;0,0,AI16))&gt;'SDR Patient and Stations'!AJ8),'SDR Patient and Stations'!AJ8,(AI26+AH28+(IF(AI16&gt;0,0,AI16))))</f>
        <v>24.615384615384613</v>
      </c>
      <c r="AK26" s="116">
        <f>IF((AJ26+AI28+(IF(AJ16&gt;0,0,AJ16))&gt;'SDR Patient and Stations'!AK8),'SDR Patient and Stations'!AK8,(AJ26+AI28+(IF(AJ16&gt;0,0,AJ16))))</f>
        <v>24.615384615384613</v>
      </c>
      <c r="AL26" s="117">
        <f>IF((AK26+AJ28+(IF(AK16&gt;0,0,AK16))&gt;'SDR Patient and Stations'!AL8),'SDR Patient and Stations'!AL8,(AK26+AJ28+(IF(AK16&gt;0,0,AK16))))</f>
        <v>24.615384615384613</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27.064935064935064</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-0.30175438596491233</v>
      </c>
      <c r="AW26" s="116">
        <f>IF((AV26+AU28+(IF(AV16&gt;0,0,AV16))&gt;'SDR Patient and Stations'!AW8),'SDR Patient and Stations'!AW8,(AV26+AU28+(IF(AV16&gt;0,0,AV16))))</f>
        <v>-0.30175438596491233</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4.1739130434782616</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4.6153846153846132</v>
      </c>
      <c r="AH28" s="117">
        <f t="shared" si="15"/>
        <v>0</v>
      </c>
      <c r="AI28" s="116">
        <f t="shared" si="15"/>
        <v>0</v>
      </c>
      <c r="AJ28" s="117">
        <f t="shared" si="15"/>
        <v>0</v>
      </c>
      <c r="AK28" s="116">
        <f t="shared" si="15"/>
        <v>7.783522488440525</v>
      </c>
      <c r="AL28" s="117">
        <f t="shared" si="15"/>
        <v>10</v>
      </c>
      <c r="AM28" s="116">
        <f t="shared" si="15"/>
        <v>6.3319838056680169</v>
      </c>
      <c r="AN28" s="117">
        <f t="shared" si="15"/>
        <v>5.0649350649350637</v>
      </c>
      <c r="AO28" s="116">
        <f t="shared" si="15"/>
        <v>9.2156862745097996</v>
      </c>
      <c r="AP28" s="117">
        <f t="shared" si="15"/>
        <v>10</v>
      </c>
      <c r="AQ28" s="116">
        <f t="shared" si="15"/>
        <v>6.3609908609908601</v>
      </c>
      <c r="AR28" s="117">
        <f t="shared" si="15"/>
        <v>0.71999999999999886</v>
      </c>
      <c r="AS28" s="116">
        <f t="shared" si="15"/>
        <v>3.6666666666666643</v>
      </c>
      <c r="AT28" s="117">
        <f t="shared" si="15"/>
        <v>3.6982456140350877</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64</v>
      </c>
      <c r="G30" s="68">
        <f>HLOOKUP(G19,'SDR Patient and Stations'!$B$6:$AT$14,4,FALSE)</f>
        <v>69</v>
      </c>
      <c r="H30" s="60">
        <f>HLOOKUP(H19,'SDR Patient and Stations'!$B$6:$AT$14,4,FALSE)</f>
        <v>74</v>
      </c>
      <c r="I30" s="68">
        <f>HLOOKUP(I19,'SDR Patient and Stations'!$B$6:$AT$14,4,FALSE)</f>
        <v>75</v>
      </c>
      <c r="J30" s="60">
        <f>HLOOKUP(J19,'SDR Patient and Stations'!$B$6:$AT$14,4,FALSE)</f>
        <v>75</v>
      </c>
      <c r="K30" s="68">
        <f>HLOOKUP(K19,'SDR Patient and Stations'!$B$6:$AT$14,4,FALSE)</f>
        <v>80</v>
      </c>
      <c r="L30" s="60">
        <f>HLOOKUP(L19,'SDR Patient and Stations'!$B$6:$AT$14,4,FALSE)</f>
        <v>75</v>
      </c>
      <c r="M30" s="68">
        <f>HLOOKUP(M19,'SDR Patient and Stations'!$B$6:$AT$14,4,FALSE)</f>
        <v>73</v>
      </c>
      <c r="N30" s="60">
        <f>HLOOKUP(N19,'SDR Patient and Stations'!$B$6:$AT$14,4,FALSE)</f>
        <v>67</v>
      </c>
      <c r="O30" s="68">
        <f>HLOOKUP(O19,'SDR Patient and Stations'!$B$6:$AT$14,4,FALSE)</f>
        <v>67</v>
      </c>
      <c r="P30" s="60">
        <f>HLOOKUP(P19,'SDR Patient and Stations'!$B$6:$AT$14,4,FALSE)</f>
        <v>74</v>
      </c>
      <c r="Q30" s="68">
        <f>HLOOKUP(Q19,'SDR Patient and Stations'!$B$6:$AT$14,4,FALSE)</f>
        <v>72</v>
      </c>
      <c r="R30" s="60">
        <f>HLOOKUP(R19,'SDR Patient and Stations'!$B$6:$AT$14,4,FALSE)</f>
        <v>74</v>
      </c>
      <c r="S30" s="68">
        <f>HLOOKUP(S19,'SDR Patient and Stations'!$B$6:$AT$14,4,FALSE)</f>
        <v>77</v>
      </c>
      <c r="T30" s="60">
        <f>HLOOKUP(T19,'SDR Patient and Stations'!$B$6:$AT$14,4,FALSE)</f>
        <v>75</v>
      </c>
      <c r="U30" s="68">
        <f>HLOOKUP(U19,'SDR Patient and Stations'!$B$6:$AT$14,4,FALSE)</f>
        <v>66</v>
      </c>
      <c r="V30" s="60">
        <f>HLOOKUP(V19,'SDR Patient and Stations'!$B$6:$AT$14,4,FALSE)</f>
        <v>63</v>
      </c>
      <c r="W30" s="68">
        <f>HLOOKUP(W19,'SDR Patient and Stations'!$B$6:$AT$14,4,FALSE)</f>
        <v>64</v>
      </c>
      <c r="X30" s="60">
        <f>HLOOKUP(X19,'SDR Patient and Stations'!$B$6:$AT$14,4,FALSE)</f>
        <v>61</v>
      </c>
      <c r="Y30" s="68">
        <f>HLOOKUP(Y19,'SDR Patient and Stations'!$B$6:$AT$14,4,FALSE)</f>
        <v>64</v>
      </c>
      <c r="Z30" s="60">
        <f>HLOOKUP(Z19,'SDR Patient and Stations'!$B$6:$AT$14,4,FALSE)</f>
        <v>65</v>
      </c>
      <c r="AA30" s="68">
        <f>HLOOKUP(AA19,'SDR Patient and Stations'!$B$6:$AT$14,4,FALSE)</f>
        <v>61</v>
      </c>
      <c r="AB30" s="60">
        <f>HLOOKUP(AB19,'SDR Patient and Stations'!$B$6:$AT$14,4,FALSE)</f>
        <v>67</v>
      </c>
      <c r="AC30" s="68">
        <f>HLOOKUP(AC19,'SDR Patient and Stations'!$B$6:$AT$14,4,FALSE)</f>
        <v>78</v>
      </c>
      <c r="AD30" s="60">
        <f>HLOOKUP(AD19,'SDR Patient and Stations'!$B$6:$AT$14,4,FALSE)</f>
        <v>81</v>
      </c>
      <c r="AE30" s="68">
        <f>HLOOKUP(AE19,'SDR Patient and Stations'!$B$6:$AT$14,4,FALSE)</f>
        <v>77</v>
      </c>
      <c r="AF30" s="60">
        <f>HLOOKUP(AF19,'SDR Patient and Stations'!$B$6:$AT$14,4,FALSE)</f>
        <v>90</v>
      </c>
      <c r="AG30" s="68">
        <f>HLOOKUP(AG19,'SDR Patient and Stations'!$B$6:$AT$14,4,FALSE)</f>
        <v>61</v>
      </c>
      <c r="AH30" s="60">
        <f>HLOOKUP(AH19,'SDR Patient and Stations'!$B$6:$AT$14,4,FALSE)</f>
        <v>61</v>
      </c>
      <c r="AI30" s="68">
        <f>HLOOKUP(AI19,'SDR Patient and Stations'!$B$6:$AT$14,4,FALSE)</f>
        <v>76</v>
      </c>
      <c r="AJ30" s="60">
        <f>HLOOKUP(AJ19,'SDR Patient and Stations'!$B$6:$AT$14,4,FALSE)</f>
        <v>77</v>
      </c>
      <c r="AK30" s="68">
        <f>HLOOKUP(AK19,'SDR Patient and Stations'!$B$6:$AT$14,4,FALSE)</f>
        <v>85</v>
      </c>
      <c r="AL30" s="60">
        <f>HLOOKUP(AL19,'SDR Patient and Stations'!$B$6:$AT$14,4,FALSE)</f>
        <v>84</v>
      </c>
      <c r="AM30" s="68">
        <f>HLOOKUP(AM19,'SDR Patient and Stations'!$B$6:$AT$14,4,FALSE)</f>
        <v>90</v>
      </c>
      <c r="AN30" s="60">
        <f>HLOOKUP(AN19,'SDR Patient and Stations'!$B$6:$AT$14,4,FALSE)</f>
        <v>100</v>
      </c>
      <c r="AO30" s="68">
        <f>HLOOKUP(AO19,'SDR Patient and Stations'!$B$6:$AT$14,4,FALSE)</f>
        <v>101</v>
      </c>
      <c r="AP30" s="60">
        <f>HLOOKUP(AP19,'SDR Patient and Stations'!$B$6:$AT$14,4,FALSE)</f>
        <v>95</v>
      </c>
      <c r="AQ30" s="68">
        <f>HLOOKUP(AQ19,'SDR Patient and Stations'!$B$6:$AT$14,4,FALSE)</f>
        <v>96</v>
      </c>
      <c r="AR30" s="60">
        <f>HLOOKUP(AR19,'SDR Patient and Stations'!$B$6:$AT$14,4,FALSE)</f>
        <v>101</v>
      </c>
      <c r="AS30" s="68">
        <f>HLOOKUP(AS19,'SDR Patient and Stations'!$B$6:$AT$14,4,FALSE)</f>
        <v>98</v>
      </c>
      <c r="AT30" s="60">
        <f>HLOOKUP(AT19,'SDR Patient and Stations'!$B$6:$AT$14,4,FALSE)</f>
        <v>75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41</v>
      </c>
      <c r="G32" s="68">
        <f>HLOOKUP(G20,'SDR Patient and Stations'!$B$6:$AT$14,4,FALSE)</f>
        <v>55</v>
      </c>
      <c r="H32" s="60">
        <f>HLOOKUP(H20,'SDR Patient and Stations'!$B$6:$AT$14,4,FALSE)</f>
        <v>52</v>
      </c>
      <c r="I32" s="68">
        <f>HLOOKUP(I20,'SDR Patient and Stations'!$B$6:$AT$14,4,FALSE)</f>
        <v>64</v>
      </c>
      <c r="J32" s="60">
        <f>HLOOKUP(J20,'SDR Patient and Stations'!$B$6:$AT$14,4,FALSE)</f>
        <v>69</v>
      </c>
      <c r="K32" s="68">
        <f>HLOOKUP(K20,'SDR Patient and Stations'!$B$6:$AT$14,4,FALSE)</f>
        <v>74</v>
      </c>
      <c r="L32" s="60">
        <f>HLOOKUP(L20,'SDR Patient and Stations'!$B$6:$AT$14,4,FALSE)</f>
        <v>75</v>
      </c>
      <c r="M32" s="68">
        <f>HLOOKUP(M20,'SDR Patient and Stations'!$B$6:$AT$14,4,FALSE)</f>
        <v>75</v>
      </c>
      <c r="N32" s="60">
        <f>HLOOKUP(N20,'SDR Patient and Stations'!$B$6:$AT$14,4,FALSE)</f>
        <v>80</v>
      </c>
      <c r="O32" s="68">
        <f>HLOOKUP(O20,'SDR Patient and Stations'!$B$6:$AT$14,4,FALSE)</f>
        <v>75</v>
      </c>
      <c r="P32" s="60">
        <f>HLOOKUP(P20,'SDR Patient and Stations'!$B$6:$AT$14,4,FALSE)</f>
        <v>73</v>
      </c>
      <c r="Q32" s="68">
        <f>HLOOKUP(Q20,'SDR Patient and Stations'!$B$6:$AT$14,4,FALSE)</f>
        <v>67</v>
      </c>
      <c r="R32" s="60">
        <f>HLOOKUP(R20,'SDR Patient and Stations'!$B$6:$AT$14,4,FALSE)</f>
        <v>67</v>
      </c>
      <c r="S32" s="68">
        <f>HLOOKUP(S20,'SDR Patient and Stations'!$B$6:$AT$14,4,FALSE)</f>
        <v>74</v>
      </c>
      <c r="T32" s="60">
        <f>HLOOKUP(T20,'SDR Patient and Stations'!$B$6:$AT$14,4,FALSE)</f>
        <v>72</v>
      </c>
      <c r="U32" s="68">
        <f>HLOOKUP(U20,'SDR Patient and Stations'!$B$6:$AT$14,4,FALSE)</f>
        <v>74</v>
      </c>
      <c r="V32" s="60">
        <f>HLOOKUP(V20,'SDR Patient and Stations'!$B$6:$AT$14,4,FALSE)</f>
        <v>77</v>
      </c>
      <c r="W32" s="68">
        <f>HLOOKUP(W20,'SDR Patient and Stations'!$B$6:$AT$14,4,FALSE)</f>
        <v>75</v>
      </c>
      <c r="X32" s="60">
        <f>HLOOKUP(X20,'SDR Patient and Stations'!$B$6:$AT$14,4,FALSE)</f>
        <v>66</v>
      </c>
      <c r="Y32" s="68">
        <f>HLOOKUP(Y20,'SDR Patient and Stations'!$B$6:$AT$14,4,FALSE)</f>
        <v>63</v>
      </c>
      <c r="Z32" s="60">
        <f>HLOOKUP(Z20,'SDR Patient and Stations'!$B$6:$AT$14,4,FALSE)</f>
        <v>64</v>
      </c>
      <c r="AA32" s="68">
        <f>HLOOKUP(AA20,'SDR Patient and Stations'!$B$6:$AT$14,4,FALSE)</f>
        <v>61</v>
      </c>
      <c r="AB32" s="60">
        <f>HLOOKUP(AB20,'SDR Patient and Stations'!$B$6:$AT$14,4,FALSE)</f>
        <v>64</v>
      </c>
      <c r="AC32" s="68">
        <f>HLOOKUP(AC20,'SDR Patient and Stations'!$B$6:$AT$14,4,FALSE)</f>
        <v>65</v>
      </c>
      <c r="AD32" s="60">
        <f>HLOOKUP(AD20,'SDR Patient and Stations'!$B$6:$AT$14,4,FALSE)</f>
        <v>61</v>
      </c>
      <c r="AE32" s="68">
        <f>HLOOKUP(AE20,'SDR Patient and Stations'!$B$6:$AT$14,4,FALSE)</f>
        <v>67</v>
      </c>
      <c r="AF32" s="60">
        <f>HLOOKUP(AF20,'SDR Patient and Stations'!$B$6:$AT$14,4,FALSE)</f>
        <v>78</v>
      </c>
      <c r="AG32" s="68">
        <f>HLOOKUP(AG20,'SDR Patient and Stations'!$B$6:$AT$14,4,FALSE)</f>
        <v>81</v>
      </c>
      <c r="AH32" s="60">
        <f>HLOOKUP(AH20,'SDR Patient and Stations'!$B$6:$AT$14,4,FALSE)</f>
        <v>77</v>
      </c>
      <c r="AI32" s="68">
        <f>HLOOKUP(AI20,'SDR Patient and Stations'!$B$6:$AT$14,4,FALSE)</f>
        <v>90</v>
      </c>
      <c r="AJ32" s="60">
        <f>HLOOKUP(AJ20,'SDR Patient and Stations'!$B$6:$AT$14,4,FALSE)</f>
        <v>61</v>
      </c>
      <c r="AK32" s="68">
        <f>HLOOKUP(AK20,'SDR Patient and Stations'!$B$6:$AT$14,4,FALSE)</f>
        <v>61</v>
      </c>
      <c r="AL32" s="60">
        <f>HLOOKUP(AL20,'SDR Patient and Stations'!$B$6:$AT$14,4,FALSE)</f>
        <v>76</v>
      </c>
      <c r="AM32" s="68">
        <f>HLOOKUP(AM20,'SDR Patient and Stations'!$B$6:$AT$14,4,FALSE)</f>
        <v>77</v>
      </c>
      <c r="AN32" s="60">
        <f>HLOOKUP(AN20,'SDR Patient and Stations'!$B$6:$AT$14,4,FALSE)</f>
        <v>85</v>
      </c>
      <c r="AO32" s="68">
        <f>HLOOKUP(AO20,'SDR Patient and Stations'!$B$6:$AT$14,4,FALSE)</f>
        <v>84</v>
      </c>
      <c r="AP32" s="60">
        <f>HLOOKUP(AP20,'SDR Patient and Stations'!$B$6:$AT$14,4,FALSE)</f>
        <v>90</v>
      </c>
      <c r="AQ32" s="68">
        <f>HLOOKUP(AQ20,'SDR Patient and Stations'!$B$6:$AT$14,4,FALSE)</f>
        <v>100</v>
      </c>
      <c r="AR32" s="60">
        <f>HLOOKUP(AR20,'SDR Patient and Stations'!$B$6:$AT$14,4,FALSE)</f>
        <v>101</v>
      </c>
      <c r="AS32" s="68">
        <f>HLOOKUP(AS20,'SDR Patient and Stations'!$B$6:$AT$14,4,FALSE)</f>
        <v>95</v>
      </c>
      <c r="AT32" s="60">
        <f>HLOOKUP(AT20,'SDR Patient and Stations'!$B$6:$AT$14,4,FALSE)</f>
        <v>96</v>
      </c>
      <c r="AU32" s="68">
        <f>HLOOKUP(AU20,'SDR Patient and Stations'!$B$6:$AT$14,4,FALSE)</f>
        <v>101</v>
      </c>
      <c r="AV32" s="60">
        <f>HLOOKUP(AV20,'SDR Patient and Stations'!$B$6:$AT$14,4,FALSE)</f>
        <v>98</v>
      </c>
      <c r="AW32" s="68">
        <f>HLOOKUP(AW20,'SDR Patient and Stations'!$B$6:$AT$14,4,FALSE)</f>
        <v>75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23</v>
      </c>
      <c r="G34" s="69">
        <f t="shared" si="16"/>
        <v>14</v>
      </c>
      <c r="H34" s="61">
        <f t="shared" si="16"/>
        <v>22</v>
      </c>
      <c r="I34" s="69">
        <f t="shared" si="16"/>
        <v>11</v>
      </c>
      <c r="J34" s="61">
        <f t="shared" si="16"/>
        <v>6</v>
      </c>
      <c r="K34" s="69">
        <f t="shared" si="16"/>
        <v>6</v>
      </c>
      <c r="L34" s="61">
        <f t="shared" si="16"/>
        <v>0</v>
      </c>
      <c r="M34" s="69">
        <f t="shared" si="16"/>
        <v>-2</v>
      </c>
      <c r="N34" s="61">
        <f t="shared" si="16"/>
        <v>-13</v>
      </c>
      <c r="O34" s="69">
        <f t="shared" si="16"/>
        <v>-8</v>
      </c>
      <c r="P34" s="61">
        <f t="shared" si="16"/>
        <v>1</v>
      </c>
      <c r="Q34" s="69">
        <f t="shared" si="16"/>
        <v>5</v>
      </c>
      <c r="R34" s="61">
        <f t="shared" si="16"/>
        <v>7</v>
      </c>
      <c r="S34" s="69">
        <f t="shared" si="16"/>
        <v>3</v>
      </c>
      <c r="T34" s="61">
        <f t="shared" si="16"/>
        <v>3</v>
      </c>
      <c r="U34" s="69">
        <f t="shared" si="16"/>
        <v>-8</v>
      </c>
      <c r="V34" s="61">
        <f t="shared" si="16"/>
        <v>-14</v>
      </c>
      <c r="W34" s="69">
        <f t="shared" si="16"/>
        <v>-11</v>
      </c>
      <c r="X34" s="61">
        <f t="shared" si="16"/>
        <v>-5</v>
      </c>
      <c r="Y34" s="69">
        <f t="shared" si="16"/>
        <v>1</v>
      </c>
      <c r="Z34" s="61">
        <f t="shared" si="16"/>
        <v>1</v>
      </c>
      <c r="AA34" s="69">
        <f t="shared" si="16"/>
        <v>0</v>
      </c>
      <c r="AB34" s="61">
        <f t="shared" si="16"/>
        <v>3</v>
      </c>
      <c r="AC34" s="69">
        <f t="shared" si="16"/>
        <v>13</v>
      </c>
      <c r="AD34" s="61">
        <f t="shared" si="16"/>
        <v>20</v>
      </c>
      <c r="AE34" s="69">
        <f t="shared" si="16"/>
        <v>10</v>
      </c>
      <c r="AF34" s="61">
        <f t="shared" si="16"/>
        <v>12</v>
      </c>
      <c r="AG34" s="69">
        <f t="shared" si="16"/>
        <v>-20</v>
      </c>
      <c r="AH34" s="61">
        <f t="shared" si="16"/>
        <v>-16</v>
      </c>
      <c r="AI34" s="69">
        <f t="shared" si="16"/>
        <v>-14</v>
      </c>
      <c r="AJ34" s="61">
        <f t="shared" si="16"/>
        <v>16</v>
      </c>
      <c r="AK34" s="69">
        <f t="shared" si="16"/>
        <v>24</v>
      </c>
      <c r="AL34" s="61">
        <f t="shared" si="16"/>
        <v>8</v>
      </c>
      <c r="AM34" s="69">
        <f t="shared" si="16"/>
        <v>13</v>
      </c>
      <c r="AN34" s="61">
        <f t="shared" si="16"/>
        <v>15</v>
      </c>
      <c r="AO34" s="69">
        <f t="shared" si="16"/>
        <v>17</v>
      </c>
      <c r="AP34" s="61">
        <f t="shared" si="16"/>
        <v>5</v>
      </c>
      <c r="AQ34" s="69">
        <f t="shared" si="16"/>
        <v>-4</v>
      </c>
      <c r="AR34" s="61">
        <f t="shared" si="16"/>
        <v>0</v>
      </c>
      <c r="AS34" s="69">
        <f t="shared" si="16"/>
        <v>3</v>
      </c>
      <c r="AT34" s="61">
        <f t="shared" si="16"/>
        <v>-21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0.56097560975609762</v>
      </c>
      <c r="G36" s="107">
        <f t="shared" ref="G36:AZ36" si="18">IFERROR(G34/G32,0)</f>
        <v>0.25454545454545452</v>
      </c>
      <c r="H36" s="108">
        <f t="shared" si="18"/>
        <v>0.42307692307692307</v>
      </c>
      <c r="I36" s="107">
        <f t="shared" si="18"/>
        <v>0.171875</v>
      </c>
      <c r="J36" s="108">
        <f t="shared" si="18"/>
        <v>8.6956521739130432E-2</v>
      </c>
      <c r="K36" s="107">
        <f t="shared" si="18"/>
        <v>8.1081081081081086E-2</v>
      </c>
      <c r="L36" s="108">
        <f t="shared" si="18"/>
        <v>0</v>
      </c>
      <c r="M36" s="107">
        <f t="shared" si="18"/>
        <v>-2.6666666666666668E-2</v>
      </c>
      <c r="N36" s="108">
        <f t="shared" si="18"/>
        <v>-0.16250000000000001</v>
      </c>
      <c r="O36" s="107">
        <f t="shared" si="18"/>
        <v>-0.10666666666666667</v>
      </c>
      <c r="P36" s="108">
        <f t="shared" si="18"/>
        <v>1.3698630136986301E-2</v>
      </c>
      <c r="Q36" s="107">
        <f t="shared" si="18"/>
        <v>7.4626865671641784E-2</v>
      </c>
      <c r="R36" s="108">
        <f t="shared" si="18"/>
        <v>0.1044776119402985</v>
      </c>
      <c r="S36" s="107">
        <f t="shared" si="18"/>
        <v>4.0540540540540543E-2</v>
      </c>
      <c r="T36" s="108">
        <f t="shared" si="18"/>
        <v>4.1666666666666664E-2</v>
      </c>
      <c r="U36" s="107">
        <f t="shared" si="18"/>
        <v>-0.10810810810810811</v>
      </c>
      <c r="V36" s="108">
        <f t="shared" si="18"/>
        <v>-0.18181818181818182</v>
      </c>
      <c r="W36" s="107">
        <f t="shared" si="18"/>
        <v>-0.14666666666666667</v>
      </c>
      <c r="X36" s="108">
        <f t="shared" si="18"/>
        <v>-7.575757575757576E-2</v>
      </c>
      <c r="Y36" s="107">
        <f t="shared" si="18"/>
        <v>1.5873015873015872E-2</v>
      </c>
      <c r="Z36" s="108">
        <f t="shared" si="18"/>
        <v>1.5625E-2</v>
      </c>
      <c r="AA36" s="107">
        <f t="shared" si="18"/>
        <v>0</v>
      </c>
      <c r="AB36" s="108">
        <f t="shared" si="18"/>
        <v>4.6875E-2</v>
      </c>
      <c r="AC36" s="107">
        <f t="shared" si="18"/>
        <v>0.2</v>
      </c>
      <c r="AD36" s="108">
        <f t="shared" si="18"/>
        <v>0.32786885245901637</v>
      </c>
      <c r="AE36" s="107">
        <f t="shared" si="18"/>
        <v>0.14925373134328357</v>
      </c>
      <c r="AF36" s="108">
        <f t="shared" si="18"/>
        <v>0.15384615384615385</v>
      </c>
      <c r="AG36" s="107">
        <f t="shared" si="18"/>
        <v>-0.24691358024691357</v>
      </c>
      <c r="AH36" s="108">
        <f t="shared" si="18"/>
        <v>-0.20779220779220781</v>
      </c>
      <c r="AI36" s="107">
        <f t="shared" si="18"/>
        <v>-0.15555555555555556</v>
      </c>
      <c r="AJ36" s="108">
        <f t="shared" si="18"/>
        <v>0.26229508196721313</v>
      </c>
      <c r="AK36" s="107">
        <f t="shared" si="18"/>
        <v>0.39344262295081966</v>
      </c>
      <c r="AL36" s="108">
        <f t="shared" si="18"/>
        <v>0.10526315789473684</v>
      </c>
      <c r="AM36" s="107">
        <f t="shared" si="18"/>
        <v>0.16883116883116883</v>
      </c>
      <c r="AN36" s="108">
        <f t="shared" si="18"/>
        <v>0.17647058823529413</v>
      </c>
      <c r="AO36" s="107">
        <f t="shared" si="18"/>
        <v>0.20238095238095238</v>
      </c>
      <c r="AP36" s="108">
        <f t="shared" si="18"/>
        <v>5.5555555555555552E-2</v>
      </c>
      <c r="AQ36" s="107">
        <f t="shared" si="18"/>
        <v>-0.04</v>
      </c>
      <c r="AR36" s="108">
        <f t="shared" si="18"/>
        <v>0</v>
      </c>
      <c r="AS36" s="107">
        <f t="shared" si="18"/>
        <v>3.1578947368421054E-2</v>
      </c>
      <c r="AT36" s="108">
        <f t="shared" si="18"/>
        <v>-0.21875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3.1165311653116534E-2</v>
      </c>
      <c r="G38" s="107">
        <f t="shared" ref="G38:BD38" si="20">G36/18</f>
        <v>1.4141414141414141E-2</v>
      </c>
      <c r="H38" s="108">
        <f t="shared" si="20"/>
        <v>2.3504273504273504E-2</v>
      </c>
      <c r="I38" s="107">
        <f t="shared" si="20"/>
        <v>9.5486111111111119E-3</v>
      </c>
      <c r="J38" s="108">
        <f t="shared" si="20"/>
        <v>4.830917874396135E-3</v>
      </c>
      <c r="K38" s="107">
        <f t="shared" si="20"/>
        <v>4.5045045045045045E-3</v>
      </c>
      <c r="L38" s="108">
        <f t="shared" si="20"/>
        <v>0</v>
      </c>
      <c r="M38" s="107">
        <f t="shared" si="20"/>
        <v>-1.4814814814814816E-3</v>
      </c>
      <c r="N38" s="108">
        <f t="shared" si="20"/>
        <v>-9.0277777777777787E-3</v>
      </c>
      <c r="O38" s="107">
        <f t="shared" si="20"/>
        <v>-5.9259259259259265E-3</v>
      </c>
      <c r="P38" s="108">
        <f t="shared" si="20"/>
        <v>7.6103500761035003E-4</v>
      </c>
      <c r="Q38" s="107">
        <f t="shared" si="20"/>
        <v>4.1459369817578766E-3</v>
      </c>
      <c r="R38" s="108">
        <f t="shared" si="20"/>
        <v>5.8043117744610278E-3</v>
      </c>
      <c r="S38" s="107">
        <f t="shared" si="20"/>
        <v>2.2522522522522522E-3</v>
      </c>
      <c r="T38" s="108">
        <f t="shared" si="20"/>
        <v>2.3148148148148147E-3</v>
      </c>
      <c r="U38" s="107">
        <f t="shared" si="20"/>
        <v>-6.006006006006006E-3</v>
      </c>
      <c r="V38" s="108">
        <f t="shared" si="20"/>
        <v>-1.0101010101010102E-2</v>
      </c>
      <c r="W38" s="107">
        <f t="shared" si="20"/>
        <v>-8.1481481481481474E-3</v>
      </c>
      <c r="X38" s="108">
        <f t="shared" si="20"/>
        <v>-4.2087542087542087E-3</v>
      </c>
      <c r="Y38" s="107">
        <f t="shared" si="20"/>
        <v>8.8183421516754845E-4</v>
      </c>
      <c r="Z38" s="108">
        <f t="shared" si="20"/>
        <v>8.6805555555555551E-4</v>
      </c>
      <c r="AA38" s="107">
        <f t="shared" si="20"/>
        <v>0</v>
      </c>
      <c r="AB38" s="108">
        <f t="shared" si="20"/>
        <v>2.6041666666666665E-3</v>
      </c>
      <c r="AC38" s="107">
        <f t="shared" si="20"/>
        <v>1.1111111111111112E-2</v>
      </c>
      <c r="AD38" s="108">
        <f t="shared" si="20"/>
        <v>1.8214936247723131E-2</v>
      </c>
      <c r="AE38" s="107">
        <f t="shared" si="20"/>
        <v>8.2918739635157532E-3</v>
      </c>
      <c r="AF38" s="108">
        <f t="shared" si="20"/>
        <v>8.5470085470085479E-3</v>
      </c>
      <c r="AG38" s="107">
        <f t="shared" si="20"/>
        <v>-1.3717421124828532E-2</v>
      </c>
      <c r="AH38" s="108">
        <f t="shared" si="20"/>
        <v>-1.1544011544011544E-2</v>
      </c>
      <c r="AI38" s="107">
        <f t="shared" si="20"/>
        <v>-8.6419753086419762E-3</v>
      </c>
      <c r="AJ38" s="108">
        <f t="shared" si="20"/>
        <v>1.4571948998178506E-2</v>
      </c>
      <c r="AK38" s="107">
        <f t="shared" si="20"/>
        <v>2.185792349726776E-2</v>
      </c>
      <c r="AL38" s="108">
        <f t="shared" si="20"/>
        <v>5.8479532163742687E-3</v>
      </c>
      <c r="AM38" s="107">
        <f t="shared" si="20"/>
        <v>9.3795093795093799E-3</v>
      </c>
      <c r="AN38" s="108">
        <f t="shared" si="20"/>
        <v>9.8039215686274508E-3</v>
      </c>
      <c r="AO38" s="107">
        <f t="shared" si="20"/>
        <v>1.1243386243386243E-2</v>
      </c>
      <c r="AP38" s="108">
        <f t="shared" si="20"/>
        <v>3.0864197530864196E-3</v>
      </c>
      <c r="AQ38" s="107">
        <f t="shared" si="20"/>
        <v>-2.2222222222222222E-3</v>
      </c>
      <c r="AR38" s="108">
        <f t="shared" si="20"/>
        <v>0</v>
      </c>
      <c r="AS38" s="107">
        <f t="shared" si="20"/>
        <v>1.7543859649122807E-3</v>
      </c>
      <c r="AT38" s="108">
        <f t="shared" si="20"/>
        <v>-1.2152777777777778E-2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0.56097560975609762</v>
      </c>
      <c r="G40" s="120">
        <f t="shared" ref="G40:BD40" si="21">G38*G41</f>
        <v>0.25454545454545452</v>
      </c>
      <c r="H40" s="108">
        <f t="shared" si="21"/>
        <v>0.42307692307692307</v>
      </c>
      <c r="I40" s="107">
        <f t="shared" si="21"/>
        <v>0.171875</v>
      </c>
      <c r="J40" s="108">
        <f t="shared" si="21"/>
        <v>8.6956521739130432E-2</v>
      </c>
      <c r="K40" s="107">
        <f t="shared" si="21"/>
        <v>8.1081081081081086E-2</v>
      </c>
      <c r="L40" s="108">
        <f t="shared" si="21"/>
        <v>0</v>
      </c>
      <c r="M40" s="107">
        <f t="shared" si="21"/>
        <v>-2.6666666666666668E-2</v>
      </c>
      <c r="N40" s="108">
        <f t="shared" si="21"/>
        <v>-0.16250000000000001</v>
      </c>
      <c r="O40" s="107">
        <f t="shared" si="21"/>
        <v>-0.10666666666666667</v>
      </c>
      <c r="P40" s="108">
        <f t="shared" si="21"/>
        <v>1.3698630136986301E-2</v>
      </c>
      <c r="Q40" s="107">
        <f t="shared" si="21"/>
        <v>7.4626865671641784E-2</v>
      </c>
      <c r="R40" s="108">
        <f t="shared" si="21"/>
        <v>0.1044776119402985</v>
      </c>
      <c r="S40" s="107">
        <f t="shared" si="21"/>
        <v>4.0540540540540543E-2</v>
      </c>
      <c r="T40" s="108">
        <f t="shared" si="21"/>
        <v>4.1666666666666664E-2</v>
      </c>
      <c r="U40" s="107">
        <f t="shared" si="21"/>
        <v>-0.10810810810810811</v>
      </c>
      <c r="V40" s="108">
        <f t="shared" si="21"/>
        <v>-0.18181818181818182</v>
      </c>
      <c r="W40" s="107">
        <f t="shared" si="21"/>
        <v>-0.14666666666666667</v>
      </c>
      <c r="X40" s="108">
        <f t="shared" si="21"/>
        <v>-7.575757575757576E-2</v>
      </c>
      <c r="Y40" s="107">
        <f t="shared" si="21"/>
        <v>1.5873015873015872E-2</v>
      </c>
      <c r="Z40" s="108">
        <f t="shared" si="21"/>
        <v>1.5625E-2</v>
      </c>
      <c r="AA40" s="107">
        <f t="shared" si="21"/>
        <v>0</v>
      </c>
      <c r="AB40" s="108">
        <f t="shared" si="21"/>
        <v>4.6875E-2</v>
      </c>
      <c r="AC40" s="107">
        <f t="shared" si="21"/>
        <v>0.2</v>
      </c>
      <c r="AD40" s="108">
        <f t="shared" si="21"/>
        <v>0.32786885245901637</v>
      </c>
      <c r="AE40" s="107">
        <f t="shared" si="21"/>
        <v>0.14925373134328357</v>
      </c>
      <c r="AF40" s="108">
        <f t="shared" si="21"/>
        <v>0.15384615384615385</v>
      </c>
      <c r="AG40" s="107">
        <f t="shared" si="21"/>
        <v>-0.24691358024691357</v>
      </c>
      <c r="AH40" s="108">
        <f t="shared" si="21"/>
        <v>-0.20779220779220781</v>
      </c>
      <c r="AI40" s="107">
        <f t="shared" si="21"/>
        <v>-0.15555555555555556</v>
      </c>
      <c r="AJ40" s="108">
        <f t="shared" si="21"/>
        <v>0.26229508196721313</v>
      </c>
      <c r="AK40" s="107">
        <f t="shared" si="21"/>
        <v>0.39344262295081966</v>
      </c>
      <c r="AL40" s="108">
        <f t="shared" si="21"/>
        <v>0.10526315789473684</v>
      </c>
      <c r="AM40" s="107">
        <f t="shared" si="21"/>
        <v>0.16883116883116883</v>
      </c>
      <c r="AN40" s="108">
        <f t="shared" si="21"/>
        <v>0.1764705882352941</v>
      </c>
      <c r="AO40" s="107">
        <f t="shared" si="21"/>
        <v>0.20238095238095238</v>
      </c>
      <c r="AP40" s="108">
        <f t="shared" si="21"/>
        <v>5.5555555555555552E-2</v>
      </c>
      <c r="AQ40" s="107">
        <f t="shared" si="21"/>
        <v>-0.04</v>
      </c>
      <c r="AR40" s="108">
        <f t="shared" si="21"/>
        <v>0</v>
      </c>
      <c r="AS40" s="107">
        <f t="shared" si="21"/>
        <v>3.1578947368421054E-2</v>
      </c>
      <c r="AT40" s="108">
        <f t="shared" si="21"/>
        <v>-0.21875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99.902439024390247</v>
      </c>
      <c r="G43" s="109">
        <f t="shared" ref="G43:BD43" si="22">G30+(G30*G40)</f>
        <v>86.563636363636363</v>
      </c>
      <c r="H43" s="110">
        <f t="shared" si="22"/>
        <v>105.30769230769231</v>
      </c>
      <c r="I43" s="109">
        <f t="shared" si="22"/>
        <v>87.890625</v>
      </c>
      <c r="J43" s="110">
        <f t="shared" si="22"/>
        <v>81.521739130434781</v>
      </c>
      <c r="K43" s="109">
        <f t="shared" si="22"/>
        <v>86.486486486486484</v>
      </c>
      <c r="L43" s="110">
        <f t="shared" si="22"/>
        <v>75</v>
      </c>
      <c r="M43" s="109">
        <f t="shared" si="22"/>
        <v>71.053333333333327</v>
      </c>
      <c r="N43" s="110">
        <f t="shared" si="22"/>
        <v>56.112499999999997</v>
      </c>
      <c r="O43" s="109">
        <f t="shared" si="22"/>
        <v>59.853333333333332</v>
      </c>
      <c r="P43" s="110">
        <f t="shared" si="22"/>
        <v>75.013698630136986</v>
      </c>
      <c r="Q43" s="109">
        <f t="shared" si="22"/>
        <v>77.373134328358205</v>
      </c>
      <c r="R43" s="110">
        <f t="shared" si="22"/>
        <v>81.731343283582092</v>
      </c>
      <c r="S43" s="109">
        <f t="shared" si="22"/>
        <v>80.121621621621628</v>
      </c>
      <c r="T43" s="110">
        <f t="shared" si="22"/>
        <v>78.125</v>
      </c>
      <c r="U43" s="109">
        <f t="shared" si="22"/>
        <v>58.864864864864863</v>
      </c>
      <c r="V43" s="110">
        <f t="shared" si="22"/>
        <v>51.545454545454547</v>
      </c>
      <c r="W43" s="109">
        <f t="shared" si="22"/>
        <v>54.61333333333333</v>
      </c>
      <c r="X43" s="110">
        <f t="shared" si="22"/>
        <v>56.378787878787875</v>
      </c>
      <c r="Y43" s="109">
        <f t="shared" si="22"/>
        <v>65.015873015873012</v>
      </c>
      <c r="Z43" s="110">
        <f t="shared" si="22"/>
        <v>66.015625</v>
      </c>
      <c r="AA43" s="109">
        <f t="shared" si="22"/>
        <v>61</v>
      </c>
      <c r="AB43" s="110">
        <f t="shared" si="22"/>
        <v>70.140625</v>
      </c>
      <c r="AC43" s="109">
        <f t="shared" si="22"/>
        <v>93.6</v>
      </c>
      <c r="AD43" s="110">
        <f t="shared" si="22"/>
        <v>107.55737704918033</v>
      </c>
      <c r="AE43" s="109">
        <f t="shared" si="22"/>
        <v>88.492537313432834</v>
      </c>
      <c r="AF43" s="110">
        <f t="shared" si="22"/>
        <v>103.84615384615384</v>
      </c>
      <c r="AG43" s="109">
        <f t="shared" si="22"/>
        <v>45.938271604938272</v>
      </c>
      <c r="AH43" s="110">
        <f t="shared" si="22"/>
        <v>48.324675324675326</v>
      </c>
      <c r="AI43" s="109">
        <f t="shared" si="22"/>
        <v>64.177777777777777</v>
      </c>
      <c r="AJ43" s="110">
        <f t="shared" si="22"/>
        <v>97.196721311475414</v>
      </c>
      <c r="AK43" s="109">
        <f t="shared" si="22"/>
        <v>118.44262295081967</v>
      </c>
      <c r="AL43" s="110">
        <f t="shared" si="22"/>
        <v>92.84210526315789</v>
      </c>
      <c r="AM43" s="109">
        <f t="shared" si="22"/>
        <v>105.1948051948052</v>
      </c>
      <c r="AN43" s="110">
        <f t="shared" si="22"/>
        <v>117.64705882352941</v>
      </c>
      <c r="AO43" s="109">
        <f t="shared" si="22"/>
        <v>121.44047619047619</v>
      </c>
      <c r="AP43" s="110">
        <f t="shared" si="22"/>
        <v>100.27777777777777</v>
      </c>
      <c r="AQ43" s="109">
        <f t="shared" si="22"/>
        <v>92.16</v>
      </c>
      <c r="AR43" s="110">
        <f t="shared" si="22"/>
        <v>101</v>
      </c>
      <c r="AS43" s="109">
        <f t="shared" si="22"/>
        <v>101.09473684210526</v>
      </c>
      <c r="AT43" s="110">
        <f t="shared" si="22"/>
        <v>58.59375</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33.300813008130085</v>
      </c>
      <c r="G45" s="69">
        <f t="shared" ref="G45:AZ45" si="23">G43/$F$1</f>
        <v>28.854545454545455</v>
      </c>
      <c r="H45" s="61">
        <f t="shared" si="23"/>
        <v>35.102564102564102</v>
      </c>
      <c r="I45" s="69">
        <f t="shared" si="23"/>
        <v>29.296875</v>
      </c>
      <c r="J45" s="61">
        <f t="shared" si="23"/>
        <v>27.173913043478262</v>
      </c>
      <c r="K45" s="69">
        <f t="shared" si="23"/>
        <v>28.828828828828829</v>
      </c>
      <c r="L45" s="61">
        <f t="shared" si="23"/>
        <v>25</v>
      </c>
      <c r="M45" s="69">
        <f t="shared" si="23"/>
        <v>23.684444444444441</v>
      </c>
      <c r="N45" s="61">
        <f t="shared" si="23"/>
        <v>18.704166666666666</v>
      </c>
      <c r="O45" s="69">
        <f t="shared" si="23"/>
        <v>19.951111111111111</v>
      </c>
      <c r="P45" s="61">
        <f t="shared" si="23"/>
        <v>25.004566210045663</v>
      </c>
      <c r="Q45" s="69">
        <f t="shared" si="23"/>
        <v>25.791044776119403</v>
      </c>
      <c r="R45" s="61">
        <f t="shared" si="23"/>
        <v>27.243781094527364</v>
      </c>
      <c r="S45" s="69">
        <f t="shared" si="23"/>
        <v>26.707207207207208</v>
      </c>
      <c r="T45" s="61">
        <f t="shared" si="23"/>
        <v>26.041666666666668</v>
      </c>
      <c r="U45" s="69">
        <f t="shared" si="23"/>
        <v>19.621621621621621</v>
      </c>
      <c r="V45" s="61">
        <f t="shared" si="23"/>
        <v>17.181818181818183</v>
      </c>
      <c r="W45" s="69">
        <f t="shared" si="23"/>
        <v>18.204444444444444</v>
      </c>
      <c r="X45" s="61">
        <f t="shared" si="23"/>
        <v>18.792929292929291</v>
      </c>
      <c r="Y45" s="69">
        <f t="shared" si="23"/>
        <v>21.671957671957671</v>
      </c>
      <c r="Z45" s="61">
        <f t="shared" si="23"/>
        <v>22.005208333333332</v>
      </c>
      <c r="AA45" s="69">
        <f t="shared" si="23"/>
        <v>20.333333333333332</v>
      </c>
      <c r="AB45" s="61">
        <f t="shared" si="23"/>
        <v>23.380208333333332</v>
      </c>
      <c r="AC45" s="69">
        <f t="shared" si="23"/>
        <v>31.2</v>
      </c>
      <c r="AD45" s="61">
        <f t="shared" si="23"/>
        <v>35.852459016393446</v>
      </c>
      <c r="AE45" s="69">
        <f t="shared" si="23"/>
        <v>29.497512437810943</v>
      </c>
      <c r="AF45" s="61">
        <f t="shared" si="23"/>
        <v>34.615384615384613</v>
      </c>
      <c r="AG45" s="69">
        <f t="shared" si="23"/>
        <v>15.312757201646091</v>
      </c>
      <c r="AH45" s="61">
        <f t="shared" si="23"/>
        <v>16.10822510822511</v>
      </c>
      <c r="AI45" s="69">
        <f t="shared" si="23"/>
        <v>21.392592592592592</v>
      </c>
      <c r="AJ45" s="61">
        <f t="shared" si="23"/>
        <v>32.398907103825138</v>
      </c>
      <c r="AK45" s="69">
        <f t="shared" si="23"/>
        <v>39.480874316939889</v>
      </c>
      <c r="AL45" s="61">
        <f t="shared" si="23"/>
        <v>30.94736842105263</v>
      </c>
      <c r="AM45" s="69">
        <f t="shared" si="23"/>
        <v>35.064935064935064</v>
      </c>
      <c r="AN45" s="61">
        <f t="shared" si="23"/>
        <v>39.2156862745098</v>
      </c>
      <c r="AO45" s="69">
        <f t="shared" si="23"/>
        <v>40.480158730158728</v>
      </c>
      <c r="AP45" s="61">
        <f t="shared" si="23"/>
        <v>33.425925925925924</v>
      </c>
      <c r="AQ45" s="69">
        <f t="shared" si="23"/>
        <v>30.72</v>
      </c>
      <c r="AR45" s="61">
        <f t="shared" si="23"/>
        <v>33.666666666666664</v>
      </c>
      <c r="AS45" s="69">
        <f t="shared" si="23"/>
        <v>33.698245614035088</v>
      </c>
      <c r="AT45" s="61">
        <f t="shared" si="23"/>
        <v>19.53125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13</v>
      </c>
      <c r="G47" s="172">
        <f>G45-G26</f>
        <v>15.854545454545455</v>
      </c>
      <c r="H47" s="118">
        <f>H45-H26</f>
        <v>22.102564102564102</v>
      </c>
      <c r="I47" s="119">
        <f t="shared" ref="I47:AZ47" si="24">I45-I26</f>
        <v>16.296875</v>
      </c>
      <c r="J47" s="118">
        <f t="shared" si="24"/>
        <v>4.1739130434782616</v>
      </c>
      <c r="K47" s="119">
        <f t="shared" si="24"/>
        <v>-1.1711711711711708</v>
      </c>
      <c r="L47" s="118">
        <f t="shared" si="24"/>
        <v>-5</v>
      </c>
      <c r="M47" s="119">
        <f t="shared" si="24"/>
        <v>-6.3155555555555587</v>
      </c>
      <c r="N47" s="118">
        <f t="shared" si="24"/>
        <v>-11.295833333333334</v>
      </c>
      <c r="O47" s="119">
        <f t="shared" si="24"/>
        <v>-10.048888888888889</v>
      </c>
      <c r="P47" s="118">
        <f t="shared" si="24"/>
        <v>-4.9954337899543368</v>
      </c>
      <c r="Q47" s="119">
        <f t="shared" si="24"/>
        <v>-4.2089552238805972</v>
      </c>
      <c r="R47" s="118">
        <f t="shared" si="24"/>
        <v>-2.756218905472636</v>
      </c>
      <c r="S47" s="119">
        <f t="shared" si="24"/>
        <v>-3.2927927927927918</v>
      </c>
      <c r="T47" s="118">
        <f t="shared" si="24"/>
        <v>-3.9583333333333321</v>
      </c>
      <c r="U47" s="119">
        <f t="shared" si="24"/>
        <v>-10.378378378378379</v>
      </c>
      <c r="V47" s="118">
        <f t="shared" si="24"/>
        <v>-12.818181818181817</v>
      </c>
      <c r="W47" s="119">
        <f t="shared" si="24"/>
        <v>-11.795555555555556</v>
      </c>
      <c r="X47" s="118">
        <f t="shared" si="24"/>
        <v>-11.207070707070709</v>
      </c>
      <c r="Y47" s="119">
        <f t="shared" si="24"/>
        <v>-8.3280423280423292</v>
      </c>
      <c r="Z47" s="118">
        <f t="shared" si="24"/>
        <v>-7.9947916666666679</v>
      </c>
      <c r="AA47" s="119">
        <f t="shared" si="24"/>
        <v>-9.6666666666666679</v>
      </c>
      <c r="AB47" s="118">
        <f t="shared" si="24"/>
        <v>-6.6197916666666679</v>
      </c>
      <c r="AC47" s="119">
        <f t="shared" si="24"/>
        <v>1.1999999999999993</v>
      </c>
      <c r="AD47" s="118">
        <f t="shared" si="24"/>
        <v>5.8524590163934462</v>
      </c>
      <c r="AE47" s="119">
        <f t="shared" si="24"/>
        <v>-0.50248756218905655</v>
      </c>
      <c r="AF47" s="118">
        <f t="shared" si="24"/>
        <v>4.6153846153846132</v>
      </c>
      <c r="AG47" s="119">
        <f t="shared" si="24"/>
        <v>-14.687242798353909</v>
      </c>
      <c r="AH47" s="118">
        <f t="shared" si="24"/>
        <v>-3.8917748917748902</v>
      </c>
      <c r="AI47" s="119">
        <f t="shared" si="24"/>
        <v>-3.2227920227920208</v>
      </c>
      <c r="AJ47" s="118">
        <f t="shared" si="24"/>
        <v>7.783522488440525</v>
      </c>
      <c r="AK47" s="119">
        <f t="shared" si="24"/>
        <v>14.865489701555276</v>
      </c>
      <c r="AL47" s="118">
        <f t="shared" si="24"/>
        <v>6.3319838056680169</v>
      </c>
      <c r="AM47" s="119">
        <f t="shared" si="24"/>
        <v>5.0649350649350637</v>
      </c>
      <c r="AN47" s="118">
        <f t="shared" si="24"/>
        <v>9.2156862745097996</v>
      </c>
      <c r="AO47" s="119">
        <f t="shared" si="24"/>
        <v>10.480158730158728</v>
      </c>
      <c r="AP47" s="118">
        <f t="shared" si="24"/>
        <v>6.3609908609908601</v>
      </c>
      <c r="AQ47" s="119">
        <f t="shared" si="24"/>
        <v>0.71999999999999886</v>
      </c>
      <c r="AR47" s="118">
        <f t="shared" si="24"/>
        <v>3.6666666666666643</v>
      </c>
      <c r="AS47" s="119">
        <f t="shared" si="24"/>
        <v>3.6982456140350877</v>
      </c>
      <c r="AT47" s="118">
        <f t="shared" si="24"/>
        <v>-10.46875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4.1739130434782616</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4.6153846153846132</v>
      </c>
      <c r="AG49" s="71">
        <f t="shared" si="25"/>
        <v>0</v>
      </c>
      <c r="AH49" s="63">
        <f t="shared" si="25"/>
        <v>0</v>
      </c>
      <c r="AI49" s="71">
        <f t="shared" si="25"/>
        <v>0</v>
      </c>
      <c r="AJ49" s="63">
        <f t="shared" si="25"/>
        <v>7.783522488440525</v>
      </c>
      <c r="AK49" s="71">
        <f t="shared" si="25"/>
        <v>10</v>
      </c>
      <c r="AL49" s="63">
        <f t="shared" si="25"/>
        <v>6.3319838056680169</v>
      </c>
      <c r="AM49" s="71">
        <f t="shared" si="25"/>
        <v>5.0649350649350637</v>
      </c>
      <c r="AN49" s="63">
        <f t="shared" si="25"/>
        <v>9.2156862745097996</v>
      </c>
      <c r="AO49" s="71">
        <f t="shared" si="25"/>
        <v>10</v>
      </c>
      <c r="AP49" s="63">
        <f t="shared" si="25"/>
        <v>6.3609908609908601</v>
      </c>
      <c r="AQ49" s="71">
        <f t="shared" si="25"/>
        <v>0.71999999999999886</v>
      </c>
      <c r="AR49" s="63">
        <f t="shared" si="25"/>
        <v>3.6666666666666643</v>
      </c>
      <c r="AS49" s="71">
        <f t="shared" si="25"/>
        <v>3.6982456140350877</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1.0576923076923077</v>
      </c>
      <c r="E13" s="55">
        <f>'SDR Patient and Stations'!D12</f>
        <v>1</v>
      </c>
      <c r="F13" s="54">
        <f>'SDR Patient and Stations'!E12</f>
        <v>1.2307692307692308</v>
      </c>
      <c r="G13" s="55">
        <f>'SDR Patient and Stations'!F12</f>
        <v>1.2321428571428572</v>
      </c>
      <c r="H13" s="54">
        <f>'SDR Patient and Stations'!G12</f>
        <v>1.3214285714285714</v>
      </c>
      <c r="I13" s="55">
        <f>'SDR Patient and Stations'!H12</f>
        <v>1.3392857142857142</v>
      </c>
      <c r="J13" s="54">
        <f>'SDR Patient and Stations'!I12</f>
        <v>0.9375</v>
      </c>
      <c r="K13" s="55">
        <f>'SDR Patient and Stations'!J12</f>
        <v>1</v>
      </c>
      <c r="L13" s="54">
        <f>'SDR Patient and Stations'!K12</f>
        <v>0.75</v>
      </c>
      <c r="M13" s="55">
        <f>'SDR Patient and Stations'!L12</f>
        <v>0.73</v>
      </c>
      <c r="N13" s="54">
        <f>'SDR Patient and Stations'!M12</f>
        <v>0.62037037037037035</v>
      </c>
      <c r="O13" s="55">
        <f>'SDR Patient and Stations'!N12</f>
        <v>0.62037037037037035</v>
      </c>
      <c r="P13" s="54">
        <f>'SDR Patient and Stations'!O12</f>
        <v>0.68518518518518523</v>
      </c>
      <c r="Q13" s="55">
        <f>'SDR Patient and Stations'!P12</f>
        <v>0.66666666666666663</v>
      </c>
      <c r="R13" s="54">
        <f>'SDR Patient and Stations'!Q12</f>
        <v>0.68518518518518523</v>
      </c>
      <c r="S13" s="55">
        <f>'SDR Patient and Stations'!R12</f>
        <v>0.71296296296296291</v>
      </c>
      <c r="T13" s="54">
        <f>'SDR Patient and Stations'!S12</f>
        <v>0.69444444444444442</v>
      </c>
      <c r="U13" s="55">
        <f>'SDR Patient and Stations'!T12</f>
        <v>0.61111111111111116</v>
      </c>
      <c r="V13" s="54">
        <f>'SDR Patient and Stations'!U12</f>
        <v>0.58333333333333337</v>
      </c>
      <c r="W13" s="55">
        <f>'SDR Patient and Stations'!V12</f>
        <v>0.59259259259259256</v>
      </c>
      <c r="X13" s="54">
        <f>'SDR Patient and Stations'!W12</f>
        <v>0.56481481481481477</v>
      </c>
      <c r="Y13" s="55">
        <f>'SDR Patient and Stations'!X12</f>
        <v>0.59259259259259256</v>
      </c>
      <c r="Z13" s="54">
        <f>'SDR Patient and Stations'!Y12</f>
        <v>0.60185185185185186</v>
      </c>
      <c r="AA13" s="55">
        <f>'SDR Patient and Stations'!Z12</f>
        <v>0.56481481481481477</v>
      </c>
      <c r="AB13" s="54">
        <f>'SDR Patient and Stations'!AA12</f>
        <v>0.62037037037037035</v>
      </c>
      <c r="AC13" s="55">
        <f>'SDR Patient and Stations'!AB12</f>
        <v>0.72222222222222221</v>
      </c>
      <c r="AD13" s="54">
        <f>'SDR Patient and Stations'!AC12</f>
        <v>0.75</v>
      </c>
      <c r="AE13" s="55">
        <f>'SDR Patient and Stations'!AD12</f>
        <v>0.71296296296296291</v>
      </c>
      <c r="AF13" s="54">
        <f>'SDR Patient and Stations'!AE12</f>
        <v>0.83333333333333337</v>
      </c>
      <c r="AG13" s="55">
        <f>'SDR Patient and Stations'!AF12</f>
        <v>0.8970588235294118</v>
      </c>
      <c r="AH13" s="54">
        <f>'SDR Patient and Stations'!AG12</f>
        <v>0.8970588235294118</v>
      </c>
      <c r="AI13" s="55">
        <f>'SDR Patient and Stations'!AH12</f>
        <v>0.95</v>
      </c>
      <c r="AJ13" s="54">
        <f>'SDR Patient and Stations'!AI12</f>
        <v>0.96250000000000002</v>
      </c>
      <c r="AK13" s="55">
        <f>'SDR Patient and Stations'!AJ12</f>
        <v>0.81730769230769229</v>
      </c>
      <c r="AL13" s="54">
        <f>'SDR Patient and Stations'!AK12</f>
        <v>0.80769230769230771</v>
      </c>
      <c r="AM13" s="55">
        <f>'SDR Patient and Stations'!AL12</f>
        <v>0.86538461538461542</v>
      </c>
      <c r="AN13" s="54">
        <f>'SDR Patient and Stations'!AM12</f>
        <v>0.96153846153846156</v>
      </c>
      <c r="AO13" s="55">
        <f>'SDR Patient and Stations'!AN12</f>
        <v>0.97115384615384615</v>
      </c>
      <c r="AP13" s="54">
        <f>'SDR Patient and Stations'!AO12</f>
        <v>0.98958333333333337</v>
      </c>
      <c r="AQ13" s="55">
        <f>'SDR Patient and Stations'!AP12</f>
        <v>1</v>
      </c>
      <c r="AR13" s="54">
        <f>'SDR Patient and Stations'!AQ12</f>
        <v>1.0520833333333333</v>
      </c>
      <c r="AS13" s="55">
        <f>'SDR Patient and Stations'!AR12</f>
        <v>1.0208333333333333</v>
      </c>
      <c r="AT13" s="54">
        <f>'SDR Patient and Stations'!AS12</f>
        <v>0.9375</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6</v>
      </c>
      <c r="D14" s="166">
        <f>'SDR Patient and Stations'!C14</f>
        <v>0</v>
      </c>
      <c r="E14" s="167">
        <f>'SDR Patient and Stations'!D14</f>
        <v>0</v>
      </c>
      <c r="F14" s="166">
        <f>'SDR Patient and Stations'!E14</f>
        <v>1</v>
      </c>
      <c r="G14" s="167">
        <f>'SDR Patient and Stations'!F14</f>
        <v>0</v>
      </c>
      <c r="H14" s="166">
        <f>'SDR Patient and Stations'!G14</f>
        <v>6</v>
      </c>
      <c r="I14" s="167">
        <f>'SDR Patient and Stations'!H14</f>
        <v>5</v>
      </c>
      <c r="J14" s="166">
        <f>'SDR Patient and Stations'!I14</f>
        <v>0</v>
      </c>
      <c r="K14" s="167">
        <f>'SDR Patient and Stations'!J14</f>
        <v>0</v>
      </c>
      <c r="L14" s="166">
        <f>'SDR Patient and Stations'!K14</f>
        <v>2</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-10</v>
      </c>
      <c r="AD14" s="166">
        <f>'SDR Patient and Stations'!AC14</f>
        <v>0</v>
      </c>
      <c r="AE14" s="167">
        <f>'SDR Patient and Stations'!AD14</f>
        <v>0</v>
      </c>
      <c r="AF14" s="166">
        <f>'SDR Patient and Stations'!AE14</f>
        <v>0</v>
      </c>
      <c r="AG14" s="167">
        <f>'SDR Patient and Stations'!AF14</f>
        <v>3</v>
      </c>
      <c r="AH14" s="166">
        <f>'SDR Patient and Stations'!AG14</f>
        <v>0</v>
      </c>
      <c r="AI14" s="167">
        <f>'SDR Patient and Stations'!AH14</f>
        <v>0</v>
      </c>
      <c r="AJ14" s="166">
        <f>'SDR Patient and Stations'!AI14</f>
        <v>6</v>
      </c>
      <c r="AK14" s="167">
        <f>'SDR Patient and Stations'!AJ14</f>
        <v>-8</v>
      </c>
      <c r="AL14" s="166">
        <f>'SDR Patient and Stations'!AK14</f>
        <v>0</v>
      </c>
      <c r="AM14" s="167">
        <f>'SDR Patient and Stations'!AL14</f>
        <v>6</v>
      </c>
      <c r="AN14" s="166">
        <f>'SDR Patient and Stations'!AM14</f>
        <v>0</v>
      </c>
      <c r="AO14" s="167">
        <f>'SDR Patient and Stations'!AN14</f>
        <v>0</v>
      </c>
      <c r="AP14" s="166">
        <f>'SDR Patient and Stations'!AO14</f>
        <v>-8</v>
      </c>
      <c r="AQ14" s="167">
        <f>'SDR Patient and Stations'!AP14</f>
        <v>-4</v>
      </c>
      <c r="AR14" s="166">
        <f>'SDR Patient and Stations'!AQ14</f>
        <v>1</v>
      </c>
      <c r="AS14" s="167">
        <f>'SDR Patient and Stations'!AR14</f>
        <v>7</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1</v>
      </c>
      <c r="J15" s="167">
        <f>'SDR Patient and Stations'!I15</f>
        <v>0</v>
      </c>
      <c r="K15" s="166">
        <f>'SDR Patient and Stations'!J15</f>
        <v>6</v>
      </c>
      <c r="L15" s="167">
        <f>'SDR Patient and Stations'!K15</f>
        <v>5</v>
      </c>
      <c r="M15" s="166">
        <f>'SDR Patient and Stations'!L15</f>
        <v>0</v>
      </c>
      <c r="N15" s="167">
        <f>'SDR Patient and Stations'!M15</f>
        <v>0</v>
      </c>
      <c r="O15" s="166">
        <f>'SDR Patient and Stations'!N15</f>
        <v>2</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-10</v>
      </c>
      <c r="AG15" s="166">
        <f>'SDR Patient and Stations'!AF15</f>
        <v>0</v>
      </c>
      <c r="AH15" s="167">
        <f>'SDR Patient and Stations'!AG15</f>
        <v>0</v>
      </c>
      <c r="AI15" s="166">
        <f>'SDR Patient and Stations'!AH15</f>
        <v>0</v>
      </c>
      <c r="AJ15" s="167">
        <f>'SDR Patient and Stations'!AI15</f>
        <v>3</v>
      </c>
      <c r="AK15" s="166">
        <f>'SDR Patient and Stations'!AJ15</f>
        <v>0</v>
      </c>
      <c r="AL15" s="167">
        <f>'SDR Patient and Stations'!AK15</f>
        <v>0</v>
      </c>
      <c r="AM15" s="166">
        <f>'SDR Patient and Stations'!AL15</f>
        <v>6</v>
      </c>
      <c r="AN15" s="167">
        <f>'SDR Patient and Stations'!AM15</f>
        <v>-8</v>
      </c>
      <c r="AO15" s="166">
        <f>'SDR Patient and Stations'!AN15</f>
        <v>0</v>
      </c>
      <c r="AP15" s="167">
        <f>'SDR Patient and Stations'!AO15</f>
        <v>6</v>
      </c>
      <c r="AQ15" s="166">
        <f>'SDR Patient and Stations'!AP15</f>
        <v>0</v>
      </c>
      <c r="AR15" s="167">
        <f>'SDR Patient and Stations'!AQ15</f>
        <v>0</v>
      </c>
      <c r="AS15" s="166">
        <f>'SDR Patient and Stations'!AR15</f>
        <v>-8</v>
      </c>
      <c r="AT15" s="167">
        <f>'SDR Patient and Stations'!AS15</f>
        <v>-4</v>
      </c>
      <c r="AU15" s="166">
        <f>'SDR Patient and Stations'!AT15</f>
        <v>1</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v>
      </c>
      <c r="K16" s="52">
        <f>'SDR Patient and Stations'!J16</f>
        <v>0</v>
      </c>
      <c r="L16" s="49">
        <f>'SDR Patient and Stations'!K16</f>
        <v>6</v>
      </c>
      <c r="M16" s="52">
        <f>'SDR Patient and Stations'!L16</f>
        <v>5</v>
      </c>
      <c r="N16" s="49">
        <f>'SDR Patient and Stations'!M16</f>
        <v>0</v>
      </c>
      <c r="O16" s="52">
        <f>'SDR Patient and Stations'!N16</f>
        <v>0</v>
      </c>
      <c r="P16" s="49">
        <f>'SDR Patient and Stations'!O16</f>
        <v>2</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-10</v>
      </c>
      <c r="AH16" s="49">
        <f>'SDR Patient and Stations'!AG16</f>
        <v>0</v>
      </c>
      <c r="AI16" s="52">
        <f>'SDR Patient and Stations'!AH16</f>
        <v>0</v>
      </c>
      <c r="AJ16" s="49">
        <f>'SDR Patient and Stations'!AI16</f>
        <v>0</v>
      </c>
      <c r="AK16" s="52">
        <f>'SDR Patient and Stations'!AJ16</f>
        <v>3</v>
      </c>
      <c r="AL16" s="49">
        <f>'SDR Patient and Stations'!AK16</f>
        <v>0</v>
      </c>
      <c r="AM16" s="52">
        <f>'SDR Patient and Stations'!AL16</f>
        <v>0</v>
      </c>
      <c r="AN16" s="49">
        <f>'SDR Patient and Stations'!AM16</f>
        <v>6</v>
      </c>
      <c r="AO16" s="52">
        <f>'SDR Patient and Stations'!AN16</f>
        <v>-8</v>
      </c>
      <c r="AP16" s="49">
        <f>'SDR Patient and Stations'!AO16</f>
        <v>0</v>
      </c>
      <c r="AQ16" s="52">
        <f>'SDR Patient and Stations'!AP16</f>
        <v>6</v>
      </c>
      <c r="AR16" s="49">
        <f>'SDR Patient and Stations'!AQ16</f>
        <v>0</v>
      </c>
      <c r="AS16" s="52">
        <f>'SDR Patient and Stations'!AR16</f>
        <v>0</v>
      </c>
      <c r="AT16" s="49">
        <f>'SDR Patient and Stations'!AS16</f>
        <v>-8</v>
      </c>
      <c r="AU16" s="52">
        <f>'SDR Patient and Stations'!AT16</f>
        <v>-4</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1.4642857142857142</v>
      </c>
      <c r="D22">
        <f>'SDR Patient and Stations'!C12</f>
        <v>1.0576923076923077</v>
      </c>
      <c r="E22">
        <f>'SDR Patient and Stations'!D12</f>
        <v>1</v>
      </c>
      <c r="F22" s="5">
        <f>'SDR Patient and Stations'!E12</f>
        <v>1.2307692307692308</v>
      </c>
      <c r="G22" s="66">
        <f>'SDR Patient and Stations'!F12</f>
        <v>1.2321428571428572</v>
      </c>
      <c r="H22" s="58">
        <f>'SDR Patient and Stations'!G12</f>
        <v>1.3214285714285714</v>
      </c>
      <c r="I22" s="66">
        <f>'SDR Patient and Stations'!H12</f>
        <v>1.3392857142857142</v>
      </c>
      <c r="J22" s="58">
        <f>'SDR Patient and Stations'!I12</f>
        <v>0.9375</v>
      </c>
      <c r="K22" s="66">
        <f>'SDR Patient and Stations'!J12</f>
        <v>1</v>
      </c>
      <c r="L22" s="58">
        <f>'SDR Patient and Stations'!K12</f>
        <v>0.75</v>
      </c>
      <c r="M22" s="66">
        <f>'SDR Patient and Stations'!M12</f>
        <v>0.62037037037037035</v>
      </c>
      <c r="N22" s="58">
        <f>'SDR Patient and Stations'!N12</f>
        <v>0.62037037037037035</v>
      </c>
      <c r="O22" s="66">
        <f>'SDR Patient and Stations'!O12</f>
        <v>0.68518518518518523</v>
      </c>
      <c r="P22" s="58">
        <f>'SDR Patient and Stations'!P12</f>
        <v>0.66666666666666663</v>
      </c>
      <c r="Q22" s="66">
        <f>'SDR Patient and Stations'!Q12</f>
        <v>0.68518518518518523</v>
      </c>
      <c r="R22" s="58">
        <f>'SDR Patient and Stations'!R12</f>
        <v>0.71296296296296291</v>
      </c>
      <c r="S22" s="66">
        <f>'SDR Patient and Stations'!S12</f>
        <v>0.69444444444444442</v>
      </c>
      <c r="T22" s="58">
        <f>'SDR Patient and Stations'!T12</f>
        <v>0.61111111111111116</v>
      </c>
      <c r="U22" s="66">
        <f>'SDR Patient and Stations'!U12</f>
        <v>0.58333333333333337</v>
      </c>
      <c r="V22" s="58">
        <f>'SDR Patient and Stations'!V12</f>
        <v>0.59259259259259256</v>
      </c>
      <c r="W22" s="66">
        <f>'SDR Patient and Stations'!W12</f>
        <v>0.56481481481481477</v>
      </c>
      <c r="X22" s="58">
        <f>'SDR Patient and Stations'!X12</f>
        <v>0.59259259259259256</v>
      </c>
      <c r="Y22" s="66">
        <f>'SDR Patient and Stations'!Y12</f>
        <v>0.60185185185185186</v>
      </c>
      <c r="Z22" s="58">
        <f>'SDR Patient and Stations'!Z12</f>
        <v>0.56481481481481477</v>
      </c>
      <c r="AA22" s="66">
        <f>'SDR Patient and Stations'!AA12</f>
        <v>0.62037037037037035</v>
      </c>
      <c r="AB22" s="58">
        <f>'SDR Patient and Stations'!AB12</f>
        <v>0.72222222222222221</v>
      </c>
      <c r="AC22" s="66">
        <f>'SDR Patient and Stations'!AC12</f>
        <v>0.75</v>
      </c>
      <c r="AD22" s="58">
        <f>'SDR Patient and Stations'!AD12</f>
        <v>0.71296296296296291</v>
      </c>
      <c r="AE22" s="66">
        <f>'SDR Patient and Stations'!AE12</f>
        <v>0.83333333333333337</v>
      </c>
      <c r="AF22" s="58">
        <f>'SDR Patient and Stations'!AF12</f>
        <v>0.8970588235294118</v>
      </c>
      <c r="AG22" s="66">
        <f>'SDR Patient and Stations'!AG12</f>
        <v>0.8970588235294118</v>
      </c>
      <c r="AH22" s="58">
        <f>'SDR Patient and Stations'!AH12</f>
        <v>0.95</v>
      </c>
      <c r="AI22" s="66">
        <f>'SDR Patient and Stations'!AI12</f>
        <v>0.96250000000000002</v>
      </c>
      <c r="AJ22" s="58">
        <f>'SDR Patient and Stations'!AJ12</f>
        <v>0.81730769230769229</v>
      </c>
      <c r="AK22" s="66">
        <f>'SDR Patient and Stations'!AK12</f>
        <v>0.80769230769230771</v>
      </c>
      <c r="AL22" s="58">
        <f>'SDR Patient and Stations'!AL12</f>
        <v>0.86538461538461542</v>
      </c>
      <c r="AM22" s="66">
        <f>'SDR Patient and Stations'!AM12</f>
        <v>0.96153846153846156</v>
      </c>
      <c r="AN22" s="58">
        <f>'SDR Patient and Stations'!AN12</f>
        <v>0.97115384615384615</v>
      </c>
      <c r="AO22" s="66">
        <f>'SDR Patient and Stations'!AO12</f>
        <v>0.98958333333333337</v>
      </c>
      <c r="AP22" s="58">
        <f>'SDR Patient and Stations'!AP12</f>
        <v>1</v>
      </c>
      <c r="AQ22" s="66">
        <f>'SDR Patient and Stations'!AQ12</f>
        <v>1.0520833333333333</v>
      </c>
      <c r="AR22" s="58">
        <f>'SDR Patient and Stations'!AR12</f>
        <v>1.0208333333333333</v>
      </c>
      <c r="AS22" s="66">
        <f>'SDR Patient and Stations'!AS12</f>
        <v>0.9375</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5.8571428571428568</v>
      </c>
      <c r="D24" s="105">
        <f>'SDR Patient and Stations'!C11</f>
        <v>4.2307692307692308</v>
      </c>
      <c r="E24" s="105">
        <f>'SDR Patient and Stations'!D11</f>
        <v>4</v>
      </c>
      <c r="F24" s="115">
        <f>'SDR Patient and Stations'!E11</f>
        <v>4.9230769230769234</v>
      </c>
      <c r="G24" s="114">
        <f t="shared" ref="G24:AZ24" si="12">J32/G26</f>
        <v>5.3076923076923075</v>
      </c>
      <c r="H24" s="113">
        <f t="shared" si="12"/>
        <v>5.6923076923076925</v>
      </c>
      <c r="I24" s="114">
        <f t="shared" si="12"/>
        <v>5.7692307692307692</v>
      </c>
      <c r="J24" s="113">
        <f t="shared" si="12"/>
        <v>3.2608695652173911</v>
      </c>
      <c r="K24" s="114">
        <f t="shared" si="12"/>
        <v>2.6666666666666665</v>
      </c>
      <c r="L24" s="113">
        <f t="shared" si="12"/>
        <v>2.5</v>
      </c>
      <c r="M24" s="114">
        <f t="shared" si="12"/>
        <v>2.4333333333333331</v>
      </c>
      <c r="N24" s="113">
        <f t="shared" si="12"/>
        <v>2.2333333333333334</v>
      </c>
      <c r="O24" s="114">
        <f t="shared" si="12"/>
        <v>2.2333333333333334</v>
      </c>
      <c r="P24" s="113">
        <f t="shared" si="12"/>
        <v>2.4666666666666668</v>
      </c>
      <c r="Q24" s="114">
        <f t="shared" si="12"/>
        <v>2.4</v>
      </c>
      <c r="R24" s="113">
        <f t="shared" si="12"/>
        <v>2.4666666666666668</v>
      </c>
      <c r="S24" s="114">
        <f t="shared" si="12"/>
        <v>2.5666666666666669</v>
      </c>
      <c r="T24" s="113">
        <f t="shared" si="12"/>
        <v>2.5</v>
      </c>
      <c r="U24" s="114">
        <f t="shared" si="12"/>
        <v>2.2000000000000002</v>
      </c>
      <c r="V24" s="113">
        <f t="shared" si="12"/>
        <v>2.1</v>
      </c>
      <c r="W24" s="114">
        <f t="shared" si="12"/>
        <v>2.1333333333333333</v>
      </c>
      <c r="X24" s="113">
        <f t="shared" si="12"/>
        <v>2.0333333333333332</v>
      </c>
      <c r="Y24" s="114">
        <f t="shared" si="12"/>
        <v>2.1333333333333333</v>
      </c>
      <c r="Z24" s="113">
        <f t="shared" si="12"/>
        <v>2.1666666666666665</v>
      </c>
      <c r="AA24" s="114">
        <f t="shared" si="12"/>
        <v>2.0333333333333332</v>
      </c>
      <c r="AB24" s="113">
        <f t="shared" si="12"/>
        <v>2.2333333333333334</v>
      </c>
      <c r="AC24" s="114">
        <f t="shared" si="12"/>
        <v>2.6</v>
      </c>
      <c r="AD24" s="113">
        <f t="shared" si="12"/>
        <v>2.7</v>
      </c>
      <c r="AE24" s="114">
        <f t="shared" si="12"/>
        <v>2.5666666666666669</v>
      </c>
      <c r="AF24" s="113">
        <f t="shared" si="12"/>
        <v>3</v>
      </c>
      <c r="AG24" s="114">
        <f t="shared" si="12"/>
        <v>2.0333333333333332</v>
      </c>
      <c r="AH24" s="113">
        <f t="shared" si="12"/>
        <v>3.05</v>
      </c>
      <c r="AI24" s="114">
        <f t="shared" si="12"/>
        <v>3.0299212598425198</v>
      </c>
      <c r="AJ24" s="113">
        <f t="shared" si="12"/>
        <v>3.0697886448404477</v>
      </c>
      <c r="AK24" s="114">
        <f t="shared" si="12"/>
        <v>3.388727724823871</v>
      </c>
      <c r="AL24" s="113">
        <f t="shared" si="12"/>
        <v>3.3488603398259431</v>
      </c>
      <c r="AM24" s="114">
        <f t="shared" si="12"/>
        <v>3</v>
      </c>
      <c r="AN24" s="113">
        <f t="shared" si="12"/>
        <v>3.3333333333333335</v>
      </c>
      <c r="AO24" s="114">
        <f t="shared" si="12"/>
        <v>3.3666666666666667</v>
      </c>
      <c r="AP24" s="113">
        <f t="shared" si="12"/>
        <v>3.4496800836116139</v>
      </c>
      <c r="AQ24" s="114">
        <f t="shared" si="12"/>
        <v>3.2</v>
      </c>
      <c r="AR24" s="113">
        <f t="shared" si="12"/>
        <v>3.3666666666666667</v>
      </c>
      <c r="AS24" s="114">
        <f t="shared" si="12"/>
        <v>3.2666666666666666</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5.0439560439560438</v>
      </c>
      <c r="E25" s="176">
        <f t="shared" ref="E25:G25" si="13">AVERAGE(D24:E24)</f>
        <v>4.115384615384615</v>
      </c>
      <c r="F25" s="176">
        <f t="shared" si="13"/>
        <v>4.4615384615384617</v>
      </c>
      <c r="G25" s="176">
        <f t="shared" si="13"/>
        <v>5.115384615384615</v>
      </c>
      <c r="H25" s="122">
        <f>AVERAGE(G24:H24)</f>
        <v>5.5</v>
      </c>
      <c r="I25" s="123">
        <f t="shared" ref="I25:AZ25" si="14">AVERAGE(H24:I24)</f>
        <v>5.7307692307692308</v>
      </c>
      <c r="J25" s="122">
        <f t="shared" si="14"/>
        <v>4.5150501672240804</v>
      </c>
      <c r="K25" s="123">
        <f t="shared" si="14"/>
        <v>2.9637681159420288</v>
      </c>
      <c r="L25" s="122">
        <f t="shared" si="14"/>
        <v>2.583333333333333</v>
      </c>
      <c r="M25" s="123">
        <f t="shared" si="14"/>
        <v>2.4666666666666668</v>
      </c>
      <c r="N25" s="122">
        <f t="shared" si="14"/>
        <v>2.333333333333333</v>
      </c>
      <c r="O25" s="123">
        <f t="shared" si="14"/>
        <v>2.2333333333333334</v>
      </c>
      <c r="P25" s="122">
        <f t="shared" si="14"/>
        <v>2.35</v>
      </c>
      <c r="Q25" s="123">
        <f t="shared" si="14"/>
        <v>2.4333333333333336</v>
      </c>
      <c r="R25" s="122">
        <f t="shared" si="14"/>
        <v>2.4333333333333336</v>
      </c>
      <c r="S25" s="123">
        <f t="shared" si="14"/>
        <v>2.5166666666666666</v>
      </c>
      <c r="T25" s="122">
        <f t="shared" si="14"/>
        <v>2.5333333333333332</v>
      </c>
      <c r="U25" s="123">
        <f t="shared" si="14"/>
        <v>2.35</v>
      </c>
      <c r="V25" s="122">
        <f t="shared" si="14"/>
        <v>2.1500000000000004</v>
      </c>
      <c r="W25" s="123">
        <f t="shared" si="14"/>
        <v>2.1166666666666667</v>
      </c>
      <c r="X25" s="122">
        <f t="shared" si="14"/>
        <v>2.083333333333333</v>
      </c>
      <c r="Y25" s="123">
        <f t="shared" si="14"/>
        <v>2.083333333333333</v>
      </c>
      <c r="Z25" s="122">
        <f t="shared" si="14"/>
        <v>2.15</v>
      </c>
      <c r="AA25" s="123">
        <f t="shared" si="14"/>
        <v>2.0999999999999996</v>
      </c>
      <c r="AB25" s="122">
        <f t="shared" si="14"/>
        <v>2.1333333333333333</v>
      </c>
      <c r="AC25" s="123">
        <f t="shared" si="14"/>
        <v>2.416666666666667</v>
      </c>
      <c r="AD25" s="122">
        <f t="shared" si="14"/>
        <v>2.6500000000000004</v>
      </c>
      <c r="AE25" s="123">
        <f t="shared" si="14"/>
        <v>2.6333333333333337</v>
      </c>
      <c r="AF25" s="122">
        <f t="shared" si="14"/>
        <v>2.7833333333333332</v>
      </c>
      <c r="AG25" s="123">
        <f t="shared" si="14"/>
        <v>2.5166666666666666</v>
      </c>
      <c r="AH25" s="122">
        <f t="shared" si="14"/>
        <v>2.5416666666666665</v>
      </c>
      <c r="AI25" s="123">
        <f t="shared" si="14"/>
        <v>3.0399606299212598</v>
      </c>
      <c r="AJ25" s="122">
        <f t="shared" si="14"/>
        <v>3.0498549523414837</v>
      </c>
      <c r="AK25" s="123">
        <f t="shared" si="14"/>
        <v>3.2292581848321591</v>
      </c>
      <c r="AL25" s="122">
        <f t="shared" si="14"/>
        <v>3.368794032324907</v>
      </c>
      <c r="AM25" s="123">
        <f t="shared" si="14"/>
        <v>3.1744301699129718</v>
      </c>
      <c r="AN25" s="122">
        <f t="shared" si="14"/>
        <v>3.166666666666667</v>
      </c>
      <c r="AO25" s="123">
        <f t="shared" si="14"/>
        <v>3.35</v>
      </c>
      <c r="AP25" s="122">
        <f t="shared" si="14"/>
        <v>3.4081733751391403</v>
      </c>
      <c r="AQ25" s="123">
        <f t="shared" si="14"/>
        <v>3.3248400418058068</v>
      </c>
      <c r="AR25" s="122">
        <f t="shared" si="14"/>
        <v>3.2833333333333332</v>
      </c>
      <c r="AS25" s="123">
        <f t="shared" si="14"/>
        <v>3.3166666666666664</v>
      </c>
      <c r="AT25" s="122">
        <f t="shared" si="14"/>
        <v>2.8833333333333333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13</v>
      </c>
      <c r="G26" s="49">
        <f>IF((F26+E28+(IF(F16&gt;0,0,F16))&gt;'SDR Patient and Stations'!G8),'SDR Patient and Stations'!G8,(F26+E28+(IF(F16&gt;0,0,F16))))</f>
        <v>13</v>
      </c>
      <c r="H26" s="52">
        <f>IF((G26+F28+(IF(G16&gt;0,0,G16))&gt;'SDR Patient and Stations'!H8),'SDR Patient and Stations'!H8,(G26+F28+(IF(G16&gt;0,0,G16))))</f>
        <v>13</v>
      </c>
      <c r="I26" s="116">
        <f>IF((H26+G28+(IF(H16&gt;0,0,H16))&gt;'SDR Patient and Stations'!I8),'SDR Patient and Stations'!I8,(H26+G28+(IF(H16&gt;0,0,H16))))</f>
        <v>13</v>
      </c>
      <c r="J26" s="117">
        <f>IF((I26+H28+(IF(I16&gt;0,0,I16))&gt;'SDR Patient and Stations'!J8),'SDR Patient and Stations'!J8,(I26+H28+(IF(I16&gt;0,0,I16))))</f>
        <v>23</v>
      </c>
      <c r="K26" s="116">
        <f>IF((J26+I28+(IF(J16&gt;0,0,J16))&gt;'SDR Patient and Stations'!K8),'SDR Patient and Stations'!K8,(J26+I28+(IF(J16&gt;0,0,J16))))</f>
        <v>30</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20</v>
      </c>
      <c r="AI26" s="116">
        <f>IF((AH26+AG28+(IF(AH16&gt;0,0,AH16))&gt;'SDR Patient and Stations'!AI8),'SDR Patient and Stations'!AI8,(AH26+AG28+(IF(AH16&gt;0,0,AH16))))</f>
        <v>25.083160083160081</v>
      </c>
      <c r="AJ26" s="117">
        <f>IF((AI26+AH28+(IF(AI16&gt;0,0,AI16))&gt;'SDR Patient and Stations'!AJ8),'SDR Patient and Stations'!AJ8,(AI26+AH28+(IF(AI16&gt;0,0,AI16))))</f>
        <v>25.083160083160081</v>
      </c>
      <c r="AK26" s="116">
        <f>IF((AJ26+AI28+(IF(AJ16&gt;0,0,AJ16))&gt;'SDR Patient and Stations'!AK8),'SDR Patient and Stations'!AK8,(AJ26+AI28+(IF(AJ16&gt;0,0,AJ16))))</f>
        <v>25.083160083160081</v>
      </c>
      <c r="AL26" s="117">
        <f>IF((AK26+AJ28+(IF(AK16&gt;0,0,AK16))&gt;'SDR Patient and Stations'!AL8),'SDR Patient and Stations'!AL8,(AK26+AJ28+(IF(AK16&gt;0,0,AK16))))</f>
        <v>25.083160083160081</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27.53878553878554</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4.5411280846063455</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5.0831600831600809</v>
      </c>
      <c r="AH28" s="117">
        <f t="shared" si="15"/>
        <v>0</v>
      </c>
      <c r="AI28" s="116">
        <f t="shared" si="15"/>
        <v>0</v>
      </c>
      <c r="AJ28" s="117">
        <f t="shared" si="15"/>
        <v>0</v>
      </c>
      <c r="AK28" s="116">
        <f t="shared" si="15"/>
        <v>7.7535700896356659</v>
      </c>
      <c r="AL28" s="117">
        <f t="shared" si="15"/>
        <v>10</v>
      </c>
      <c r="AM28" s="116">
        <f t="shared" si="15"/>
        <v>6.2824160192581253</v>
      </c>
      <c r="AN28" s="117">
        <f t="shared" si="15"/>
        <v>5.5387855387855396</v>
      </c>
      <c r="AO28" s="116">
        <f t="shared" si="15"/>
        <v>9.7456279809220945</v>
      </c>
      <c r="AP28" s="117">
        <f t="shared" si="15"/>
        <v>10</v>
      </c>
      <c r="AQ28" s="116">
        <f t="shared" si="15"/>
        <v>6.3388420888420853</v>
      </c>
      <c r="AR28" s="117">
        <f t="shared" si="15"/>
        <v>1.1351351351351333</v>
      </c>
      <c r="AS28" s="116">
        <f t="shared" si="15"/>
        <v>4.121621621621621</v>
      </c>
      <c r="AT28" s="117">
        <f t="shared" si="15"/>
        <v>4.153627311522051</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64</v>
      </c>
      <c r="G30" s="68">
        <f>HLOOKUP(G19,'SDR Patient and Stations'!$B$6:$AT$14,4,FALSE)</f>
        <v>69</v>
      </c>
      <c r="H30" s="60">
        <f>HLOOKUP(H19,'SDR Patient and Stations'!$B$6:$AT$14,4,FALSE)</f>
        <v>74</v>
      </c>
      <c r="I30" s="68">
        <f>HLOOKUP(I19,'SDR Patient and Stations'!$B$6:$AT$14,4,FALSE)</f>
        <v>75</v>
      </c>
      <c r="J30" s="60">
        <f>HLOOKUP(J19,'SDR Patient and Stations'!$B$6:$AT$14,4,FALSE)</f>
        <v>75</v>
      </c>
      <c r="K30" s="68">
        <f>HLOOKUP(K19,'SDR Patient and Stations'!$B$6:$AT$14,4,FALSE)</f>
        <v>80</v>
      </c>
      <c r="L30" s="60">
        <f>HLOOKUP(L19,'SDR Patient and Stations'!$B$6:$AT$14,4,FALSE)</f>
        <v>75</v>
      </c>
      <c r="M30" s="68">
        <f>HLOOKUP(M19,'SDR Patient and Stations'!$B$6:$AT$14,4,FALSE)</f>
        <v>73</v>
      </c>
      <c r="N30" s="60">
        <f>HLOOKUP(N19,'SDR Patient and Stations'!$B$6:$AT$14,4,FALSE)</f>
        <v>67</v>
      </c>
      <c r="O30" s="68">
        <f>HLOOKUP(O19,'SDR Patient and Stations'!$B$6:$AT$14,4,FALSE)</f>
        <v>67</v>
      </c>
      <c r="P30" s="60">
        <f>HLOOKUP(P19,'SDR Patient and Stations'!$B$6:$AT$14,4,FALSE)</f>
        <v>74</v>
      </c>
      <c r="Q30" s="68">
        <f>HLOOKUP(Q19,'SDR Patient and Stations'!$B$6:$AT$14,4,FALSE)</f>
        <v>72</v>
      </c>
      <c r="R30" s="60">
        <f>HLOOKUP(R19,'SDR Patient and Stations'!$B$6:$AT$14,4,FALSE)</f>
        <v>74</v>
      </c>
      <c r="S30" s="68">
        <f>HLOOKUP(S19,'SDR Patient and Stations'!$B$6:$AT$14,4,FALSE)</f>
        <v>77</v>
      </c>
      <c r="T30" s="60">
        <f>HLOOKUP(T19,'SDR Patient and Stations'!$B$6:$AT$14,4,FALSE)</f>
        <v>75</v>
      </c>
      <c r="U30" s="68">
        <f>HLOOKUP(U19,'SDR Patient and Stations'!$B$6:$AT$14,4,FALSE)</f>
        <v>66</v>
      </c>
      <c r="V30" s="60">
        <f>HLOOKUP(V19,'SDR Patient and Stations'!$B$6:$AT$14,4,FALSE)</f>
        <v>63</v>
      </c>
      <c r="W30" s="68">
        <f>HLOOKUP(W19,'SDR Patient and Stations'!$B$6:$AT$14,4,FALSE)</f>
        <v>64</v>
      </c>
      <c r="X30" s="60">
        <f>HLOOKUP(X19,'SDR Patient and Stations'!$B$6:$AT$14,4,FALSE)</f>
        <v>61</v>
      </c>
      <c r="Y30" s="68">
        <f>HLOOKUP(Y19,'SDR Patient and Stations'!$B$6:$AT$14,4,FALSE)</f>
        <v>64</v>
      </c>
      <c r="Z30" s="60">
        <f>HLOOKUP(Z19,'SDR Patient and Stations'!$B$6:$AT$14,4,FALSE)</f>
        <v>65</v>
      </c>
      <c r="AA30" s="68">
        <f>HLOOKUP(AA19,'SDR Patient and Stations'!$B$6:$AT$14,4,FALSE)</f>
        <v>61</v>
      </c>
      <c r="AB30" s="60">
        <f>HLOOKUP(AB19,'SDR Patient and Stations'!$B$6:$AT$14,4,FALSE)</f>
        <v>67</v>
      </c>
      <c r="AC30" s="68">
        <f>HLOOKUP(AC19,'SDR Patient and Stations'!$B$6:$AT$14,4,FALSE)</f>
        <v>78</v>
      </c>
      <c r="AD30" s="60">
        <f>HLOOKUP(AD19,'SDR Patient and Stations'!$B$6:$AT$14,4,FALSE)</f>
        <v>81</v>
      </c>
      <c r="AE30" s="68">
        <f>HLOOKUP(AE19,'SDR Patient and Stations'!$B$6:$AT$14,4,FALSE)</f>
        <v>77</v>
      </c>
      <c r="AF30" s="60">
        <f>HLOOKUP(AF19,'SDR Patient and Stations'!$B$6:$AT$14,4,FALSE)</f>
        <v>90</v>
      </c>
      <c r="AG30" s="68">
        <f>HLOOKUP(AG19,'SDR Patient and Stations'!$B$6:$AT$14,4,FALSE)</f>
        <v>61</v>
      </c>
      <c r="AH30" s="60">
        <f>HLOOKUP(AH19,'SDR Patient and Stations'!$B$6:$AT$14,4,FALSE)</f>
        <v>61</v>
      </c>
      <c r="AI30" s="68">
        <f>HLOOKUP(AI19,'SDR Patient and Stations'!$B$6:$AT$14,4,FALSE)</f>
        <v>76</v>
      </c>
      <c r="AJ30" s="60">
        <f>HLOOKUP(AJ19,'SDR Patient and Stations'!$B$6:$AT$14,4,FALSE)</f>
        <v>77</v>
      </c>
      <c r="AK30" s="68">
        <f>HLOOKUP(AK19,'SDR Patient and Stations'!$B$6:$AT$14,4,FALSE)</f>
        <v>85</v>
      </c>
      <c r="AL30" s="60">
        <f>HLOOKUP(AL19,'SDR Patient and Stations'!$B$6:$AT$14,4,FALSE)</f>
        <v>84</v>
      </c>
      <c r="AM30" s="68">
        <f>HLOOKUP(AM19,'SDR Patient and Stations'!$B$6:$AT$14,4,FALSE)</f>
        <v>90</v>
      </c>
      <c r="AN30" s="60">
        <f>HLOOKUP(AN19,'SDR Patient and Stations'!$B$6:$AT$14,4,FALSE)</f>
        <v>100</v>
      </c>
      <c r="AO30" s="68">
        <f>HLOOKUP(AO19,'SDR Patient and Stations'!$B$6:$AT$14,4,FALSE)</f>
        <v>101</v>
      </c>
      <c r="AP30" s="60">
        <f>HLOOKUP(AP19,'SDR Patient and Stations'!$B$6:$AT$14,4,FALSE)</f>
        <v>95</v>
      </c>
      <c r="AQ30" s="68">
        <f>HLOOKUP(AQ19,'SDR Patient and Stations'!$B$6:$AT$14,4,FALSE)</f>
        <v>96</v>
      </c>
      <c r="AR30" s="60">
        <f>HLOOKUP(AR19,'SDR Patient and Stations'!$B$6:$AT$14,4,FALSE)</f>
        <v>101</v>
      </c>
      <c r="AS30" s="68">
        <f>HLOOKUP(AS19,'SDR Patient and Stations'!$B$6:$AT$14,4,FALSE)</f>
        <v>98</v>
      </c>
      <c r="AT30" s="60">
        <f>HLOOKUP(AT19,'SDR Patient and Stations'!$B$6:$AT$14,4,FALSE)</f>
        <v>75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41</v>
      </c>
      <c r="G32" s="68">
        <f>HLOOKUP(G20,'SDR Patient and Stations'!$B$6:$AT$14,4,FALSE)</f>
        <v>55</v>
      </c>
      <c r="H32" s="60">
        <f>HLOOKUP(H20,'SDR Patient and Stations'!$B$6:$AT$14,4,FALSE)</f>
        <v>52</v>
      </c>
      <c r="I32" s="68">
        <f>HLOOKUP(I20,'SDR Patient and Stations'!$B$6:$AT$14,4,FALSE)</f>
        <v>64</v>
      </c>
      <c r="J32" s="60">
        <f>HLOOKUP(J20,'SDR Patient and Stations'!$B$6:$AT$14,4,FALSE)</f>
        <v>69</v>
      </c>
      <c r="K32" s="68">
        <f>HLOOKUP(K20,'SDR Patient and Stations'!$B$6:$AT$14,4,FALSE)</f>
        <v>74</v>
      </c>
      <c r="L32" s="60">
        <f>HLOOKUP(L20,'SDR Patient and Stations'!$B$6:$AT$14,4,FALSE)</f>
        <v>75</v>
      </c>
      <c r="M32" s="68">
        <f>HLOOKUP(M20,'SDR Patient and Stations'!$B$6:$AT$14,4,FALSE)</f>
        <v>75</v>
      </c>
      <c r="N32" s="60">
        <f>HLOOKUP(N20,'SDR Patient and Stations'!$B$6:$AT$14,4,FALSE)</f>
        <v>80</v>
      </c>
      <c r="O32" s="68">
        <f>HLOOKUP(O20,'SDR Patient and Stations'!$B$6:$AT$14,4,FALSE)</f>
        <v>75</v>
      </c>
      <c r="P32" s="60">
        <f>HLOOKUP(P20,'SDR Patient and Stations'!$B$6:$AT$14,4,FALSE)</f>
        <v>73</v>
      </c>
      <c r="Q32" s="68">
        <f>HLOOKUP(Q20,'SDR Patient and Stations'!$B$6:$AT$14,4,FALSE)</f>
        <v>67</v>
      </c>
      <c r="R32" s="60">
        <f>HLOOKUP(R20,'SDR Patient and Stations'!$B$6:$AT$14,4,FALSE)</f>
        <v>67</v>
      </c>
      <c r="S32" s="68">
        <f>HLOOKUP(S20,'SDR Patient and Stations'!$B$6:$AT$14,4,FALSE)</f>
        <v>74</v>
      </c>
      <c r="T32" s="60">
        <f>HLOOKUP(T20,'SDR Patient and Stations'!$B$6:$AT$14,4,FALSE)</f>
        <v>72</v>
      </c>
      <c r="U32" s="68">
        <f>HLOOKUP(U20,'SDR Patient and Stations'!$B$6:$AT$14,4,FALSE)</f>
        <v>74</v>
      </c>
      <c r="V32" s="60">
        <f>HLOOKUP(V20,'SDR Patient and Stations'!$B$6:$AT$14,4,FALSE)</f>
        <v>77</v>
      </c>
      <c r="W32" s="68">
        <f>HLOOKUP(W20,'SDR Patient and Stations'!$B$6:$AT$14,4,FALSE)</f>
        <v>75</v>
      </c>
      <c r="X32" s="60">
        <f>HLOOKUP(X20,'SDR Patient and Stations'!$B$6:$AT$14,4,FALSE)</f>
        <v>66</v>
      </c>
      <c r="Y32" s="68">
        <f>HLOOKUP(Y20,'SDR Patient and Stations'!$B$6:$AT$14,4,FALSE)</f>
        <v>63</v>
      </c>
      <c r="Z32" s="60">
        <f>HLOOKUP(Z20,'SDR Patient and Stations'!$B$6:$AT$14,4,FALSE)</f>
        <v>64</v>
      </c>
      <c r="AA32" s="68">
        <f>HLOOKUP(AA20,'SDR Patient and Stations'!$B$6:$AT$14,4,FALSE)</f>
        <v>61</v>
      </c>
      <c r="AB32" s="60">
        <f>HLOOKUP(AB20,'SDR Patient and Stations'!$B$6:$AT$14,4,FALSE)</f>
        <v>64</v>
      </c>
      <c r="AC32" s="68">
        <f>HLOOKUP(AC20,'SDR Patient and Stations'!$B$6:$AT$14,4,FALSE)</f>
        <v>65</v>
      </c>
      <c r="AD32" s="60">
        <f>HLOOKUP(AD20,'SDR Patient and Stations'!$B$6:$AT$14,4,FALSE)</f>
        <v>61</v>
      </c>
      <c r="AE32" s="68">
        <f>HLOOKUP(AE20,'SDR Patient and Stations'!$B$6:$AT$14,4,FALSE)</f>
        <v>67</v>
      </c>
      <c r="AF32" s="60">
        <f>HLOOKUP(AF20,'SDR Patient and Stations'!$B$6:$AT$14,4,FALSE)</f>
        <v>78</v>
      </c>
      <c r="AG32" s="68">
        <f>HLOOKUP(AG20,'SDR Patient and Stations'!$B$6:$AT$14,4,FALSE)</f>
        <v>81</v>
      </c>
      <c r="AH32" s="60">
        <f>HLOOKUP(AH20,'SDR Patient and Stations'!$B$6:$AT$14,4,FALSE)</f>
        <v>77</v>
      </c>
      <c r="AI32" s="68">
        <f>HLOOKUP(AI20,'SDR Patient and Stations'!$B$6:$AT$14,4,FALSE)</f>
        <v>90</v>
      </c>
      <c r="AJ32" s="60">
        <f>HLOOKUP(AJ20,'SDR Patient and Stations'!$B$6:$AT$14,4,FALSE)</f>
        <v>61</v>
      </c>
      <c r="AK32" s="68">
        <f>HLOOKUP(AK20,'SDR Patient and Stations'!$B$6:$AT$14,4,FALSE)</f>
        <v>61</v>
      </c>
      <c r="AL32" s="60">
        <f>HLOOKUP(AL20,'SDR Patient and Stations'!$B$6:$AT$14,4,FALSE)</f>
        <v>76</v>
      </c>
      <c r="AM32" s="68">
        <f>HLOOKUP(AM20,'SDR Patient and Stations'!$B$6:$AT$14,4,FALSE)</f>
        <v>77</v>
      </c>
      <c r="AN32" s="60">
        <f>HLOOKUP(AN20,'SDR Patient and Stations'!$B$6:$AT$14,4,FALSE)</f>
        <v>85</v>
      </c>
      <c r="AO32" s="68">
        <f>HLOOKUP(AO20,'SDR Patient and Stations'!$B$6:$AT$14,4,FALSE)</f>
        <v>84</v>
      </c>
      <c r="AP32" s="60">
        <f>HLOOKUP(AP20,'SDR Patient and Stations'!$B$6:$AT$14,4,FALSE)</f>
        <v>90</v>
      </c>
      <c r="AQ32" s="68">
        <f>HLOOKUP(AQ20,'SDR Patient and Stations'!$B$6:$AT$14,4,FALSE)</f>
        <v>100</v>
      </c>
      <c r="AR32" s="60">
        <f>HLOOKUP(AR20,'SDR Patient and Stations'!$B$6:$AT$14,4,FALSE)</f>
        <v>101</v>
      </c>
      <c r="AS32" s="68">
        <f>HLOOKUP(AS20,'SDR Patient and Stations'!$B$6:$AT$14,4,FALSE)</f>
        <v>95</v>
      </c>
      <c r="AT32" s="60">
        <f>HLOOKUP(AT20,'SDR Patient and Stations'!$B$6:$AT$14,4,FALSE)</f>
        <v>96</v>
      </c>
      <c r="AU32" s="68">
        <f>HLOOKUP(AU20,'SDR Patient and Stations'!$B$6:$AT$14,4,FALSE)</f>
        <v>101</v>
      </c>
      <c r="AV32" s="60">
        <f>HLOOKUP(AV20,'SDR Patient and Stations'!$B$6:$AT$14,4,FALSE)</f>
        <v>98</v>
      </c>
      <c r="AW32" s="68">
        <f>HLOOKUP(AW20,'SDR Patient and Stations'!$B$6:$AT$14,4,FALSE)</f>
        <v>75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23</v>
      </c>
      <c r="G34" s="69">
        <f t="shared" si="16"/>
        <v>14</v>
      </c>
      <c r="H34" s="61">
        <f t="shared" si="16"/>
        <v>22</v>
      </c>
      <c r="I34" s="69">
        <f t="shared" si="16"/>
        <v>11</v>
      </c>
      <c r="J34" s="61">
        <f t="shared" si="16"/>
        <v>6</v>
      </c>
      <c r="K34" s="69">
        <f t="shared" si="16"/>
        <v>6</v>
      </c>
      <c r="L34" s="61">
        <f t="shared" si="16"/>
        <v>0</v>
      </c>
      <c r="M34" s="69">
        <f t="shared" si="16"/>
        <v>-2</v>
      </c>
      <c r="N34" s="61">
        <f t="shared" si="16"/>
        <v>-13</v>
      </c>
      <c r="O34" s="69">
        <f t="shared" si="16"/>
        <v>-8</v>
      </c>
      <c r="P34" s="61">
        <f t="shared" si="16"/>
        <v>1</v>
      </c>
      <c r="Q34" s="69">
        <f t="shared" si="16"/>
        <v>5</v>
      </c>
      <c r="R34" s="61">
        <f t="shared" si="16"/>
        <v>7</v>
      </c>
      <c r="S34" s="69">
        <f t="shared" si="16"/>
        <v>3</v>
      </c>
      <c r="T34" s="61">
        <f t="shared" si="16"/>
        <v>3</v>
      </c>
      <c r="U34" s="69">
        <f t="shared" si="16"/>
        <v>-8</v>
      </c>
      <c r="V34" s="61">
        <f t="shared" si="16"/>
        <v>-14</v>
      </c>
      <c r="W34" s="69">
        <f t="shared" si="16"/>
        <v>-11</v>
      </c>
      <c r="X34" s="61">
        <f t="shared" si="16"/>
        <v>-5</v>
      </c>
      <c r="Y34" s="69">
        <f t="shared" si="16"/>
        <v>1</v>
      </c>
      <c r="Z34" s="61">
        <f t="shared" si="16"/>
        <v>1</v>
      </c>
      <c r="AA34" s="69">
        <f t="shared" si="16"/>
        <v>0</v>
      </c>
      <c r="AB34" s="61">
        <f t="shared" si="16"/>
        <v>3</v>
      </c>
      <c r="AC34" s="69">
        <f t="shared" si="16"/>
        <v>13</v>
      </c>
      <c r="AD34" s="61">
        <f t="shared" si="16"/>
        <v>20</v>
      </c>
      <c r="AE34" s="69">
        <f t="shared" si="16"/>
        <v>10</v>
      </c>
      <c r="AF34" s="61">
        <f t="shared" si="16"/>
        <v>12</v>
      </c>
      <c r="AG34" s="69">
        <f t="shared" si="16"/>
        <v>-20</v>
      </c>
      <c r="AH34" s="61">
        <f t="shared" si="16"/>
        <v>-16</v>
      </c>
      <c r="AI34" s="69">
        <f t="shared" si="16"/>
        <v>-14</v>
      </c>
      <c r="AJ34" s="61">
        <f t="shared" si="16"/>
        <v>16</v>
      </c>
      <c r="AK34" s="69">
        <f t="shared" si="16"/>
        <v>24</v>
      </c>
      <c r="AL34" s="61">
        <f t="shared" si="16"/>
        <v>8</v>
      </c>
      <c r="AM34" s="69">
        <f t="shared" si="16"/>
        <v>13</v>
      </c>
      <c r="AN34" s="61">
        <f t="shared" si="16"/>
        <v>15</v>
      </c>
      <c r="AO34" s="69">
        <f t="shared" si="16"/>
        <v>17</v>
      </c>
      <c r="AP34" s="61">
        <f t="shared" si="16"/>
        <v>5</v>
      </c>
      <c r="AQ34" s="69">
        <f t="shared" si="16"/>
        <v>-4</v>
      </c>
      <c r="AR34" s="61">
        <f t="shared" si="16"/>
        <v>0</v>
      </c>
      <c r="AS34" s="69">
        <f t="shared" si="16"/>
        <v>3</v>
      </c>
      <c r="AT34" s="61">
        <f t="shared" si="16"/>
        <v>-21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0.56097560975609762</v>
      </c>
      <c r="G36" s="107">
        <f t="shared" ref="G36:AZ36" si="18">IFERROR(G34/G32,0)</f>
        <v>0.25454545454545452</v>
      </c>
      <c r="H36" s="108">
        <f t="shared" si="18"/>
        <v>0.42307692307692307</v>
      </c>
      <c r="I36" s="107">
        <f t="shared" si="18"/>
        <v>0.171875</v>
      </c>
      <c r="J36" s="108">
        <f t="shared" si="18"/>
        <v>8.6956521739130432E-2</v>
      </c>
      <c r="K36" s="107">
        <f t="shared" si="18"/>
        <v>8.1081081081081086E-2</v>
      </c>
      <c r="L36" s="108">
        <f t="shared" si="18"/>
        <v>0</v>
      </c>
      <c r="M36" s="107">
        <f t="shared" si="18"/>
        <v>-2.6666666666666668E-2</v>
      </c>
      <c r="N36" s="108">
        <f t="shared" si="18"/>
        <v>-0.16250000000000001</v>
      </c>
      <c r="O36" s="107">
        <f t="shared" si="18"/>
        <v>-0.10666666666666667</v>
      </c>
      <c r="P36" s="108">
        <f t="shared" si="18"/>
        <v>1.3698630136986301E-2</v>
      </c>
      <c r="Q36" s="107">
        <f t="shared" si="18"/>
        <v>7.4626865671641784E-2</v>
      </c>
      <c r="R36" s="108">
        <f t="shared" si="18"/>
        <v>0.1044776119402985</v>
      </c>
      <c r="S36" s="107">
        <f t="shared" si="18"/>
        <v>4.0540540540540543E-2</v>
      </c>
      <c r="T36" s="108">
        <f t="shared" si="18"/>
        <v>4.1666666666666664E-2</v>
      </c>
      <c r="U36" s="107">
        <f t="shared" si="18"/>
        <v>-0.10810810810810811</v>
      </c>
      <c r="V36" s="108">
        <f t="shared" si="18"/>
        <v>-0.18181818181818182</v>
      </c>
      <c r="W36" s="107">
        <f t="shared" si="18"/>
        <v>-0.14666666666666667</v>
      </c>
      <c r="X36" s="108">
        <f t="shared" si="18"/>
        <v>-7.575757575757576E-2</v>
      </c>
      <c r="Y36" s="107">
        <f t="shared" si="18"/>
        <v>1.5873015873015872E-2</v>
      </c>
      <c r="Z36" s="108">
        <f t="shared" si="18"/>
        <v>1.5625E-2</v>
      </c>
      <c r="AA36" s="107">
        <f t="shared" si="18"/>
        <v>0</v>
      </c>
      <c r="AB36" s="108">
        <f t="shared" si="18"/>
        <v>4.6875E-2</v>
      </c>
      <c r="AC36" s="107">
        <f t="shared" si="18"/>
        <v>0.2</v>
      </c>
      <c r="AD36" s="108">
        <f t="shared" si="18"/>
        <v>0.32786885245901637</v>
      </c>
      <c r="AE36" s="107">
        <f t="shared" si="18"/>
        <v>0.14925373134328357</v>
      </c>
      <c r="AF36" s="108">
        <f t="shared" si="18"/>
        <v>0.15384615384615385</v>
      </c>
      <c r="AG36" s="107">
        <f t="shared" si="18"/>
        <v>-0.24691358024691357</v>
      </c>
      <c r="AH36" s="108">
        <f t="shared" si="18"/>
        <v>-0.20779220779220781</v>
      </c>
      <c r="AI36" s="107">
        <f t="shared" si="18"/>
        <v>-0.15555555555555556</v>
      </c>
      <c r="AJ36" s="108">
        <f t="shared" si="18"/>
        <v>0.26229508196721313</v>
      </c>
      <c r="AK36" s="107">
        <f t="shared" si="18"/>
        <v>0.39344262295081966</v>
      </c>
      <c r="AL36" s="108">
        <f t="shared" si="18"/>
        <v>0.10526315789473684</v>
      </c>
      <c r="AM36" s="107">
        <f t="shared" si="18"/>
        <v>0.16883116883116883</v>
      </c>
      <c r="AN36" s="108">
        <f t="shared" si="18"/>
        <v>0.17647058823529413</v>
      </c>
      <c r="AO36" s="107">
        <f t="shared" si="18"/>
        <v>0.20238095238095238</v>
      </c>
      <c r="AP36" s="108">
        <f t="shared" si="18"/>
        <v>5.5555555555555552E-2</v>
      </c>
      <c r="AQ36" s="107">
        <f t="shared" si="18"/>
        <v>-0.04</v>
      </c>
      <c r="AR36" s="108">
        <f t="shared" si="18"/>
        <v>0</v>
      </c>
      <c r="AS36" s="107">
        <f t="shared" si="18"/>
        <v>3.1578947368421054E-2</v>
      </c>
      <c r="AT36" s="108">
        <f t="shared" si="18"/>
        <v>-0.21875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3.1165311653116534E-2</v>
      </c>
      <c r="G38" s="107">
        <f t="shared" ref="G38:BD38" si="20">G36/18</f>
        <v>1.4141414141414141E-2</v>
      </c>
      <c r="H38" s="108">
        <f t="shared" si="20"/>
        <v>2.3504273504273504E-2</v>
      </c>
      <c r="I38" s="107">
        <f t="shared" si="20"/>
        <v>9.5486111111111119E-3</v>
      </c>
      <c r="J38" s="108">
        <f t="shared" si="20"/>
        <v>4.830917874396135E-3</v>
      </c>
      <c r="K38" s="107">
        <f t="shared" si="20"/>
        <v>4.5045045045045045E-3</v>
      </c>
      <c r="L38" s="108">
        <f t="shared" si="20"/>
        <v>0</v>
      </c>
      <c r="M38" s="107">
        <f t="shared" si="20"/>
        <v>-1.4814814814814816E-3</v>
      </c>
      <c r="N38" s="108">
        <f t="shared" si="20"/>
        <v>-9.0277777777777787E-3</v>
      </c>
      <c r="O38" s="107">
        <f t="shared" si="20"/>
        <v>-5.9259259259259265E-3</v>
      </c>
      <c r="P38" s="108">
        <f t="shared" si="20"/>
        <v>7.6103500761035003E-4</v>
      </c>
      <c r="Q38" s="107">
        <f t="shared" si="20"/>
        <v>4.1459369817578766E-3</v>
      </c>
      <c r="R38" s="108">
        <f t="shared" si="20"/>
        <v>5.8043117744610278E-3</v>
      </c>
      <c r="S38" s="107">
        <f t="shared" si="20"/>
        <v>2.2522522522522522E-3</v>
      </c>
      <c r="T38" s="108">
        <f t="shared" si="20"/>
        <v>2.3148148148148147E-3</v>
      </c>
      <c r="U38" s="107">
        <f t="shared" si="20"/>
        <v>-6.006006006006006E-3</v>
      </c>
      <c r="V38" s="108">
        <f t="shared" si="20"/>
        <v>-1.0101010101010102E-2</v>
      </c>
      <c r="W38" s="107">
        <f t="shared" si="20"/>
        <v>-8.1481481481481474E-3</v>
      </c>
      <c r="X38" s="108">
        <f t="shared" si="20"/>
        <v>-4.2087542087542087E-3</v>
      </c>
      <c r="Y38" s="107">
        <f t="shared" si="20"/>
        <v>8.8183421516754845E-4</v>
      </c>
      <c r="Z38" s="108">
        <f t="shared" si="20"/>
        <v>8.6805555555555551E-4</v>
      </c>
      <c r="AA38" s="107">
        <f t="shared" si="20"/>
        <v>0</v>
      </c>
      <c r="AB38" s="108">
        <f t="shared" si="20"/>
        <v>2.6041666666666665E-3</v>
      </c>
      <c r="AC38" s="107">
        <f t="shared" si="20"/>
        <v>1.1111111111111112E-2</v>
      </c>
      <c r="AD38" s="108">
        <f t="shared" si="20"/>
        <v>1.8214936247723131E-2</v>
      </c>
      <c r="AE38" s="107">
        <f t="shared" si="20"/>
        <v>8.2918739635157532E-3</v>
      </c>
      <c r="AF38" s="108">
        <f t="shared" si="20"/>
        <v>8.5470085470085479E-3</v>
      </c>
      <c r="AG38" s="107">
        <f t="shared" si="20"/>
        <v>-1.3717421124828532E-2</v>
      </c>
      <c r="AH38" s="108">
        <f t="shared" si="20"/>
        <v>-1.1544011544011544E-2</v>
      </c>
      <c r="AI38" s="107">
        <f t="shared" si="20"/>
        <v>-8.6419753086419762E-3</v>
      </c>
      <c r="AJ38" s="108">
        <f t="shared" si="20"/>
        <v>1.4571948998178506E-2</v>
      </c>
      <c r="AK38" s="107">
        <f t="shared" si="20"/>
        <v>2.185792349726776E-2</v>
      </c>
      <c r="AL38" s="108">
        <f t="shared" si="20"/>
        <v>5.8479532163742687E-3</v>
      </c>
      <c r="AM38" s="107">
        <f t="shared" si="20"/>
        <v>9.3795093795093799E-3</v>
      </c>
      <c r="AN38" s="108">
        <f t="shared" si="20"/>
        <v>9.8039215686274508E-3</v>
      </c>
      <c r="AO38" s="107">
        <f t="shared" si="20"/>
        <v>1.1243386243386243E-2</v>
      </c>
      <c r="AP38" s="108">
        <f t="shared" si="20"/>
        <v>3.0864197530864196E-3</v>
      </c>
      <c r="AQ38" s="107">
        <f t="shared" si="20"/>
        <v>-2.2222222222222222E-3</v>
      </c>
      <c r="AR38" s="108">
        <f t="shared" si="20"/>
        <v>0</v>
      </c>
      <c r="AS38" s="107">
        <f t="shared" si="20"/>
        <v>1.7543859649122807E-3</v>
      </c>
      <c r="AT38" s="108">
        <f t="shared" si="20"/>
        <v>-1.2152777777777778E-2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0.56097560975609762</v>
      </c>
      <c r="G40" s="120">
        <f t="shared" ref="G40:BD40" si="21">G38*G41</f>
        <v>0.25454545454545452</v>
      </c>
      <c r="H40" s="108">
        <f t="shared" si="21"/>
        <v>0.42307692307692307</v>
      </c>
      <c r="I40" s="107">
        <f t="shared" si="21"/>
        <v>0.171875</v>
      </c>
      <c r="J40" s="108">
        <f t="shared" si="21"/>
        <v>8.6956521739130432E-2</v>
      </c>
      <c r="K40" s="107">
        <f t="shared" si="21"/>
        <v>8.1081081081081086E-2</v>
      </c>
      <c r="L40" s="108">
        <f t="shared" si="21"/>
        <v>0</v>
      </c>
      <c r="M40" s="107">
        <f t="shared" si="21"/>
        <v>-2.6666666666666668E-2</v>
      </c>
      <c r="N40" s="108">
        <f t="shared" si="21"/>
        <v>-0.16250000000000001</v>
      </c>
      <c r="O40" s="107">
        <f t="shared" si="21"/>
        <v>-0.10666666666666667</v>
      </c>
      <c r="P40" s="108">
        <f t="shared" si="21"/>
        <v>1.3698630136986301E-2</v>
      </c>
      <c r="Q40" s="107">
        <f t="shared" si="21"/>
        <v>7.4626865671641784E-2</v>
      </c>
      <c r="R40" s="108">
        <f t="shared" si="21"/>
        <v>0.1044776119402985</v>
      </c>
      <c r="S40" s="107">
        <f t="shared" si="21"/>
        <v>4.0540540540540543E-2</v>
      </c>
      <c r="T40" s="108">
        <f t="shared" si="21"/>
        <v>4.1666666666666664E-2</v>
      </c>
      <c r="U40" s="107">
        <f t="shared" si="21"/>
        <v>-0.10810810810810811</v>
      </c>
      <c r="V40" s="108">
        <f t="shared" si="21"/>
        <v>-0.18181818181818182</v>
      </c>
      <c r="W40" s="107">
        <f t="shared" si="21"/>
        <v>-0.14666666666666667</v>
      </c>
      <c r="X40" s="108">
        <f t="shared" si="21"/>
        <v>-7.575757575757576E-2</v>
      </c>
      <c r="Y40" s="107">
        <f t="shared" si="21"/>
        <v>1.5873015873015872E-2</v>
      </c>
      <c r="Z40" s="108">
        <f t="shared" si="21"/>
        <v>1.5625E-2</v>
      </c>
      <c r="AA40" s="107">
        <f t="shared" si="21"/>
        <v>0</v>
      </c>
      <c r="AB40" s="108">
        <f t="shared" si="21"/>
        <v>4.6875E-2</v>
      </c>
      <c r="AC40" s="107">
        <f t="shared" si="21"/>
        <v>0.2</v>
      </c>
      <c r="AD40" s="108">
        <f t="shared" si="21"/>
        <v>0.32786885245901637</v>
      </c>
      <c r="AE40" s="107">
        <f t="shared" si="21"/>
        <v>0.14925373134328357</v>
      </c>
      <c r="AF40" s="108">
        <f t="shared" si="21"/>
        <v>0.15384615384615385</v>
      </c>
      <c r="AG40" s="107">
        <f t="shared" si="21"/>
        <v>-0.24691358024691357</v>
      </c>
      <c r="AH40" s="108">
        <f t="shared" si="21"/>
        <v>-0.20779220779220781</v>
      </c>
      <c r="AI40" s="107">
        <f t="shared" si="21"/>
        <v>-0.15555555555555556</v>
      </c>
      <c r="AJ40" s="108">
        <f t="shared" si="21"/>
        <v>0.26229508196721313</v>
      </c>
      <c r="AK40" s="107">
        <f t="shared" si="21"/>
        <v>0.39344262295081966</v>
      </c>
      <c r="AL40" s="108">
        <f t="shared" si="21"/>
        <v>0.10526315789473684</v>
      </c>
      <c r="AM40" s="107">
        <f t="shared" si="21"/>
        <v>0.16883116883116883</v>
      </c>
      <c r="AN40" s="108">
        <f t="shared" si="21"/>
        <v>0.1764705882352941</v>
      </c>
      <c r="AO40" s="107">
        <f t="shared" si="21"/>
        <v>0.20238095238095238</v>
      </c>
      <c r="AP40" s="108">
        <f t="shared" si="21"/>
        <v>5.5555555555555552E-2</v>
      </c>
      <c r="AQ40" s="107">
        <f t="shared" si="21"/>
        <v>-0.04</v>
      </c>
      <c r="AR40" s="108">
        <f t="shared" si="21"/>
        <v>0</v>
      </c>
      <c r="AS40" s="107">
        <f t="shared" si="21"/>
        <v>3.1578947368421054E-2</v>
      </c>
      <c r="AT40" s="108">
        <f t="shared" si="21"/>
        <v>-0.21875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99.902439024390247</v>
      </c>
      <c r="G43" s="109">
        <f t="shared" ref="G43:BD43" si="22">G30+(G30*G40)</f>
        <v>86.563636363636363</v>
      </c>
      <c r="H43" s="110">
        <f t="shared" si="22"/>
        <v>105.30769230769231</v>
      </c>
      <c r="I43" s="109">
        <f t="shared" si="22"/>
        <v>87.890625</v>
      </c>
      <c r="J43" s="110">
        <f t="shared" si="22"/>
        <v>81.521739130434781</v>
      </c>
      <c r="K43" s="109">
        <f t="shared" si="22"/>
        <v>86.486486486486484</v>
      </c>
      <c r="L43" s="110">
        <f t="shared" si="22"/>
        <v>75</v>
      </c>
      <c r="M43" s="109">
        <f t="shared" si="22"/>
        <v>71.053333333333327</v>
      </c>
      <c r="N43" s="110">
        <f t="shared" si="22"/>
        <v>56.112499999999997</v>
      </c>
      <c r="O43" s="109">
        <f t="shared" si="22"/>
        <v>59.853333333333332</v>
      </c>
      <c r="P43" s="110">
        <f t="shared" si="22"/>
        <v>75.013698630136986</v>
      </c>
      <c r="Q43" s="109">
        <f t="shared" si="22"/>
        <v>77.373134328358205</v>
      </c>
      <c r="R43" s="110">
        <f t="shared" si="22"/>
        <v>81.731343283582092</v>
      </c>
      <c r="S43" s="109">
        <f t="shared" si="22"/>
        <v>80.121621621621628</v>
      </c>
      <c r="T43" s="110">
        <f t="shared" si="22"/>
        <v>78.125</v>
      </c>
      <c r="U43" s="109">
        <f t="shared" si="22"/>
        <v>58.864864864864863</v>
      </c>
      <c r="V43" s="110">
        <f t="shared" si="22"/>
        <v>51.545454545454547</v>
      </c>
      <c r="W43" s="109">
        <f t="shared" si="22"/>
        <v>54.61333333333333</v>
      </c>
      <c r="X43" s="110">
        <f t="shared" si="22"/>
        <v>56.378787878787875</v>
      </c>
      <c r="Y43" s="109">
        <f t="shared" si="22"/>
        <v>65.015873015873012</v>
      </c>
      <c r="Z43" s="110">
        <f t="shared" si="22"/>
        <v>66.015625</v>
      </c>
      <c r="AA43" s="109">
        <f t="shared" si="22"/>
        <v>61</v>
      </c>
      <c r="AB43" s="110">
        <f t="shared" si="22"/>
        <v>70.140625</v>
      </c>
      <c r="AC43" s="109">
        <f t="shared" si="22"/>
        <v>93.6</v>
      </c>
      <c r="AD43" s="110">
        <f t="shared" si="22"/>
        <v>107.55737704918033</v>
      </c>
      <c r="AE43" s="109">
        <f t="shared" si="22"/>
        <v>88.492537313432834</v>
      </c>
      <c r="AF43" s="110">
        <f t="shared" si="22"/>
        <v>103.84615384615384</v>
      </c>
      <c r="AG43" s="109">
        <f t="shared" si="22"/>
        <v>45.938271604938272</v>
      </c>
      <c r="AH43" s="110">
        <f t="shared" si="22"/>
        <v>48.324675324675326</v>
      </c>
      <c r="AI43" s="109">
        <f t="shared" si="22"/>
        <v>64.177777777777777</v>
      </c>
      <c r="AJ43" s="110">
        <f t="shared" si="22"/>
        <v>97.196721311475414</v>
      </c>
      <c r="AK43" s="109">
        <f t="shared" si="22"/>
        <v>118.44262295081967</v>
      </c>
      <c r="AL43" s="110">
        <f t="shared" si="22"/>
        <v>92.84210526315789</v>
      </c>
      <c r="AM43" s="109">
        <f t="shared" si="22"/>
        <v>105.1948051948052</v>
      </c>
      <c r="AN43" s="110">
        <f t="shared" si="22"/>
        <v>117.64705882352941</v>
      </c>
      <c r="AO43" s="109">
        <f t="shared" si="22"/>
        <v>121.44047619047619</v>
      </c>
      <c r="AP43" s="110">
        <f t="shared" si="22"/>
        <v>100.27777777777777</v>
      </c>
      <c r="AQ43" s="109">
        <f t="shared" si="22"/>
        <v>92.16</v>
      </c>
      <c r="AR43" s="110">
        <f t="shared" si="22"/>
        <v>101</v>
      </c>
      <c r="AS43" s="109">
        <f t="shared" si="22"/>
        <v>101.09473684210526</v>
      </c>
      <c r="AT43" s="110">
        <f t="shared" si="22"/>
        <v>58.59375</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33.750823994726439</v>
      </c>
      <c r="G45" s="69">
        <f t="shared" ref="G45:AZ45" si="23">G43/$F$1</f>
        <v>29.244471744471745</v>
      </c>
      <c r="H45" s="61">
        <f t="shared" si="23"/>
        <v>35.57692307692308</v>
      </c>
      <c r="I45" s="69">
        <f t="shared" si="23"/>
        <v>29.692778716216218</v>
      </c>
      <c r="J45" s="61">
        <f t="shared" si="23"/>
        <v>27.541128084606346</v>
      </c>
      <c r="K45" s="69">
        <f t="shared" si="23"/>
        <v>29.218407596785976</v>
      </c>
      <c r="L45" s="61">
        <f t="shared" si="23"/>
        <v>25.337837837837839</v>
      </c>
      <c r="M45" s="69">
        <f t="shared" si="23"/>
        <v>24.004504504504503</v>
      </c>
      <c r="N45" s="61">
        <f t="shared" si="23"/>
        <v>18.956925675675674</v>
      </c>
      <c r="O45" s="69">
        <f t="shared" si="23"/>
        <v>20.22072072072072</v>
      </c>
      <c r="P45" s="61">
        <f t="shared" si="23"/>
        <v>25.342465753424658</v>
      </c>
      <c r="Q45" s="69">
        <f t="shared" si="23"/>
        <v>26.139572408229125</v>
      </c>
      <c r="R45" s="61">
        <f t="shared" si="23"/>
        <v>27.611940298507463</v>
      </c>
      <c r="S45" s="69">
        <f t="shared" si="23"/>
        <v>27.068115412710011</v>
      </c>
      <c r="T45" s="61">
        <f t="shared" si="23"/>
        <v>26.393581081081081</v>
      </c>
      <c r="U45" s="69">
        <f t="shared" si="23"/>
        <v>19.886778670562453</v>
      </c>
      <c r="V45" s="61">
        <f t="shared" si="23"/>
        <v>17.414004914004913</v>
      </c>
      <c r="W45" s="69">
        <f t="shared" si="23"/>
        <v>18.45045045045045</v>
      </c>
      <c r="X45" s="61">
        <f t="shared" si="23"/>
        <v>19.046887796887795</v>
      </c>
      <c r="Y45" s="69">
        <f t="shared" si="23"/>
        <v>21.964821964821965</v>
      </c>
      <c r="Z45" s="61">
        <f t="shared" si="23"/>
        <v>22.302576013513512</v>
      </c>
      <c r="AA45" s="69">
        <f t="shared" si="23"/>
        <v>20.608108108108109</v>
      </c>
      <c r="AB45" s="61">
        <f t="shared" si="23"/>
        <v>23.696157094594597</v>
      </c>
      <c r="AC45" s="69">
        <f t="shared" si="23"/>
        <v>31.621621621621621</v>
      </c>
      <c r="AD45" s="61">
        <f t="shared" si="23"/>
        <v>36.336951705804168</v>
      </c>
      <c r="AE45" s="69">
        <f t="shared" si="23"/>
        <v>29.896127470754337</v>
      </c>
      <c r="AF45" s="61">
        <f t="shared" si="23"/>
        <v>35.083160083160081</v>
      </c>
      <c r="AG45" s="69">
        <f t="shared" si="23"/>
        <v>15.519686353019686</v>
      </c>
      <c r="AH45" s="61">
        <f t="shared" si="23"/>
        <v>16.325903825903826</v>
      </c>
      <c r="AI45" s="69">
        <f t="shared" si="23"/>
        <v>21.681681681681681</v>
      </c>
      <c r="AJ45" s="61">
        <f t="shared" si="23"/>
        <v>32.836730172795747</v>
      </c>
      <c r="AK45" s="69">
        <f t="shared" si="23"/>
        <v>40.014399645547186</v>
      </c>
      <c r="AL45" s="61">
        <f t="shared" si="23"/>
        <v>31.365576102418206</v>
      </c>
      <c r="AM45" s="69">
        <f t="shared" si="23"/>
        <v>35.53878553878554</v>
      </c>
      <c r="AN45" s="61">
        <f t="shared" si="23"/>
        <v>39.745627980922094</v>
      </c>
      <c r="AO45" s="69">
        <f t="shared" si="23"/>
        <v>41.027187902187904</v>
      </c>
      <c r="AP45" s="61">
        <f t="shared" si="23"/>
        <v>33.877627627627625</v>
      </c>
      <c r="AQ45" s="69">
        <f t="shared" si="23"/>
        <v>31.135135135135133</v>
      </c>
      <c r="AR45" s="61">
        <f t="shared" si="23"/>
        <v>34.121621621621621</v>
      </c>
      <c r="AS45" s="69">
        <f t="shared" si="23"/>
        <v>34.153627311522051</v>
      </c>
      <c r="AT45" s="61">
        <f t="shared" si="23"/>
        <v>19.795185810810811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13</v>
      </c>
      <c r="G47" s="172">
        <f>G45-G26</f>
        <v>16.244471744471745</v>
      </c>
      <c r="H47" s="118">
        <f>H45-H26</f>
        <v>22.57692307692308</v>
      </c>
      <c r="I47" s="119">
        <f t="shared" ref="I47:AZ47" si="24">I45-I26</f>
        <v>16.692778716216218</v>
      </c>
      <c r="J47" s="118">
        <f t="shared" si="24"/>
        <v>4.5411280846063455</v>
      </c>
      <c r="K47" s="119">
        <f t="shared" si="24"/>
        <v>-0.78159240321402379</v>
      </c>
      <c r="L47" s="118">
        <f t="shared" si="24"/>
        <v>-4.6621621621621614</v>
      </c>
      <c r="M47" s="119">
        <f t="shared" si="24"/>
        <v>-5.9954954954954971</v>
      </c>
      <c r="N47" s="118">
        <f t="shared" si="24"/>
        <v>-11.043074324324326</v>
      </c>
      <c r="O47" s="119">
        <f t="shared" si="24"/>
        <v>-9.7792792792792795</v>
      </c>
      <c r="P47" s="118">
        <f t="shared" si="24"/>
        <v>-4.6575342465753415</v>
      </c>
      <c r="Q47" s="119">
        <f t="shared" si="24"/>
        <v>-3.8604275917708755</v>
      </c>
      <c r="R47" s="118">
        <f t="shared" si="24"/>
        <v>-2.3880597014925371</v>
      </c>
      <c r="S47" s="119">
        <f t="shared" si="24"/>
        <v>-2.9318845872899892</v>
      </c>
      <c r="T47" s="118">
        <f t="shared" si="24"/>
        <v>-3.6064189189189193</v>
      </c>
      <c r="U47" s="119">
        <f t="shared" si="24"/>
        <v>-10.113221329437547</v>
      </c>
      <c r="V47" s="118">
        <f t="shared" si="24"/>
        <v>-12.585995085995087</v>
      </c>
      <c r="W47" s="119">
        <f t="shared" si="24"/>
        <v>-11.54954954954955</v>
      </c>
      <c r="X47" s="118">
        <f t="shared" si="24"/>
        <v>-10.953112203112205</v>
      </c>
      <c r="Y47" s="119">
        <f t="shared" si="24"/>
        <v>-8.0351780351780349</v>
      </c>
      <c r="Z47" s="118">
        <f t="shared" si="24"/>
        <v>-7.6974239864864877</v>
      </c>
      <c r="AA47" s="119">
        <f t="shared" si="24"/>
        <v>-9.3918918918918912</v>
      </c>
      <c r="AB47" s="118">
        <f t="shared" si="24"/>
        <v>-6.3038429054054035</v>
      </c>
      <c r="AC47" s="119">
        <f t="shared" si="24"/>
        <v>1.621621621621621</v>
      </c>
      <c r="AD47" s="118">
        <f t="shared" si="24"/>
        <v>6.336951705804168</v>
      </c>
      <c r="AE47" s="119">
        <f t="shared" si="24"/>
        <v>-0.10387252924566326</v>
      </c>
      <c r="AF47" s="118">
        <f t="shared" si="24"/>
        <v>5.0831600831600809</v>
      </c>
      <c r="AG47" s="119">
        <f t="shared" si="24"/>
        <v>-14.480313646980314</v>
      </c>
      <c r="AH47" s="118">
        <f t="shared" si="24"/>
        <v>-3.6740961740961744</v>
      </c>
      <c r="AI47" s="119">
        <f t="shared" si="24"/>
        <v>-3.4014784014783999</v>
      </c>
      <c r="AJ47" s="118">
        <f t="shared" si="24"/>
        <v>7.7535700896356659</v>
      </c>
      <c r="AK47" s="119">
        <f t="shared" si="24"/>
        <v>14.931239562387105</v>
      </c>
      <c r="AL47" s="118">
        <f t="shared" si="24"/>
        <v>6.2824160192581253</v>
      </c>
      <c r="AM47" s="119">
        <f t="shared" si="24"/>
        <v>5.5387855387855396</v>
      </c>
      <c r="AN47" s="118">
        <f t="shared" si="24"/>
        <v>9.7456279809220945</v>
      </c>
      <c r="AO47" s="119">
        <f t="shared" si="24"/>
        <v>11.027187902187904</v>
      </c>
      <c r="AP47" s="118">
        <f t="shared" si="24"/>
        <v>6.3388420888420853</v>
      </c>
      <c r="AQ47" s="119">
        <f t="shared" si="24"/>
        <v>1.1351351351351333</v>
      </c>
      <c r="AR47" s="118">
        <f t="shared" si="24"/>
        <v>4.121621621621621</v>
      </c>
      <c r="AS47" s="119">
        <f t="shared" si="24"/>
        <v>4.153627311522051</v>
      </c>
      <c r="AT47" s="118">
        <f t="shared" si="24"/>
        <v>-10.204814189189189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4.5411280846063455</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5.0831600831600809</v>
      </c>
      <c r="AG49" s="71">
        <f t="shared" si="25"/>
        <v>0</v>
      </c>
      <c r="AH49" s="63">
        <f t="shared" si="25"/>
        <v>0</v>
      </c>
      <c r="AI49" s="71">
        <f t="shared" si="25"/>
        <v>0</v>
      </c>
      <c r="AJ49" s="63">
        <f t="shared" si="25"/>
        <v>7.7535700896356659</v>
      </c>
      <c r="AK49" s="71">
        <f t="shared" si="25"/>
        <v>10</v>
      </c>
      <c r="AL49" s="63">
        <f t="shared" si="25"/>
        <v>6.2824160192581253</v>
      </c>
      <c r="AM49" s="71">
        <f t="shared" si="25"/>
        <v>5.5387855387855396</v>
      </c>
      <c r="AN49" s="63">
        <f t="shared" si="25"/>
        <v>9.7456279809220945</v>
      </c>
      <c r="AO49" s="71">
        <f t="shared" si="25"/>
        <v>10</v>
      </c>
      <c r="AP49" s="63">
        <f t="shared" si="25"/>
        <v>6.3388420888420853</v>
      </c>
      <c r="AQ49" s="71">
        <f t="shared" si="25"/>
        <v>1.1351351351351333</v>
      </c>
      <c r="AR49" s="63">
        <f t="shared" si="25"/>
        <v>4.121621621621621</v>
      </c>
      <c r="AS49" s="71">
        <f t="shared" si="25"/>
        <v>4.153627311522051</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1.0576923076923077</v>
      </c>
      <c r="E13" s="55">
        <f>'SDR Patient and Stations'!D12</f>
        <v>1</v>
      </c>
      <c r="F13" s="54">
        <f>'SDR Patient and Stations'!E12</f>
        <v>1.2307692307692308</v>
      </c>
      <c r="G13" s="55">
        <f>'SDR Patient and Stations'!F12</f>
        <v>1.2321428571428572</v>
      </c>
      <c r="H13" s="54">
        <f>'SDR Patient and Stations'!G12</f>
        <v>1.3214285714285714</v>
      </c>
      <c r="I13" s="55">
        <f>'SDR Patient and Stations'!H12</f>
        <v>1.3392857142857142</v>
      </c>
      <c r="J13" s="54">
        <f>'SDR Patient and Stations'!I12</f>
        <v>0.9375</v>
      </c>
      <c r="K13" s="55">
        <f>'SDR Patient and Stations'!J12</f>
        <v>1</v>
      </c>
      <c r="L13" s="54">
        <f>'SDR Patient and Stations'!K12</f>
        <v>0.75</v>
      </c>
      <c r="M13" s="55">
        <f>'SDR Patient and Stations'!L12</f>
        <v>0.73</v>
      </c>
      <c r="N13" s="54">
        <f>'SDR Patient and Stations'!M12</f>
        <v>0.62037037037037035</v>
      </c>
      <c r="O13" s="55">
        <f>'SDR Patient and Stations'!N12</f>
        <v>0.62037037037037035</v>
      </c>
      <c r="P13" s="54">
        <f>'SDR Patient and Stations'!O12</f>
        <v>0.68518518518518523</v>
      </c>
      <c r="Q13" s="55">
        <f>'SDR Patient and Stations'!P12</f>
        <v>0.66666666666666663</v>
      </c>
      <c r="R13" s="54">
        <f>'SDR Patient and Stations'!Q12</f>
        <v>0.68518518518518523</v>
      </c>
      <c r="S13" s="55">
        <f>'SDR Patient and Stations'!R12</f>
        <v>0.71296296296296291</v>
      </c>
      <c r="T13" s="54">
        <f>'SDR Patient and Stations'!S12</f>
        <v>0.69444444444444442</v>
      </c>
      <c r="U13" s="55">
        <f>'SDR Patient and Stations'!T12</f>
        <v>0.61111111111111116</v>
      </c>
      <c r="V13" s="54">
        <f>'SDR Patient and Stations'!U12</f>
        <v>0.58333333333333337</v>
      </c>
      <c r="W13" s="55">
        <f>'SDR Patient and Stations'!V12</f>
        <v>0.59259259259259256</v>
      </c>
      <c r="X13" s="54">
        <f>'SDR Patient and Stations'!W12</f>
        <v>0.56481481481481477</v>
      </c>
      <c r="Y13" s="55">
        <f>'SDR Patient and Stations'!X12</f>
        <v>0.59259259259259256</v>
      </c>
      <c r="Z13" s="54">
        <f>'SDR Patient and Stations'!Y12</f>
        <v>0.60185185185185186</v>
      </c>
      <c r="AA13" s="55">
        <f>'SDR Patient and Stations'!Z12</f>
        <v>0.56481481481481477</v>
      </c>
      <c r="AB13" s="54">
        <f>'SDR Patient and Stations'!AA12</f>
        <v>0.62037037037037035</v>
      </c>
      <c r="AC13" s="55">
        <f>'SDR Patient and Stations'!AB12</f>
        <v>0.72222222222222221</v>
      </c>
      <c r="AD13" s="54">
        <f>'SDR Patient and Stations'!AC12</f>
        <v>0.75</v>
      </c>
      <c r="AE13" s="55">
        <f>'SDR Patient and Stations'!AD12</f>
        <v>0.71296296296296291</v>
      </c>
      <c r="AF13" s="54">
        <f>'SDR Patient and Stations'!AE12</f>
        <v>0.83333333333333337</v>
      </c>
      <c r="AG13" s="55">
        <f>'SDR Patient and Stations'!AF12</f>
        <v>0.8970588235294118</v>
      </c>
      <c r="AH13" s="54">
        <f>'SDR Patient and Stations'!AG12</f>
        <v>0.8970588235294118</v>
      </c>
      <c r="AI13" s="55">
        <f>'SDR Patient and Stations'!AH12</f>
        <v>0.95</v>
      </c>
      <c r="AJ13" s="54">
        <f>'SDR Patient and Stations'!AI12</f>
        <v>0.96250000000000002</v>
      </c>
      <c r="AK13" s="55">
        <f>'SDR Patient and Stations'!AJ12</f>
        <v>0.81730769230769229</v>
      </c>
      <c r="AL13" s="54">
        <f>'SDR Patient and Stations'!AK12</f>
        <v>0.80769230769230771</v>
      </c>
      <c r="AM13" s="55">
        <f>'SDR Patient and Stations'!AL12</f>
        <v>0.86538461538461542</v>
      </c>
      <c r="AN13" s="54">
        <f>'SDR Patient and Stations'!AM12</f>
        <v>0.96153846153846156</v>
      </c>
      <c r="AO13" s="55">
        <f>'SDR Patient and Stations'!AN12</f>
        <v>0.97115384615384615</v>
      </c>
      <c r="AP13" s="54">
        <f>'SDR Patient and Stations'!AO12</f>
        <v>0.98958333333333337</v>
      </c>
      <c r="AQ13" s="55">
        <f>'SDR Patient and Stations'!AP12</f>
        <v>1</v>
      </c>
      <c r="AR13" s="54">
        <f>'SDR Patient and Stations'!AQ12</f>
        <v>1.0520833333333333</v>
      </c>
      <c r="AS13" s="55">
        <f>'SDR Patient and Stations'!AR12</f>
        <v>1.0208333333333333</v>
      </c>
      <c r="AT13" s="54">
        <f>'SDR Patient and Stations'!AS12</f>
        <v>0.9375</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6</v>
      </c>
      <c r="D14" s="166">
        <f>'SDR Patient and Stations'!C14</f>
        <v>0</v>
      </c>
      <c r="E14" s="167">
        <f>'SDR Patient and Stations'!D14</f>
        <v>0</v>
      </c>
      <c r="F14" s="166">
        <f>'SDR Patient and Stations'!E14</f>
        <v>1</v>
      </c>
      <c r="G14" s="167">
        <f>'SDR Patient and Stations'!F14</f>
        <v>0</v>
      </c>
      <c r="H14" s="166">
        <f>'SDR Patient and Stations'!G14</f>
        <v>6</v>
      </c>
      <c r="I14" s="167">
        <f>'SDR Patient and Stations'!H14</f>
        <v>5</v>
      </c>
      <c r="J14" s="166">
        <f>'SDR Patient and Stations'!I14</f>
        <v>0</v>
      </c>
      <c r="K14" s="167">
        <f>'SDR Patient and Stations'!J14</f>
        <v>0</v>
      </c>
      <c r="L14" s="166">
        <f>'SDR Patient and Stations'!K14</f>
        <v>2</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-10</v>
      </c>
      <c r="AD14" s="166">
        <f>'SDR Patient and Stations'!AC14</f>
        <v>0</v>
      </c>
      <c r="AE14" s="167">
        <f>'SDR Patient and Stations'!AD14</f>
        <v>0</v>
      </c>
      <c r="AF14" s="166">
        <f>'SDR Patient and Stations'!AE14</f>
        <v>0</v>
      </c>
      <c r="AG14" s="167">
        <f>'SDR Patient and Stations'!AF14</f>
        <v>3</v>
      </c>
      <c r="AH14" s="166">
        <f>'SDR Patient and Stations'!AG14</f>
        <v>0</v>
      </c>
      <c r="AI14" s="167">
        <f>'SDR Patient and Stations'!AH14</f>
        <v>0</v>
      </c>
      <c r="AJ14" s="166">
        <f>'SDR Patient and Stations'!AI14</f>
        <v>6</v>
      </c>
      <c r="AK14" s="167">
        <f>'SDR Patient and Stations'!AJ14</f>
        <v>-8</v>
      </c>
      <c r="AL14" s="166">
        <f>'SDR Patient and Stations'!AK14</f>
        <v>0</v>
      </c>
      <c r="AM14" s="167">
        <f>'SDR Patient and Stations'!AL14</f>
        <v>6</v>
      </c>
      <c r="AN14" s="166">
        <f>'SDR Patient and Stations'!AM14</f>
        <v>0</v>
      </c>
      <c r="AO14" s="167">
        <f>'SDR Patient and Stations'!AN14</f>
        <v>0</v>
      </c>
      <c r="AP14" s="166">
        <f>'SDR Patient and Stations'!AO14</f>
        <v>-8</v>
      </c>
      <c r="AQ14" s="167">
        <f>'SDR Patient and Stations'!AP14</f>
        <v>-4</v>
      </c>
      <c r="AR14" s="166">
        <f>'SDR Patient and Stations'!AQ14</f>
        <v>1</v>
      </c>
      <c r="AS14" s="167">
        <f>'SDR Patient and Stations'!AR14</f>
        <v>7</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1</v>
      </c>
      <c r="J15" s="167">
        <f>'SDR Patient and Stations'!I15</f>
        <v>0</v>
      </c>
      <c r="K15" s="166">
        <f>'SDR Patient and Stations'!J15</f>
        <v>6</v>
      </c>
      <c r="L15" s="167">
        <f>'SDR Patient and Stations'!K15</f>
        <v>5</v>
      </c>
      <c r="M15" s="166">
        <f>'SDR Patient and Stations'!L15</f>
        <v>0</v>
      </c>
      <c r="N15" s="167">
        <f>'SDR Patient and Stations'!M15</f>
        <v>0</v>
      </c>
      <c r="O15" s="166">
        <f>'SDR Patient and Stations'!N15</f>
        <v>2</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-10</v>
      </c>
      <c r="AG15" s="166">
        <f>'SDR Patient and Stations'!AF15</f>
        <v>0</v>
      </c>
      <c r="AH15" s="167">
        <f>'SDR Patient and Stations'!AG15</f>
        <v>0</v>
      </c>
      <c r="AI15" s="166">
        <f>'SDR Patient and Stations'!AH15</f>
        <v>0</v>
      </c>
      <c r="AJ15" s="167">
        <f>'SDR Patient and Stations'!AI15</f>
        <v>3</v>
      </c>
      <c r="AK15" s="166">
        <f>'SDR Patient and Stations'!AJ15</f>
        <v>0</v>
      </c>
      <c r="AL15" s="167">
        <f>'SDR Patient and Stations'!AK15</f>
        <v>0</v>
      </c>
      <c r="AM15" s="166">
        <f>'SDR Patient and Stations'!AL15</f>
        <v>6</v>
      </c>
      <c r="AN15" s="167">
        <f>'SDR Patient and Stations'!AM15</f>
        <v>-8</v>
      </c>
      <c r="AO15" s="166">
        <f>'SDR Patient and Stations'!AN15</f>
        <v>0</v>
      </c>
      <c r="AP15" s="167">
        <f>'SDR Patient and Stations'!AO15</f>
        <v>6</v>
      </c>
      <c r="AQ15" s="166">
        <f>'SDR Patient and Stations'!AP15</f>
        <v>0</v>
      </c>
      <c r="AR15" s="167">
        <f>'SDR Patient and Stations'!AQ15</f>
        <v>0</v>
      </c>
      <c r="AS15" s="166">
        <f>'SDR Patient and Stations'!AR15</f>
        <v>-8</v>
      </c>
      <c r="AT15" s="167">
        <f>'SDR Patient and Stations'!AS15</f>
        <v>-4</v>
      </c>
      <c r="AU15" s="166">
        <f>'SDR Patient and Stations'!AT15</f>
        <v>1</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v>
      </c>
      <c r="K16" s="52">
        <f>'SDR Patient and Stations'!J16</f>
        <v>0</v>
      </c>
      <c r="L16" s="49">
        <f>'SDR Patient and Stations'!K16</f>
        <v>6</v>
      </c>
      <c r="M16" s="52">
        <f>'SDR Patient and Stations'!L16</f>
        <v>5</v>
      </c>
      <c r="N16" s="49">
        <f>'SDR Patient and Stations'!M16</f>
        <v>0</v>
      </c>
      <c r="O16" s="52">
        <f>'SDR Patient and Stations'!N16</f>
        <v>0</v>
      </c>
      <c r="P16" s="49">
        <f>'SDR Patient and Stations'!O16</f>
        <v>2</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-10</v>
      </c>
      <c r="AH16" s="49">
        <f>'SDR Patient and Stations'!AG16</f>
        <v>0</v>
      </c>
      <c r="AI16" s="52">
        <f>'SDR Patient and Stations'!AH16</f>
        <v>0</v>
      </c>
      <c r="AJ16" s="49">
        <f>'SDR Patient and Stations'!AI16</f>
        <v>0</v>
      </c>
      <c r="AK16" s="52">
        <f>'SDR Patient and Stations'!AJ16</f>
        <v>3</v>
      </c>
      <c r="AL16" s="49">
        <f>'SDR Patient and Stations'!AK16</f>
        <v>0</v>
      </c>
      <c r="AM16" s="52">
        <f>'SDR Patient and Stations'!AL16</f>
        <v>0</v>
      </c>
      <c r="AN16" s="49">
        <f>'SDR Patient and Stations'!AM16</f>
        <v>6</v>
      </c>
      <c r="AO16" s="52">
        <f>'SDR Patient and Stations'!AN16</f>
        <v>-8</v>
      </c>
      <c r="AP16" s="49">
        <f>'SDR Patient and Stations'!AO16</f>
        <v>0</v>
      </c>
      <c r="AQ16" s="52">
        <f>'SDR Patient and Stations'!AP16</f>
        <v>6</v>
      </c>
      <c r="AR16" s="49">
        <f>'SDR Patient and Stations'!AQ16</f>
        <v>0</v>
      </c>
      <c r="AS16" s="52">
        <f>'SDR Patient and Stations'!AR16</f>
        <v>0</v>
      </c>
      <c r="AT16" s="49">
        <f>'SDR Patient and Stations'!AS16</f>
        <v>-8</v>
      </c>
      <c r="AU16" s="52">
        <f>'SDR Patient and Stations'!AT16</f>
        <v>-4</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1.4642857142857142</v>
      </c>
      <c r="D22">
        <f>'SDR Patient and Stations'!C12</f>
        <v>1.0576923076923077</v>
      </c>
      <c r="E22">
        <f>'SDR Patient and Stations'!D12</f>
        <v>1</v>
      </c>
      <c r="F22" s="5">
        <f>'SDR Patient and Stations'!E12</f>
        <v>1.2307692307692308</v>
      </c>
      <c r="G22" s="66">
        <f>'SDR Patient and Stations'!F12</f>
        <v>1.2321428571428572</v>
      </c>
      <c r="H22" s="58">
        <f>'SDR Patient and Stations'!G12</f>
        <v>1.3214285714285714</v>
      </c>
      <c r="I22" s="66">
        <f>'SDR Patient and Stations'!H12</f>
        <v>1.3392857142857142</v>
      </c>
      <c r="J22" s="58">
        <f>'SDR Patient and Stations'!I12</f>
        <v>0.9375</v>
      </c>
      <c r="K22" s="66">
        <f>'SDR Patient and Stations'!J12</f>
        <v>1</v>
      </c>
      <c r="L22" s="58">
        <f>'SDR Patient and Stations'!K12</f>
        <v>0.75</v>
      </c>
      <c r="M22" s="66">
        <f>'SDR Patient and Stations'!M12</f>
        <v>0.62037037037037035</v>
      </c>
      <c r="N22" s="58">
        <f>'SDR Patient and Stations'!N12</f>
        <v>0.62037037037037035</v>
      </c>
      <c r="O22" s="66">
        <f>'SDR Patient and Stations'!O12</f>
        <v>0.68518518518518523</v>
      </c>
      <c r="P22" s="58">
        <f>'SDR Patient and Stations'!P12</f>
        <v>0.66666666666666663</v>
      </c>
      <c r="Q22" s="66">
        <f>'SDR Patient and Stations'!Q12</f>
        <v>0.68518518518518523</v>
      </c>
      <c r="R22" s="58">
        <f>'SDR Patient and Stations'!R12</f>
        <v>0.71296296296296291</v>
      </c>
      <c r="S22" s="66">
        <f>'SDR Patient and Stations'!S12</f>
        <v>0.69444444444444442</v>
      </c>
      <c r="T22" s="58">
        <f>'SDR Patient and Stations'!T12</f>
        <v>0.61111111111111116</v>
      </c>
      <c r="U22" s="66">
        <f>'SDR Patient and Stations'!U12</f>
        <v>0.58333333333333337</v>
      </c>
      <c r="V22" s="58">
        <f>'SDR Patient and Stations'!V12</f>
        <v>0.59259259259259256</v>
      </c>
      <c r="W22" s="66">
        <f>'SDR Patient and Stations'!W12</f>
        <v>0.56481481481481477</v>
      </c>
      <c r="X22" s="58">
        <f>'SDR Patient and Stations'!X12</f>
        <v>0.59259259259259256</v>
      </c>
      <c r="Y22" s="66">
        <f>'SDR Patient and Stations'!Y12</f>
        <v>0.60185185185185186</v>
      </c>
      <c r="Z22" s="58">
        <f>'SDR Patient and Stations'!Z12</f>
        <v>0.56481481481481477</v>
      </c>
      <c r="AA22" s="66">
        <f>'SDR Patient and Stations'!AA12</f>
        <v>0.62037037037037035</v>
      </c>
      <c r="AB22" s="58">
        <f>'SDR Patient and Stations'!AB12</f>
        <v>0.72222222222222221</v>
      </c>
      <c r="AC22" s="66">
        <f>'SDR Patient and Stations'!AC12</f>
        <v>0.75</v>
      </c>
      <c r="AD22" s="58">
        <f>'SDR Patient and Stations'!AD12</f>
        <v>0.71296296296296291</v>
      </c>
      <c r="AE22" s="66">
        <f>'SDR Patient and Stations'!AE12</f>
        <v>0.83333333333333337</v>
      </c>
      <c r="AF22" s="58">
        <f>'SDR Patient and Stations'!AF12</f>
        <v>0.8970588235294118</v>
      </c>
      <c r="AG22" s="66">
        <f>'SDR Patient and Stations'!AG12</f>
        <v>0.8970588235294118</v>
      </c>
      <c r="AH22" s="58">
        <f>'SDR Patient and Stations'!AH12</f>
        <v>0.95</v>
      </c>
      <c r="AI22" s="66">
        <f>'SDR Patient and Stations'!AI12</f>
        <v>0.96250000000000002</v>
      </c>
      <c r="AJ22" s="58">
        <f>'SDR Patient and Stations'!AJ12</f>
        <v>0.81730769230769229</v>
      </c>
      <c r="AK22" s="66">
        <f>'SDR Patient and Stations'!AK12</f>
        <v>0.80769230769230771</v>
      </c>
      <c r="AL22" s="58">
        <f>'SDR Patient and Stations'!AL12</f>
        <v>0.86538461538461542</v>
      </c>
      <c r="AM22" s="66">
        <f>'SDR Patient and Stations'!AM12</f>
        <v>0.96153846153846156</v>
      </c>
      <c r="AN22" s="58">
        <f>'SDR Patient and Stations'!AN12</f>
        <v>0.97115384615384615</v>
      </c>
      <c r="AO22" s="66">
        <f>'SDR Patient and Stations'!AO12</f>
        <v>0.98958333333333337</v>
      </c>
      <c r="AP22" s="58">
        <f>'SDR Patient and Stations'!AP12</f>
        <v>1</v>
      </c>
      <c r="AQ22" s="66">
        <f>'SDR Patient and Stations'!AQ12</f>
        <v>1.0520833333333333</v>
      </c>
      <c r="AR22" s="58">
        <f>'SDR Patient and Stations'!AR12</f>
        <v>1.0208333333333333</v>
      </c>
      <c r="AS22" s="66">
        <f>'SDR Patient and Stations'!AS12</f>
        <v>0.9375</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5.8571428571428568</v>
      </c>
      <c r="D24" s="105">
        <f>'SDR Patient and Stations'!C11</f>
        <v>4.2307692307692308</v>
      </c>
      <c r="E24" s="105">
        <f>'SDR Patient and Stations'!D11</f>
        <v>4</v>
      </c>
      <c r="F24" s="115">
        <f>'SDR Patient and Stations'!E11</f>
        <v>4.9230769230769234</v>
      </c>
      <c r="G24" s="114">
        <f t="shared" ref="G24:AZ24" si="12">J32/G26</f>
        <v>5.3076923076923075</v>
      </c>
      <c r="H24" s="113">
        <f t="shared" si="12"/>
        <v>5.6923076923076925</v>
      </c>
      <c r="I24" s="114">
        <f t="shared" si="12"/>
        <v>5.7692307692307692</v>
      </c>
      <c r="J24" s="113">
        <f t="shared" si="12"/>
        <v>3.2608695652173911</v>
      </c>
      <c r="K24" s="114">
        <f t="shared" si="12"/>
        <v>2.6666666666666665</v>
      </c>
      <c r="L24" s="113">
        <f t="shared" si="12"/>
        <v>2.5</v>
      </c>
      <c r="M24" s="114">
        <f t="shared" si="12"/>
        <v>2.4333333333333331</v>
      </c>
      <c r="N24" s="113">
        <f t="shared" si="12"/>
        <v>2.2333333333333334</v>
      </c>
      <c r="O24" s="114">
        <f t="shared" si="12"/>
        <v>2.2333333333333334</v>
      </c>
      <c r="P24" s="113">
        <f t="shared" si="12"/>
        <v>2.4666666666666668</v>
      </c>
      <c r="Q24" s="114">
        <f t="shared" si="12"/>
        <v>2.4</v>
      </c>
      <c r="R24" s="113">
        <f t="shared" si="12"/>
        <v>2.4666666666666668</v>
      </c>
      <c r="S24" s="114">
        <f t="shared" si="12"/>
        <v>2.5666666666666669</v>
      </c>
      <c r="T24" s="113">
        <f t="shared" si="12"/>
        <v>2.5</v>
      </c>
      <c r="U24" s="114">
        <f t="shared" si="12"/>
        <v>2.2000000000000002</v>
      </c>
      <c r="V24" s="113">
        <f t="shared" si="12"/>
        <v>2.1</v>
      </c>
      <c r="W24" s="114">
        <f t="shared" si="12"/>
        <v>2.1333333333333333</v>
      </c>
      <c r="X24" s="113">
        <f t="shared" si="12"/>
        <v>2.0333333333333332</v>
      </c>
      <c r="Y24" s="114">
        <f t="shared" si="12"/>
        <v>2.1333333333333333</v>
      </c>
      <c r="Z24" s="113">
        <f t="shared" si="12"/>
        <v>2.1666666666666665</v>
      </c>
      <c r="AA24" s="114">
        <f t="shared" si="12"/>
        <v>2.0333333333333332</v>
      </c>
      <c r="AB24" s="113">
        <f t="shared" si="12"/>
        <v>2.2333333333333334</v>
      </c>
      <c r="AC24" s="114">
        <f t="shared" si="12"/>
        <v>2.6</v>
      </c>
      <c r="AD24" s="113">
        <f t="shared" si="12"/>
        <v>2.7</v>
      </c>
      <c r="AE24" s="114">
        <f t="shared" si="12"/>
        <v>2.5666666666666669</v>
      </c>
      <c r="AF24" s="113">
        <f t="shared" si="12"/>
        <v>3</v>
      </c>
      <c r="AG24" s="114">
        <f t="shared" si="12"/>
        <v>2.0333333333333332</v>
      </c>
      <c r="AH24" s="113">
        <f t="shared" si="12"/>
        <v>3.05</v>
      </c>
      <c r="AI24" s="114">
        <f t="shared" si="12"/>
        <v>2.9729596042868924</v>
      </c>
      <c r="AJ24" s="113">
        <f t="shared" si="12"/>
        <v>3.012077493816983</v>
      </c>
      <c r="AK24" s="114">
        <f t="shared" si="12"/>
        <v>3.3250206100577087</v>
      </c>
      <c r="AL24" s="113">
        <f t="shared" si="12"/>
        <v>3.2859027205276181</v>
      </c>
      <c r="AM24" s="114">
        <f t="shared" si="12"/>
        <v>3</v>
      </c>
      <c r="AN24" s="113">
        <f t="shared" si="12"/>
        <v>3.3333333333333335</v>
      </c>
      <c r="AO24" s="114">
        <f t="shared" si="12"/>
        <v>3.3666666666666667</v>
      </c>
      <c r="AP24" s="113">
        <f t="shared" si="12"/>
        <v>3.3897557321687017</v>
      </c>
      <c r="AQ24" s="114">
        <f t="shared" si="12"/>
        <v>3.2</v>
      </c>
      <c r="AR24" s="113">
        <f t="shared" si="12"/>
        <v>3.3666666666666667</v>
      </c>
      <c r="AS24" s="114">
        <f t="shared" si="12"/>
        <v>3.2666666666666666</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5.0439560439560438</v>
      </c>
      <c r="E25" s="176">
        <f t="shared" ref="E25:G25" si="13">AVERAGE(D24:E24)</f>
        <v>4.115384615384615</v>
      </c>
      <c r="F25" s="176">
        <f t="shared" si="13"/>
        <v>4.4615384615384617</v>
      </c>
      <c r="G25" s="176">
        <f t="shared" si="13"/>
        <v>5.115384615384615</v>
      </c>
      <c r="H25" s="122">
        <f>AVERAGE(G24:H24)</f>
        <v>5.5</v>
      </c>
      <c r="I25" s="123">
        <f t="shared" ref="I25:AZ25" si="14">AVERAGE(H24:I24)</f>
        <v>5.7307692307692308</v>
      </c>
      <c r="J25" s="122">
        <f t="shared" si="14"/>
        <v>4.5150501672240804</v>
      </c>
      <c r="K25" s="123">
        <f t="shared" si="14"/>
        <v>2.9637681159420288</v>
      </c>
      <c r="L25" s="122">
        <f t="shared" si="14"/>
        <v>2.583333333333333</v>
      </c>
      <c r="M25" s="123">
        <f t="shared" si="14"/>
        <v>2.4666666666666668</v>
      </c>
      <c r="N25" s="122">
        <f t="shared" si="14"/>
        <v>2.333333333333333</v>
      </c>
      <c r="O25" s="123">
        <f t="shared" si="14"/>
        <v>2.2333333333333334</v>
      </c>
      <c r="P25" s="122">
        <f t="shared" si="14"/>
        <v>2.35</v>
      </c>
      <c r="Q25" s="123">
        <f t="shared" si="14"/>
        <v>2.4333333333333336</v>
      </c>
      <c r="R25" s="122">
        <f t="shared" si="14"/>
        <v>2.4333333333333336</v>
      </c>
      <c r="S25" s="123">
        <f t="shared" si="14"/>
        <v>2.5166666666666666</v>
      </c>
      <c r="T25" s="122">
        <f t="shared" si="14"/>
        <v>2.5333333333333332</v>
      </c>
      <c r="U25" s="123">
        <f t="shared" si="14"/>
        <v>2.35</v>
      </c>
      <c r="V25" s="122">
        <f t="shared" si="14"/>
        <v>2.1500000000000004</v>
      </c>
      <c r="W25" s="123">
        <f t="shared" si="14"/>
        <v>2.1166666666666667</v>
      </c>
      <c r="X25" s="122">
        <f t="shared" si="14"/>
        <v>2.083333333333333</v>
      </c>
      <c r="Y25" s="123">
        <f t="shared" si="14"/>
        <v>2.083333333333333</v>
      </c>
      <c r="Z25" s="122">
        <f t="shared" si="14"/>
        <v>2.15</v>
      </c>
      <c r="AA25" s="123">
        <f t="shared" si="14"/>
        <v>2.0999999999999996</v>
      </c>
      <c r="AB25" s="122">
        <f t="shared" si="14"/>
        <v>2.1333333333333333</v>
      </c>
      <c r="AC25" s="123">
        <f t="shared" si="14"/>
        <v>2.416666666666667</v>
      </c>
      <c r="AD25" s="122">
        <f t="shared" si="14"/>
        <v>2.6500000000000004</v>
      </c>
      <c r="AE25" s="123">
        <f t="shared" si="14"/>
        <v>2.6333333333333337</v>
      </c>
      <c r="AF25" s="122">
        <f t="shared" si="14"/>
        <v>2.7833333333333332</v>
      </c>
      <c r="AG25" s="123">
        <f t="shared" si="14"/>
        <v>2.5166666666666666</v>
      </c>
      <c r="AH25" s="122">
        <f t="shared" si="14"/>
        <v>2.5416666666666665</v>
      </c>
      <c r="AI25" s="123">
        <f t="shared" si="14"/>
        <v>3.0114798021434463</v>
      </c>
      <c r="AJ25" s="122">
        <f t="shared" si="14"/>
        <v>2.9925185490519377</v>
      </c>
      <c r="AK25" s="123">
        <f t="shared" si="14"/>
        <v>3.1685490519373456</v>
      </c>
      <c r="AL25" s="122">
        <f t="shared" si="14"/>
        <v>3.3054616652926634</v>
      </c>
      <c r="AM25" s="123">
        <f t="shared" si="14"/>
        <v>3.1429513602638091</v>
      </c>
      <c r="AN25" s="122">
        <f t="shared" si="14"/>
        <v>3.166666666666667</v>
      </c>
      <c r="AO25" s="123">
        <f t="shared" si="14"/>
        <v>3.35</v>
      </c>
      <c r="AP25" s="122">
        <f t="shared" si="14"/>
        <v>3.3782111994176844</v>
      </c>
      <c r="AQ25" s="123">
        <f t="shared" si="14"/>
        <v>3.294877866084351</v>
      </c>
      <c r="AR25" s="122">
        <f t="shared" si="14"/>
        <v>3.2833333333333332</v>
      </c>
      <c r="AS25" s="123">
        <f t="shared" si="14"/>
        <v>3.3166666666666664</v>
      </c>
      <c r="AT25" s="122">
        <f t="shared" si="14"/>
        <v>2.8833333333333333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13</v>
      </c>
      <c r="G26" s="49">
        <f>IF((F26+E28+(IF(F16&gt;0,0,F16))&gt;'SDR Patient and Stations'!G8),'SDR Patient and Stations'!G8,(F26+E28+(IF(F16&gt;0,0,F16))))</f>
        <v>13</v>
      </c>
      <c r="H26" s="52">
        <f>IF((G26+F28+(IF(G16&gt;0,0,G16))&gt;'SDR Patient and Stations'!H8),'SDR Patient and Stations'!H8,(G26+F28+(IF(G16&gt;0,0,G16))))</f>
        <v>13</v>
      </c>
      <c r="I26" s="116">
        <f>IF((H26+G28+(IF(H16&gt;0,0,H16))&gt;'SDR Patient and Stations'!I8),'SDR Patient and Stations'!I8,(H26+G28+(IF(H16&gt;0,0,H16))))</f>
        <v>13</v>
      </c>
      <c r="J26" s="117">
        <f>IF((I26+H28+(IF(I16&gt;0,0,I16))&gt;'SDR Patient and Stations'!J8),'SDR Patient and Stations'!J8,(I26+H28+(IF(I16&gt;0,0,I16))))</f>
        <v>23</v>
      </c>
      <c r="K26" s="116">
        <f>IF((J26+I28+(IF(J16&gt;0,0,J16))&gt;'SDR Patient and Stations'!K8),'SDR Patient and Stations'!K8,(J26+I28+(IF(J16&gt;0,0,J16))))</f>
        <v>30</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20</v>
      </c>
      <c r="AI26" s="116">
        <f>IF((AH26+AG28+(IF(AH16&gt;0,0,AH16))&gt;'SDR Patient and Stations'!AI8),'SDR Patient and Stations'!AI8,(AH26+AG28+(IF(AH16&gt;0,0,AH16))))</f>
        <v>25.563751317175971</v>
      </c>
      <c r="AJ26" s="117">
        <f>IF((AI26+AH28+(IF(AI16&gt;0,0,AI16))&gt;'SDR Patient and Stations'!AJ8),'SDR Patient and Stations'!AJ8,(AI26+AH28+(IF(AI16&gt;0,0,AI16))))</f>
        <v>25.563751317175971</v>
      </c>
      <c r="AK26" s="116">
        <f>IF((AJ26+AI28+(IF(AJ16&gt;0,0,AJ16))&gt;'SDR Patient and Stations'!AK8),'SDR Patient and Stations'!AK8,(AJ26+AI28+(IF(AJ16&gt;0,0,AJ16))))</f>
        <v>25.563751317175971</v>
      </c>
      <c r="AL26" s="117">
        <f>IF((AK26+AJ28+(IF(AK16&gt;0,0,AK16))&gt;'SDR Patient and Stations'!AL8),'SDR Patient and Stations'!AL8,(AK26+AJ28+(IF(AK16&gt;0,0,AK16))))</f>
        <v>25.563751317175971</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28.025618217399042</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4.9184038117927358</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5.5637513171759707</v>
      </c>
      <c r="AH28" s="117">
        <f t="shared" si="15"/>
        <v>0</v>
      </c>
      <c r="AI28" s="116">
        <f t="shared" si="15"/>
        <v>0</v>
      </c>
      <c r="AJ28" s="117">
        <f t="shared" si="15"/>
        <v>0</v>
      </c>
      <c r="AK28" s="116">
        <f t="shared" si="15"/>
        <v>7.7227970771649268</v>
      </c>
      <c r="AL28" s="117">
        <f t="shared" si="15"/>
        <v>10</v>
      </c>
      <c r="AM28" s="116">
        <f t="shared" si="15"/>
        <v>6.2314902113027593</v>
      </c>
      <c r="AN28" s="117">
        <f t="shared" si="15"/>
        <v>6.0256182173990425</v>
      </c>
      <c r="AO28" s="116">
        <f t="shared" si="15"/>
        <v>10</v>
      </c>
      <c r="AP28" s="117">
        <f t="shared" si="15"/>
        <v>10</v>
      </c>
      <c r="AQ28" s="116">
        <f t="shared" si="15"/>
        <v>6.3160865010180061</v>
      </c>
      <c r="AR28" s="117">
        <f t="shared" si="15"/>
        <v>1.5616438356164366</v>
      </c>
      <c r="AS28" s="116">
        <f t="shared" si="15"/>
        <v>4.5890410958904084</v>
      </c>
      <c r="AT28" s="117">
        <f t="shared" si="15"/>
        <v>4.6214852198990641</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64</v>
      </c>
      <c r="G30" s="68">
        <f>HLOOKUP(G19,'SDR Patient and Stations'!$B$6:$AT$14,4,FALSE)</f>
        <v>69</v>
      </c>
      <c r="H30" s="60">
        <f>HLOOKUP(H19,'SDR Patient and Stations'!$B$6:$AT$14,4,FALSE)</f>
        <v>74</v>
      </c>
      <c r="I30" s="68">
        <f>HLOOKUP(I19,'SDR Patient and Stations'!$B$6:$AT$14,4,FALSE)</f>
        <v>75</v>
      </c>
      <c r="J30" s="60">
        <f>HLOOKUP(J19,'SDR Patient and Stations'!$B$6:$AT$14,4,FALSE)</f>
        <v>75</v>
      </c>
      <c r="K30" s="68">
        <f>HLOOKUP(K19,'SDR Patient and Stations'!$B$6:$AT$14,4,FALSE)</f>
        <v>80</v>
      </c>
      <c r="L30" s="60">
        <f>HLOOKUP(L19,'SDR Patient and Stations'!$B$6:$AT$14,4,FALSE)</f>
        <v>75</v>
      </c>
      <c r="M30" s="68">
        <f>HLOOKUP(M19,'SDR Patient and Stations'!$B$6:$AT$14,4,FALSE)</f>
        <v>73</v>
      </c>
      <c r="N30" s="60">
        <f>HLOOKUP(N19,'SDR Patient and Stations'!$B$6:$AT$14,4,FALSE)</f>
        <v>67</v>
      </c>
      <c r="O30" s="68">
        <f>HLOOKUP(O19,'SDR Patient and Stations'!$B$6:$AT$14,4,FALSE)</f>
        <v>67</v>
      </c>
      <c r="P30" s="60">
        <f>HLOOKUP(P19,'SDR Patient and Stations'!$B$6:$AT$14,4,FALSE)</f>
        <v>74</v>
      </c>
      <c r="Q30" s="68">
        <f>HLOOKUP(Q19,'SDR Patient and Stations'!$B$6:$AT$14,4,FALSE)</f>
        <v>72</v>
      </c>
      <c r="R30" s="60">
        <f>HLOOKUP(R19,'SDR Patient and Stations'!$B$6:$AT$14,4,FALSE)</f>
        <v>74</v>
      </c>
      <c r="S30" s="68">
        <f>HLOOKUP(S19,'SDR Patient and Stations'!$B$6:$AT$14,4,FALSE)</f>
        <v>77</v>
      </c>
      <c r="T30" s="60">
        <f>HLOOKUP(T19,'SDR Patient and Stations'!$B$6:$AT$14,4,FALSE)</f>
        <v>75</v>
      </c>
      <c r="U30" s="68">
        <f>HLOOKUP(U19,'SDR Patient and Stations'!$B$6:$AT$14,4,FALSE)</f>
        <v>66</v>
      </c>
      <c r="V30" s="60">
        <f>HLOOKUP(V19,'SDR Patient and Stations'!$B$6:$AT$14,4,FALSE)</f>
        <v>63</v>
      </c>
      <c r="W30" s="68">
        <f>HLOOKUP(W19,'SDR Patient and Stations'!$B$6:$AT$14,4,FALSE)</f>
        <v>64</v>
      </c>
      <c r="X30" s="60">
        <f>HLOOKUP(X19,'SDR Patient and Stations'!$B$6:$AT$14,4,FALSE)</f>
        <v>61</v>
      </c>
      <c r="Y30" s="68">
        <f>HLOOKUP(Y19,'SDR Patient and Stations'!$B$6:$AT$14,4,FALSE)</f>
        <v>64</v>
      </c>
      <c r="Z30" s="60">
        <f>HLOOKUP(Z19,'SDR Patient and Stations'!$B$6:$AT$14,4,FALSE)</f>
        <v>65</v>
      </c>
      <c r="AA30" s="68">
        <f>HLOOKUP(AA19,'SDR Patient and Stations'!$B$6:$AT$14,4,FALSE)</f>
        <v>61</v>
      </c>
      <c r="AB30" s="60">
        <f>HLOOKUP(AB19,'SDR Patient and Stations'!$B$6:$AT$14,4,FALSE)</f>
        <v>67</v>
      </c>
      <c r="AC30" s="68">
        <f>HLOOKUP(AC19,'SDR Patient and Stations'!$B$6:$AT$14,4,FALSE)</f>
        <v>78</v>
      </c>
      <c r="AD30" s="60">
        <f>HLOOKUP(AD19,'SDR Patient and Stations'!$B$6:$AT$14,4,FALSE)</f>
        <v>81</v>
      </c>
      <c r="AE30" s="68">
        <f>HLOOKUP(AE19,'SDR Patient and Stations'!$B$6:$AT$14,4,FALSE)</f>
        <v>77</v>
      </c>
      <c r="AF30" s="60">
        <f>HLOOKUP(AF19,'SDR Patient and Stations'!$B$6:$AT$14,4,FALSE)</f>
        <v>90</v>
      </c>
      <c r="AG30" s="68">
        <f>HLOOKUP(AG19,'SDR Patient and Stations'!$B$6:$AT$14,4,FALSE)</f>
        <v>61</v>
      </c>
      <c r="AH30" s="60">
        <f>HLOOKUP(AH19,'SDR Patient and Stations'!$B$6:$AT$14,4,FALSE)</f>
        <v>61</v>
      </c>
      <c r="AI30" s="68">
        <f>HLOOKUP(AI19,'SDR Patient and Stations'!$B$6:$AT$14,4,FALSE)</f>
        <v>76</v>
      </c>
      <c r="AJ30" s="60">
        <f>HLOOKUP(AJ19,'SDR Patient and Stations'!$B$6:$AT$14,4,FALSE)</f>
        <v>77</v>
      </c>
      <c r="AK30" s="68">
        <f>HLOOKUP(AK19,'SDR Patient and Stations'!$B$6:$AT$14,4,FALSE)</f>
        <v>85</v>
      </c>
      <c r="AL30" s="60">
        <f>HLOOKUP(AL19,'SDR Patient and Stations'!$B$6:$AT$14,4,FALSE)</f>
        <v>84</v>
      </c>
      <c r="AM30" s="68">
        <f>HLOOKUP(AM19,'SDR Patient and Stations'!$B$6:$AT$14,4,FALSE)</f>
        <v>90</v>
      </c>
      <c r="AN30" s="60">
        <f>HLOOKUP(AN19,'SDR Patient and Stations'!$B$6:$AT$14,4,FALSE)</f>
        <v>100</v>
      </c>
      <c r="AO30" s="68">
        <f>HLOOKUP(AO19,'SDR Patient and Stations'!$B$6:$AT$14,4,FALSE)</f>
        <v>101</v>
      </c>
      <c r="AP30" s="60">
        <f>HLOOKUP(AP19,'SDR Patient and Stations'!$B$6:$AT$14,4,FALSE)</f>
        <v>95</v>
      </c>
      <c r="AQ30" s="68">
        <f>HLOOKUP(AQ19,'SDR Patient and Stations'!$B$6:$AT$14,4,FALSE)</f>
        <v>96</v>
      </c>
      <c r="AR30" s="60">
        <f>HLOOKUP(AR19,'SDR Patient and Stations'!$B$6:$AT$14,4,FALSE)</f>
        <v>101</v>
      </c>
      <c r="AS30" s="68">
        <f>HLOOKUP(AS19,'SDR Patient and Stations'!$B$6:$AT$14,4,FALSE)</f>
        <v>98</v>
      </c>
      <c r="AT30" s="60">
        <f>HLOOKUP(AT19,'SDR Patient and Stations'!$B$6:$AT$14,4,FALSE)</f>
        <v>75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41</v>
      </c>
      <c r="G32" s="68">
        <f>HLOOKUP(G20,'SDR Patient and Stations'!$B$6:$AT$14,4,FALSE)</f>
        <v>55</v>
      </c>
      <c r="H32" s="60">
        <f>HLOOKUP(H20,'SDR Patient and Stations'!$B$6:$AT$14,4,FALSE)</f>
        <v>52</v>
      </c>
      <c r="I32" s="68">
        <f>HLOOKUP(I20,'SDR Patient and Stations'!$B$6:$AT$14,4,FALSE)</f>
        <v>64</v>
      </c>
      <c r="J32" s="60">
        <f>HLOOKUP(J20,'SDR Patient and Stations'!$B$6:$AT$14,4,FALSE)</f>
        <v>69</v>
      </c>
      <c r="K32" s="68">
        <f>HLOOKUP(K20,'SDR Patient and Stations'!$B$6:$AT$14,4,FALSE)</f>
        <v>74</v>
      </c>
      <c r="L32" s="60">
        <f>HLOOKUP(L20,'SDR Patient and Stations'!$B$6:$AT$14,4,FALSE)</f>
        <v>75</v>
      </c>
      <c r="M32" s="68">
        <f>HLOOKUP(M20,'SDR Patient and Stations'!$B$6:$AT$14,4,FALSE)</f>
        <v>75</v>
      </c>
      <c r="N32" s="60">
        <f>HLOOKUP(N20,'SDR Patient and Stations'!$B$6:$AT$14,4,FALSE)</f>
        <v>80</v>
      </c>
      <c r="O32" s="68">
        <f>HLOOKUP(O20,'SDR Patient and Stations'!$B$6:$AT$14,4,FALSE)</f>
        <v>75</v>
      </c>
      <c r="P32" s="60">
        <f>HLOOKUP(P20,'SDR Patient and Stations'!$B$6:$AT$14,4,FALSE)</f>
        <v>73</v>
      </c>
      <c r="Q32" s="68">
        <f>HLOOKUP(Q20,'SDR Patient and Stations'!$B$6:$AT$14,4,FALSE)</f>
        <v>67</v>
      </c>
      <c r="R32" s="60">
        <f>HLOOKUP(R20,'SDR Patient and Stations'!$B$6:$AT$14,4,FALSE)</f>
        <v>67</v>
      </c>
      <c r="S32" s="68">
        <f>HLOOKUP(S20,'SDR Patient and Stations'!$B$6:$AT$14,4,FALSE)</f>
        <v>74</v>
      </c>
      <c r="T32" s="60">
        <f>HLOOKUP(T20,'SDR Patient and Stations'!$B$6:$AT$14,4,FALSE)</f>
        <v>72</v>
      </c>
      <c r="U32" s="68">
        <f>HLOOKUP(U20,'SDR Patient and Stations'!$B$6:$AT$14,4,FALSE)</f>
        <v>74</v>
      </c>
      <c r="V32" s="60">
        <f>HLOOKUP(V20,'SDR Patient and Stations'!$B$6:$AT$14,4,FALSE)</f>
        <v>77</v>
      </c>
      <c r="W32" s="68">
        <f>HLOOKUP(W20,'SDR Patient and Stations'!$B$6:$AT$14,4,FALSE)</f>
        <v>75</v>
      </c>
      <c r="X32" s="60">
        <f>HLOOKUP(X20,'SDR Patient and Stations'!$B$6:$AT$14,4,FALSE)</f>
        <v>66</v>
      </c>
      <c r="Y32" s="68">
        <f>HLOOKUP(Y20,'SDR Patient and Stations'!$B$6:$AT$14,4,FALSE)</f>
        <v>63</v>
      </c>
      <c r="Z32" s="60">
        <f>HLOOKUP(Z20,'SDR Patient and Stations'!$B$6:$AT$14,4,FALSE)</f>
        <v>64</v>
      </c>
      <c r="AA32" s="68">
        <f>HLOOKUP(AA20,'SDR Patient and Stations'!$B$6:$AT$14,4,FALSE)</f>
        <v>61</v>
      </c>
      <c r="AB32" s="60">
        <f>HLOOKUP(AB20,'SDR Patient and Stations'!$B$6:$AT$14,4,FALSE)</f>
        <v>64</v>
      </c>
      <c r="AC32" s="68">
        <f>HLOOKUP(AC20,'SDR Patient and Stations'!$B$6:$AT$14,4,FALSE)</f>
        <v>65</v>
      </c>
      <c r="AD32" s="60">
        <f>HLOOKUP(AD20,'SDR Patient and Stations'!$B$6:$AT$14,4,FALSE)</f>
        <v>61</v>
      </c>
      <c r="AE32" s="68">
        <f>HLOOKUP(AE20,'SDR Patient and Stations'!$B$6:$AT$14,4,FALSE)</f>
        <v>67</v>
      </c>
      <c r="AF32" s="60">
        <f>HLOOKUP(AF20,'SDR Patient and Stations'!$B$6:$AT$14,4,FALSE)</f>
        <v>78</v>
      </c>
      <c r="AG32" s="68">
        <f>HLOOKUP(AG20,'SDR Patient and Stations'!$B$6:$AT$14,4,FALSE)</f>
        <v>81</v>
      </c>
      <c r="AH32" s="60">
        <f>HLOOKUP(AH20,'SDR Patient and Stations'!$B$6:$AT$14,4,FALSE)</f>
        <v>77</v>
      </c>
      <c r="AI32" s="68">
        <f>HLOOKUP(AI20,'SDR Patient and Stations'!$B$6:$AT$14,4,FALSE)</f>
        <v>90</v>
      </c>
      <c r="AJ32" s="60">
        <f>HLOOKUP(AJ20,'SDR Patient and Stations'!$B$6:$AT$14,4,FALSE)</f>
        <v>61</v>
      </c>
      <c r="AK32" s="68">
        <f>HLOOKUP(AK20,'SDR Patient and Stations'!$B$6:$AT$14,4,FALSE)</f>
        <v>61</v>
      </c>
      <c r="AL32" s="60">
        <f>HLOOKUP(AL20,'SDR Patient and Stations'!$B$6:$AT$14,4,FALSE)</f>
        <v>76</v>
      </c>
      <c r="AM32" s="68">
        <f>HLOOKUP(AM20,'SDR Patient and Stations'!$B$6:$AT$14,4,FALSE)</f>
        <v>77</v>
      </c>
      <c r="AN32" s="60">
        <f>HLOOKUP(AN20,'SDR Patient and Stations'!$B$6:$AT$14,4,FALSE)</f>
        <v>85</v>
      </c>
      <c r="AO32" s="68">
        <f>HLOOKUP(AO20,'SDR Patient and Stations'!$B$6:$AT$14,4,FALSE)</f>
        <v>84</v>
      </c>
      <c r="AP32" s="60">
        <f>HLOOKUP(AP20,'SDR Patient and Stations'!$B$6:$AT$14,4,FALSE)</f>
        <v>90</v>
      </c>
      <c r="AQ32" s="68">
        <f>HLOOKUP(AQ20,'SDR Patient and Stations'!$B$6:$AT$14,4,FALSE)</f>
        <v>100</v>
      </c>
      <c r="AR32" s="60">
        <f>HLOOKUP(AR20,'SDR Patient and Stations'!$B$6:$AT$14,4,FALSE)</f>
        <v>101</v>
      </c>
      <c r="AS32" s="68">
        <f>HLOOKUP(AS20,'SDR Patient and Stations'!$B$6:$AT$14,4,FALSE)</f>
        <v>95</v>
      </c>
      <c r="AT32" s="60">
        <f>HLOOKUP(AT20,'SDR Patient and Stations'!$B$6:$AT$14,4,FALSE)</f>
        <v>96</v>
      </c>
      <c r="AU32" s="68">
        <f>HLOOKUP(AU20,'SDR Patient and Stations'!$B$6:$AT$14,4,FALSE)</f>
        <v>101</v>
      </c>
      <c r="AV32" s="60">
        <f>HLOOKUP(AV20,'SDR Patient and Stations'!$B$6:$AT$14,4,FALSE)</f>
        <v>98</v>
      </c>
      <c r="AW32" s="68">
        <f>HLOOKUP(AW20,'SDR Patient and Stations'!$B$6:$AT$14,4,FALSE)</f>
        <v>75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23</v>
      </c>
      <c r="G34" s="69">
        <f t="shared" si="16"/>
        <v>14</v>
      </c>
      <c r="H34" s="61">
        <f t="shared" si="16"/>
        <v>22</v>
      </c>
      <c r="I34" s="69">
        <f t="shared" si="16"/>
        <v>11</v>
      </c>
      <c r="J34" s="61">
        <f t="shared" si="16"/>
        <v>6</v>
      </c>
      <c r="K34" s="69">
        <f t="shared" si="16"/>
        <v>6</v>
      </c>
      <c r="L34" s="61">
        <f t="shared" si="16"/>
        <v>0</v>
      </c>
      <c r="M34" s="69">
        <f t="shared" si="16"/>
        <v>-2</v>
      </c>
      <c r="N34" s="61">
        <f t="shared" si="16"/>
        <v>-13</v>
      </c>
      <c r="O34" s="69">
        <f t="shared" si="16"/>
        <v>-8</v>
      </c>
      <c r="P34" s="61">
        <f t="shared" si="16"/>
        <v>1</v>
      </c>
      <c r="Q34" s="69">
        <f t="shared" si="16"/>
        <v>5</v>
      </c>
      <c r="R34" s="61">
        <f t="shared" si="16"/>
        <v>7</v>
      </c>
      <c r="S34" s="69">
        <f t="shared" si="16"/>
        <v>3</v>
      </c>
      <c r="T34" s="61">
        <f t="shared" si="16"/>
        <v>3</v>
      </c>
      <c r="U34" s="69">
        <f t="shared" si="16"/>
        <v>-8</v>
      </c>
      <c r="V34" s="61">
        <f t="shared" si="16"/>
        <v>-14</v>
      </c>
      <c r="W34" s="69">
        <f t="shared" si="16"/>
        <v>-11</v>
      </c>
      <c r="X34" s="61">
        <f t="shared" si="16"/>
        <v>-5</v>
      </c>
      <c r="Y34" s="69">
        <f t="shared" si="16"/>
        <v>1</v>
      </c>
      <c r="Z34" s="61">
        <f t="shared" si="16"/>
        <v>1</v>
      </c>
      <c r="AA34" s="69">
        <f t="shared" si="16"/>
        <v>0</v>
      </c>
      <c r="AB34" s="61">
        <f t="shared" si="16"/>
        <v>3</v>
      </c>
      <c r="AC34" s="69">
        <f t="shared" si="16"/>
        <v>13</v>
      </c>
      <c r="AD34" s="61">
        <f t="shared" si="16"/>
        <v>20</v>
      </c>
      <c r="AE34" s="69">
        <f t="shared" si="16"/>
        <v>10</v>
      </c>
      <c r="AF34" s="61">
        <f t="shared" si="16"/>
        <v>12</v>
      </c>
      <c r="AG34" s="69">
        <f t="shared" si="16"/>
        <v>-20</v>
      </c>
      <c r="AH34" s="61">
        <f t="shared" si="16"/>
        <v>-16</v>
      </c>
      <c r="AI34" s="69">
        <f t="shared" si="16"/>
        <v>-14</v>
      </c>
      <c r="AJ34" s="61">
        <f t="shared" si="16"/>
        <v>16</v>
      </c>
      <c r="AK34" s="69">
        <f t="shared" si="16"/>
        <v>24</v>
      </c>
      <c r="AL34" s="61">
        <f t="shared" si="16"/>
        <v>8</v>
      </c>
      <c r="AM34" s="69">
        <f t="shared" si="16"/>
        <v>13</v>
      </c>
      <c r="AN34" s="61">
        <f t="shared" si="16"/>
        <v>15</v>
      </c>
      <c r="AO34" s="69">
        <f t="shared" si="16"/>
        <v>17</v>
      </c>
      <c r="AP34" s="61">
        <f t="shared" si="16"/>
        <v>5</v>
      </c>
      <c r="AQ34" s="69">
        <f t="shared" si="16"/>
        <v>-4</v>
      </c>
      <c r="AR34" s="61">
        <f t="shared" si="16"/>
        <v>0</v>
      </c>
      <c r="AS34" s="69">
        <f t="shared" si="16"/>
        <v>3</v>
      </c>
      <c r="AT34" s="61">
        <f t="shared" si="16"/>
        <v>-21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0.56097560975609762</v>
      </c>
      <c r="G36" s="107">
        <f t="shared" ref="G36:AZ36" si="18">IFERROR(G34/G32,0)</f>
        <v>0.25454545454545452</v>
      </c>
      <c r="H36" s="108">
        <f t="shared" si="18"/>
        <v>0.42307692307692307</v>
      </c>
      <c r="I36" s="107">
        <f t="shared" si="18"/>
        <v>0.171875</v>
      </c>
      <c r="J36" s="108">
        <f t="shared" si="18"/>
        <v>8.6956521739130432E-2</v>
      </c>
      <c r="K36" s="107">
        <f t="shared" si="18"/>
        <v>8.1081081081081086E-2</v>
      </c>
      <c r="L36" s="108">
        <f t="shared" si="18"/>
        <v>0</v>
      </c>
      <c r="M36" s="107">
        <f t="shared" si="18"/>
        <v>-2.6666666666666668E-2</v>
      </c>
      <c r="N36" s="108">
        <f t="shared" si="18"/>
        <v>-0.16250000000000001</v>
      </c>
      <c r="O36" s="107">
        <f t="shared" si="18"/>
        <v>-0.10666666666666667</v>
      </c>
      <c r="P36" s="108">
        <f t="shared" si="18"/>
        <v>1.3698630136986301E-2</v>
      </c>
      <c r="Q36" s="107">
        <f t="shared" si="18"/>
        <v>7.4626865671641784E-2</v>
      </c>
      <c r="R36" s="108">
        <f t="shared" si="18"/>
        <v>0.1044776119402985</v>
      </c>
      <c r="S36" s="107">
        <f t="shared" si="18"/>
        <v>4.0540540540540543E-2</v>
      </c>
      <c r="T36" s="108">
        <f t="shared" si="18"/>
        <v>4.1666666666666664E-2</v>
      </c>
      <c r="U36" s="107">
        <f t="shared" si="18"/>
        <v>-0.10810810810810811</v>
      </c>
      <c r="V36" s="108">
        <f t="shared" si="18"/>
        <v>-0.18181818181818182</v>
      </c>
      <c r="W36" s="107">
        <f t="shared" si="18"/>
        <v>-0.14666666666666667</v>
      </c>
      <c r="X36" s="108">
        <f t="shared" si="18"/>
        <v>-7.575757575757576E-2</v>
      </c>
      <c r="Y36" s="107">
        <f t="shared" si="18"/>
        <v>1.5873015873015872E-2</v>
      </c>
      <c r="Z36" s="108">
        <f t="shared" si="18"/>
        <v>1.5625E-2</v>
      </c>
      <c r="AA36" s="107">
        <f t="shared" si="18"/>
        <v>0</v>
      </c>
      <c r="AB36" s="108">
        <f t="shared" si="18"/>
        <v>4.6875E-2</v>
      </c>
      <c r="AC36" s="107">
        <f t="shared" si="18"/>
        <v>0.2</v>
      </c>
      <c r="AD36" s="108">
        <f t="shared" si="18"/>
        <v>0.32786885245901637</v>
      </c>
      <c r="AE36" s="107">
        <f t="shared" si="18"/>
        <v>0.14925373134328357</v>
      </c>
      <c r="AF36" s="108">
        <f t="shared" si="18"/>
        <v>0.15384615384615385</v>
      </c>
      <c r="AG36" s="107">
        <f t="shared" si="18"/>
        <v>-0.24691358024691357</v>
      </c>
      <c r="AH36" s="108">
        <f t="shared" si="18"/>
        <v>-0.20779220779220781</v>
      </c>
      <c r="AI36" s="107">
        <f t="shared" si="18"/>
        <v>-0.15555555555555556</v>
      </c>
      <c r="AJ36" s="108">
        <f t="shared" si="18"/>
        <v>0.26229508196721313</v>
      </c>
      <c r="AK36" s="107">
        <f t="shared" si="18"/>
        <v>0.39344262295081966</v>
      </c>
      <c r="AL36" s="108">
        <f t="shared" si="18"/>
        <v>0.10526315789473684</v>
      </c>
      <c r="AM36" s="107">
        <f t="shared" si="18"/>
        <v>0.16883116883116883</v>
      </c>
      <c r="AN36" s="108">
        <f t="shared" si="18"/>
        <v>0.17647058823529413</v>
      </c>
      <c r="AO36" s="107">
        <f t="shared" si="18"/>
        <v>0.20238095238095238</v>
      </c>
      <c r="AP36" s="108">
        <f t="shared" si="18"/>
        <v>5.5555555555555552E-2</v>
      </c>
      <c r="AQ36" s="107">
        <f t="shared" si="18"/>
        <v>-0.04</v>
      </c>
      <c r="AR36" s="108">
        <f t="shared" si="18"/>
        <v>0</v>
      </c>
      <c r="AS36" s="107">
        <f t="shared" si="18"/>
        <v>3.1578947368421054E-2</v>
      </c>
      <c r="AT36" s="108">
        <f t="shared" si="18"/>
        <v>-0.21875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3.1165311653116534E-2</v>
      </c>
      <c r="G38" s="107">
        <f t="shared" ref="G38:BD38" si="20">G36/18</f>
        <v>1.4141414141414141E-2</v>
      </c>
      <c r="H38" s="108">
        <f t="shared" si="20"/>
        <v>2.3504273504273504E-2</v>
      </c>
      <c r="I38" s="107">
        <f t="shared" si="20"/>
        <v>9.5486111111111119E-3</v>
      </c>
      <c r="J38" s="108">
        <f t="shared" si="20"/>
        <v>4.830917874396135E-3</v>
      </c>
      <c r="K38" s="107">
        <f t="shared" si="20"/>
        <v>4.5045045045045045E-3</v>
      </c>
      <c r="L38" s="108">
        <f t="shared" si="20"/>
        <v>0</v>
      </c>
      <c r="M38" s="107">
        <f t="shared" si="20"/>
        <v>-1.4814814814814816E-3</v>
      </c>
      <c r="N38" s="108">
        <f t="shared" si="20"/>
        <v>-9.0277777777777787E-3</v>
      </c>
      <c r="O38" s="107">
        <f t="shared" si="20"/>
        <v>-5.9259259259259265E-3</v>
      </c>
      <c r="P38" s="108">
        <f t="shared" si="20"/>
        <v>7.6103500761035003E-4</v>
      </c>
      <c r="Q38" s="107">
        <f t="shared" si="20"/>
        <v>4.1459369817578766E-3</v>
      </c>
      <c r="R38" s="108">
        <f t="shared" si="20"/>
        <v>5.8043117744610278E-3</v>
      </c>
      <c r="S38" s="107">
        <f t="shared" si="20"/>
        <v>2.2522522522522522E-3</v>
      </c>
      <c r="T38" s="108">
        <f t="shared" si="20"/>
        <v>2.3148148148148147E-3</v>
      </c>
      <c r="U38" s="107">
        <f t="shared" si="20"/>
        <v>-6.006006006006006E-3</v>
      </c>
      <c r="V38" s="108">
        <f t="shared" si="20"/>
        <v>-1.0101010101010102E-2</v>
      </c>
      <c r="W38" s="107">
        <f t="shared" si="20"/>
        <v>-8.1481481481481474E-3</v>
      </c>
      <c r="X38" s="108">
        <f t="shared" si="20"/>
        <v>-4.2087542087542087E-3</v>
      </c>
      <c r="Y38" s="107">
        <f t="shared" si="20"/>
        <v>8.8183421516754845E-4</v>
      </c>
      <c r="Z38" s="108">
        <f t="shared" si="20"/>
        <v>8.6805555555555551E-4</v>
      </c>
      <c r="AA38" s="107">
        <f t="shared" si="20"/>
        <v>0</v>
      </c>
      <c r="AB38" s="108">
        <f t="shared" si="20"/>
        <v>2.6041666666666665E-3</v>
      </c>
      <c r="AC38" s="107">
        <f t="shared" si="20"/>
        <v>1.1111111111111112E-2</v>
      </c>
      <c r="AD38" s="108">
        <f t="shared" si="20"/>
        <v>1.8214936247723131E-2</v>
      </c>
      <c r="AE38" s="107">
        <f t="shared" si="20"/>
        <v>8.2918739635157532E-3</v>
      </c>
      <c r="AF38" s="108">
        <f t="shared" si="20"/>
        <v>8.5470085470085479E-3</v>
      </c>
      <c r="AG38" s="107">
        <f t="shared" si="20"/>
        <v>-1.3717421124828532E-2</v>
      </c>
      <c r="AH38" s="108">
        <f t="shared" si="20"/>
        <v>-1.1544011544011544E-2</v>
      </c>
      <c r="AI38" s="107">
        <f t="shared" si="20"/>
        <v>-8.6419753086419762E-3</v>
      </c>
      <c r="AJ38" s="108">
        <f t="shared" si="20"/>
        <v>1.4571948998178506E-2</v>
      </c>
      <c r="AK38" s="107">
        <f t="shared" si="20"/>
        <v>2.185792349726776E-2</v>
      </c>
      <c r="AL38" s="108">
        <f t="shared" si="20"/>
        <v>5.8479532163742687E-3</v>
      </c>
      <c r="AM38" s="107">
        <f t="shared" si="20"/>
        <v>9.3795093795093799E-3</v>
      </c>
      <c r="AN38" s="108">
        <f t="shared" si="20"/>
        <v>9.8039215686274508E-3</v>
      </c>
      <c r="AO38" s="107">
        <f t="shared" si="20"/>
        <v>1.1243386243386243E-2</v>
      </c>
      <c r="AP38" s="108">
        <f t="shared" si="20"/>
        <v>3.0864197530864196E-3</v>
      </c>
      <c r="AQ38" s="107">
        <f t="shared" si="20"/>
        <v>-2.2222222222222222E-3</v>
      </c>
      <c r="AR38" s="108">
        <f t="shared" si="20"/>
        <v>0</v>
      </c>
      <c r="AS38" s="107">
        <f t="shared" si="20"/>
        <v>1.7543859649122807E-3</v>
      </c>
      <c r="AT38" s="108">
        <f t="shared" si="20"/>
        <v>-1.2152777777777778E-2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0.56097560975609762</v>
      </c>
      <c r="G40" s="120">
        <f t="shared" ref="G40:BD40" si="21">G38*G41</f>
        <v>0.25454545454545452</v>
      </c>
      <c r="H40" s="108">
        <f t="shared" si="21"/>
        <v>0.42307692307692307</v>
      </c>
      <c r="I40" s="107">
        <f t="shared" si="21"/>
        <v>0.171875</v>
      </c>
      <c r="J40" s="108">
        <f t="shared" si="21"/>
        <v>8.6956521739130432E-2</v>
      </c>
      <c r="K40" s="107">
        <f t="shared" si="21"/>
        <v>8.1081081081081086E-2</v>
      </c>
      <c r="L40" s="108">
        <f t="shared" si="21"/>
        <v>0</v>
      </c>
      <c r="M40" s="107">
        <f t="shared" si="21"/>
        <v>-2.6666666666666668E-2</v>
      </c>
      <c r="N40" s="108">
        <f t="shared" si="21"/>
        <v>-0.16250000000000001</v>
      </c>
      <c r="O40" s="107">
        <f t="shared" si="21"/>
        <v>-0.10666666666666667</v>
      </c>
      <c r="P40" s="108">
        <f t="shared" si="21"/>
        <v>1.3698630136986301E-2</v>
      </c>
      <c r="Q40" s="107">
        <f t="shared" si="21"/>
        <v>7.4626865671641784E-2</v>
      </c>
      <c r="R40" s="108">
        <f t="shared" si="21"/>
        <v>0.1044776119402985</v>
      </c>
      <c r="S40" s="107">
        <f t="shared" si="21"/>
        <v>4.0540540540540543E-2</v>
      </c>
      <c r="T40" s="108">
        <f t="shared" si="21"/>
        <v>4.1666666666666664E-2</v>
      </c>
      <c r="U40" s="107">
        <f t="shared" si="21"/>
        <v>-0.10810810810810811</v>
      </c>
      <c r="V40" s="108">
        <f t="shared" si="21"/>
        <v>-0.18181818181818182</v>
      </c>
      <c r="W40" s="107">
        <f t="shared" si="21"/>
        <v>-0.14666666666666667</v>
      </c>
      <c r="X40" s="108">
        <f t="shared" si="21"/>
        <v>-7.575757575757576E-2</v>
      </c>
      <c r="Y40" s="107">
        <f t="shared" si="21"/>
        <v>1.5873015873015872E-2</v>
      </c>
      <c r="Z40" s="108">
        <f t="shared" si="21"/>
        <v>1.5625E-2</v>
      </c>
      <c r="AA40" s="107">
        <f t="shared" si="21"/>
        <v>0</v>
      </c>
      <c r="AB40" s="108">
        <f t="shared" si="21"/>
        <v>4.6875E-2</v>
      </c>
      <c r="AC40" s="107">
        <f t="shared" si="21"/>
        <v>0.2</v>
      </c>
      <c r="AD40" s="108">
        <f t="shared" si="21"/>
        <v>0.32786885245901637</v>
      </c>
      <c r="AE40" s="107">
        <f t="shared" si="21"/>
        <v>0.14925373134328357</v>
      </c>
      <c r="AF40" s="108">
        <f t="shared" si="21"/>
        <v>0.15384615384615385</v>
      </c>
      <c r="AG40" s="107">
        <f t="shared" si="21"/>
        <v>-0.24691358024691357</v>
      </c>
      <c r="AH40" s="108">
        <f t="shared" si="21"/>
        <v>-0.20779220779220781</v>
      </c>
      <c r="AI40" s="107">
        <f t="shared" si="21"/>
        <v>-0.15555555555555556</v>
      </c>
      <c r="AJ40" s="108">
        <f t="shared" si="21"/>
        <v>0.26229508196721313</v>
      </c>
      <c r="AK40" s="107">
        <f t="shared" si="21"/>
        <v>0.39344262295081966</v>
      </c>
      <c r="AL40" s="108">
        <f t="shared" si="21"/>
        <v>0.10526315789473684</v>
      </c>
      <c r="AM40" s="107">
        <f t="shared" si="21"/>
        <v>0.16883116883116883</v>
      </c>
      <c r="AN40" s="108">
        <f t="shared" si="21"/>
        <v>0.1764705882352941</v>
      </c>
      <c r="AO40" s="107">
        <f t="shared" si="21"/>
        <v>0.20238095238095238</v>
      </c>
      <c r="AP40" s="108">
        <f t="shared" si="21"/>
        <v>5.5555555555555552E-2</v>
      </c>
      <c r="AQ40" s="107">
        <f t="shared" si="21"/>
        <v>-0.04</v>
      </c>
      <c r="AR40" s="108">
        <f t="shared" si="21"/>
        <v>0</v>
      </c>
      <c r="AS40" s="107">
        <f t="shared" si="21"/>
        <v>3.1578947368421054E-2</v>
      </c>
      <c r="AT40" s="108">
        <f t="shared" si="21"/>
        <v>-0.21875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99.902439024390247</v>
      </c>
      <c r="G43" s="109">
        <f t="shared" ref="G43:BD43" si="22">G30+(G30*G40)</f>
        <v>86.563636363636363</v>
      </c>
      <c r="H43" s="110">
        <f t="shared" si="22"/>
        <v>105.30769230769231</v>
      </c>
      <c r="I43" s="109">
        <f t="shared" si="22"/>
        <v>87.890625</v>
      </c>
      <c r="J43" s="110">
        <f t="shared" si="22"/>
        <v>81.521739130434781</v>
      </c>
      <c r="K43" s="109">
        <f t="shared" si="22"/>
        <v>86.486486486486484</v>
      </c>
      <c r="L43" s="110">
        <f t="shared" si="22"/>
        <v>75</v>
      </c>
      <c r="M43" s="109">
        <f t="shared" si="22"/>
        <v>71.053333333333327</v>
      </c>
      <c r="N43" s="110">
        <f t="shared" si="22"/>
        <v>56.112499999999997</v>
      </c>
      <c r="O43" s="109">
        <f t="shared" si="22"/>
        <v>59.853333333333332</v>
      </c>
      <c r="P43" s="110">
        <f t="shared" si="22"/>
        <v>75.013698630136986</v>
      </c>
      <c r="Q43" s="109">
        <f t="shared" si="22"/>
        <v>77.373134328358205</v>
      </c>
      <c r="R43" s="110">
        <f t="shared" si="22"/>
        <v>81.731343283582092</v>
      </c>
      <c r="S43" s="109">
        <f t="shared" si="22"/>
        <v>80.121621621621628</v>
      </c>
      <c r="T43" s="110">
        <f t="shared" si="22"/>
        <v>78.125</v>
      </c>
      <c r="U43" s="109">
        <f t="shared" si="22"/>
        <v>58.864864864864863</v>
      </c>
      <c r="V43" s="110">
        <f t="shared" si="22"/>
        <v>51.545454545454547</v>
      </c>
      <c r="W43" s="109">
        <f t="shared" si="22"/>
        <v>54.61333333333333</v>
      </c>
      <c r="X43" s="110">
        <f t="shared" si="22"/>
        <v>56.378787878787875</v>
      </c>
      <c r="Y43" s="109">
        <f t="shared" si="22"/>
        <v>65.015873015873012</v>
      </c>
      <c r="Z43" s="110">
        <f t="shared" si="22"/>
        <v>66.015625</v>
      </c>
      <c r="AA43" s="109">
        <f t="shared" si="22"/>
        <v>61</v>
      </c>
      <c r="AB43" s="110">
        <f t="shared" si="22"/>
        <v>70.140625</v>
      </c>
      <c r="AC43" s="109">
        <f t="shared" si="22"/>
        <v>93.6</v>
      </c>
      <c r="AD43" s="110">
        <f t="shared" si="22"/>
        <v>107.55737704918033</v>
      </c>
      <c r="AE43" s="109">
        <f t="shared" si="22"/>
        <v>88.492537313432834</v>
      </c>
      <c r="AF43" s="110">
        <f t="shared" si="22"/>
        <v>103.84615384615384</v>
      </c>
      <c r="AG43" s="109">
        <f t="shared" si="22"/>
        <v>45.938271604938272</v>
      </c>
      <c r="AH43" s="110">
        <f t="shared" si="22"/>
        <v>48.324675324675326</v>
      </c>
      <c r="AI43" s="109">
        <f t="shared" si="22"/>
        <v>64.177777777777777</v>
      </c>
      <c r="AJ43" s="110">
        <f t="shared" si="22"/>
        <v>97.196721311475414</v>
      </c>
      <c r="AK43" s="109">
        <f t="shared" si="22"/>
        <v>118.44262295081967</v>
      </c>
      <c r="AL43" s="110">
        <f t="shared" si="22"/>
        <v>92.84210526315789</v>
      </c>
      <c r="AM43" s="109">
        <f t="shared" si="22"/>
        <v>105.1948051948052</v>
      </c>
      <c r="AN43" s="110">
        <f t="shared" si="22"/>
        <v>117.64705882352941</v>
      </c>
      <c r="AO43" s="109">
        <f t="shared" si="22"/>
        <v>121.44047619047619</v>
      </c>
      <c r="AP43" s="110">
        <f t="shared" si="22"/>
        <v>100.27777777777777</v>
      </c>
      <c r="AQ43" s="109">
        <f t="shared" si="22"/>
        <v>92.16</v>
      </c>
      <c r="AR43" s="110">
        <f t="shared" si="22"/>
        <v>101</v>
      </c>
      <c r="AS43" s="109">
        <f t="shared" si="22"/>
        <v>101.09473684210526</v>
      </c>
      <c r="AT43" s="110">
        <f t="shared" si="22"/>
        <v>58.59375</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34.213164049448714</v>
      </c>
      <c r="G45" s="69">
        <f t="shared" ref="G45:AZ45" si="23">G43/$F$1</f>
        <v>29.645080946450811</v>
      </c>
      <c r="H45" s="61">
        <f t="shared" si="23"/>
        <v>36.064278187565861</v>
      </c>
      <c r="I45" s="69">
        <f t="shared" si="23"/>
        <v>30.099529109589042</v>
      </c>
      <c r="J45" s="61">
        <f t="shared" si="23"/>
        <v>27.918403811792736</v>
      </c>
      <c r="K45" s="69">
        <f t="shared" si="23"/>
        <v>29.618659755646057</v>
      </c>
      <c r="L45" s="61">
        <f t="shared" si="23"/>
        <v>25.684931506849317</v>
      </c>
      <c r="M45" s="69">
        <f t="shared" si="23"/>
        <v>24.333333333333332</v>
      </c>
      <c r="N45" s="61">
        <f t="shared" si="23"/>
        <v>19.216609589041095</v>
      </c>
      <c r="O45" s="69">
        <f t="shared" si="23"/>
        <v>20.49771689497717</v>
      </c>
      <c r="P45" s="61">
        <f t="shared" si="23"/>
        <v>25.689622818540066</v>
      </c>
      <c r="Q45" s="69">
        <f t="shared" si="23"/>
        <v>26.497648742588428</v>
      </c>
      <c r="R45" s="61">
        <f t="shared" si="23"/>
        <v>27.990186056021265</v>
      </c>
      <c r="S45" s="69">
        <f t="shared" si="23"/>
        <v>27.438911514253984</v>
      </c>
      <c r="T45" s="61">
        <f t="shared" si="23"/>
        <v>26.75513698630137</v>
      </c>
      <c r="U45" s="69">
        <f t="shared" si="23"/>
        <v>20.159200296186597</v>
      </c>
      <c r="V45" s="61">
        <f t="shared" si="23"/>
        <v>17.65255292652553</v>
      </c>
      <c r="W45" s="69">
        <f t="shared" si="23"/>
        <v>18.703196347031962</v>
      </c>
      <c r="X45" s="61">
        <f t="shared" si="23"/>
        <v>19.307804068078038</v>
      </c>
      <c r="Y45" s="69">
        <f t="shared" si="23"/>
        <v>22.265709936942812</v>
      </c>
      <c r="Z45" s="61">
        <f t="shared" si="23"/>
        <v>22.608090753424658</v>
      </c>
      <c r="AA45" s="69">
        <f t="shared" si="23"/>
        <v>20.890410958904109</v>
      </c>
      <c r="AB45" s="61">
        <f t="shared" si="23"/>
        <v>24.02076198630137</v>
      </c>
      <c r="AC45" s="69">
        <f t="shared" si="23"/>
        <v>32.054794520547944</v>
      </c>
      <c r="AD45" s="61">
        <f t="shared" si="23"/>
        <v>36.834718167527512</v>
      </c>
      <c r="AE45" s="69">
        <f t="shared" si="23"/>
        <v>30.305663463504395</v>
      </c>
      <c r="AF45" s="61">
        <f t="shared" si="23"/>
        <v>35.563751317175971</v>
      </c>
      <c r="AG45" s="69">
        <f t="shared" si="23"/>
        <v>15.732284796211738</v>
      </c>
      <c r="AH45" s="61">
        <f t="shared" si="23"/>
        <v>16.549546344066894</v>
      </c>
      <c r="AI45" s="69">
        <f t="shared" si="23"/>
        <v>21.978691019786911</v>
      </c>
      <c r="AJ45" s="61">
        <f t="shared" si="23"/>
        <v>33.286548394340898</v>
      </c>
      <c r="AK45" s="69">
        <f t="shared" si="23"/>
        <v>40.562542106445093</v>
      </c>
      <c r="AL45" s="61">
        <f t="shared" si="23"/>
        <v>31.79524152847873</v>
      </c>
      <c r="AM45" s="69">
        <f t="shared" si="23"/>
        <v>36.025618217399042</v>
      </c>
      <c r="AN45" s="61">
        <f t="shared" si="23"/>
        <v>40.290088638195002</v>
      </c>
      <c r="AO45" s="69">
        <f t="shared" si="23"/>
        <v>41.589204174820615</v>
      </c>
      <c r="AP45" s="61">
        <f t="shared" si="23"/>
        <v>34.341704718417049</v>
      </c>
      <c r="AQ45" s="69">
        <f t="shared" si="23"/>
        <v>31.561643835616437</v>
      </c>
      <c r="AR45" s="61">
        <f t="shared" si="23"/>
        <v>34.589041095890408</v>
      </c>
      <c r="AS45" s="69">
        <f t="shared" si="23"/>
        <v>34.621485219899064</v>
      </c>
      <c r="AT45" s="61">
        <f t="shared" si="23"/>
        <v>20.066352739726028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13</v>
      </c>
      <c r="G47" s="172">
        <f>G45-G26</f>
        <v>16.645080946450811</v>
      </c>
      <c r="H47" s="118">
        <f>H45-H26</f>
        <v>23.064278187565861</v>
      </c>
      <c r="I47" s="119">
        <f t="shared" ref="I47:AZ47" si="24">I45-I26</f>
        <v>17.099529109589042</v>
      </c>
      <c r="J47" s="118">
        <f t="shared" si="24"/>
        <v>4.9184038117927358</v>
      </c>
      <c r="K47" s="119">
        <f t="shared" si="24"/>
        <v>-0.38134024435394309</v>
      </c>
      <c r="L47" s="118">
        <f t="shared" si="24"/>
        <v>-4.3150684931506831</v>
      </c>
      <c r="M47" s="119">
        <f t="shared" si="24"/>
        <v>-5.6666666666666679</v>
      </c>
      <c r="N47" s="118">
        <f t="shared" si="24"/>
        <v>-10.783390410958905</v>
      </c>
      <c r="O47" s="119">
        <f t="shared" si="24"/>
        <v>-9.5022831050228298</v>
      </c>
      <c r="P47" s="118">
        <f t="shared" si="24"/>
        <v>-4.3103771814599341</v>
      </c>
      <c r="Q47" s="119">
        <f t="shared" si="24"/>
        <v>-3.502351257411572</v>
      </c>
      <c r="R47" s="118">
        <f t="shared" si="24"/>
        <v>-2.0098139439787346</v>
      </c>
      <c r="S47" s="119">
        <f t="shared" si="24"/>
        <v>-2.5610884857460157</v>
      </c>
      <c r="T47" s="118">
        <f t="shared" si="24"/>
        <v>-3.2448630136986303</v>
      </c>
      <c r="U47" s="119">
        <f t="shared" si="24"/>
        <v>-9.8407997038134027</v>
      </c>
      <c r="V47" s="118">
        <f t="shared" si="24"/>
        <v>-12.34744707347447</v>
      </c>
      <c r="W47" s="119">
        <f t="shared" si="24"/>
        <v>-11.296803652968038</v>
      </c>
      <c r="X47" s="118">
        <f t="shared" si="24"/>
        <v>-10.692195931921962</v>
      </c>
      <c r="Y47" s="119">
        <f t="shared" si="24"/>
        <v>-7.7342900630571876</v>
      </c>
      <c r="Z47" s="118">
        <f t="shared" si="24"/>
        <v>-7.3919092465753415</v>
      </c>
      <c r="AA47" s="119">
        <f t="shared" si="24"/>
        <v>-9.1095890410958908</v>
      </c>
      <c r="AB47" s="118">
        <f t="shared" si="24"/>
        <v>-5.9792380136986303</v>
      </c>
      <c r="AC47" s="119">
        <f t="shared" si="24"/>
        <v>2.0547945205479436</v>
      </c>
      <c r="AD47" s="118">
        <f t="shared" si="24"/>
        <v>6.8347181675275124</v>
      </c>
      <c r="AE47" s="119">
        <f t="shared" si="24"/>
        <v>0.30566346350439488</v>
      </c>
      <c r="AF47" s="118">
        <f t="shared" si="24"/>
        <v>5.5637513171759707</v>
      </c>
      <c r="AG47" s="119">
        <f t="shared" si="24"/>
        <v>-14.267715203788262</v>
      </c>
      <c r="AH47" s="118">
        <f t="shared" si="24"/>
        <v>-3.4504536559331065</v>
      </c>
      <c r="AI47" s="119">
        <f t="shared" si="24"/>
        <v>-3.5850602973890595</v>
      </c>
      <c r="AJ47" s="118">
        <f t="shared" si="24"/>
        <v>7.7227970771649268</v>
      </c>
      <c r="AK47" s="119">
        <f t="shared" si="24"/>
        <v>14.998790789269123</v>
      </c>
      <c r="AL47" s="118">
        <f t="shared" si="24"/>
        <v>6.2314902113027593</v>
      </c>
      <c r="AM47" s="119">
        <f t="shared" si="24"/>
        <v>6.0256182173990425</v>
      </c>
      <c r="AN47" s="118">
        <f t="shared" si="24"/>
        <v>10.290088638195002</v>
      </c>
      <c r="AO47" s="119">
        <f t="shared" si="24"/>
        <v>11.589204174820615</v>
      </c>
      <c r="AP47" s="118">
        <f t="shared" si="24"/>
        <v>6.3160865010180061</v>
      </c>
      <c r="AQ47" s="119">
        <f t="shared" si="24"/>
        <v>1.5616438356164366</v>
      </c>
      <c r="AR47" s="118">
        <f t="shared" si="24"/>
        <v>4.5890410958904084</v>
      </c>
      <c r="AS47" s="119">
        <f t="shared" si="24"/>
        <v>4.6214852198990641</v>
      </c>
      <c r="AT47" s="118">
        <f t="shared" si="24"/>
        <v>-9.9336472602739718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4.9184038117927358</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5.5637513171759707</v>
      </c>
      <c r="AG49" s="71">
        <f t="shared" si="25"/>
        <v>0</v>
      </c>
      <c r="AH49" s="63">
        <f t="shared" si="25"/>
        <v>0</v>
      </c>
      <c r="AI49" s="71">
        <f t="shared" si="25"/>
        <v>0</v>
      </c>
      <c r="AJ49" s="63">
        <f t="shared" si="25"/>
        <v>7.7227970771649268</v>
      </c>
      <c r="AK49" s="71">
        <f t="shared" si="25"/>
        <v>10</v>
      </c>
      <c r="AL49" s="63">
        <f t="shared" si="25"/>
        <v>6.2314902113027593</v>
      </c>
      <c r="AM49" s="71">
        <f t="shared" si="25"/>
        <v>6.0256182173990425</v>
      </c>
      <c r="AN49" s="63">
        <f t="shared" si="25"/>
        <v>10</v>
      </c>
      <c r="AO49" s="71">
        <f t="shared" si="25"/>
        <v>10</v>
      </c>
      <c r="AP49" s="63">
        <f t="shared" si="25"/>
        <v>6.3160865010180061</v>
      </c>
      <c r="AQ49" s="71">
        <f t="shared" si="25"/>
        <v>1.5616438356164366</v>
      </c>
      <c r="AR49" s="63">
        <f t="shared" si="25"/>
        <v>4.5890410958904084</v>
      </c>
      <c r="AS49" s="71">
        <f t="shared" si="25"/>
        <v>4.6214852198990641</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1.0576923076923077</v>
      </c>
      <c r="E13" s="55">
        <f>'SDR Patient and Stations'!D12</f>
        <v>1</v>
      </c>
      <c r="F13" s="54">
        <f>'SDR Patient and Stations'!E12</f>
        <v>1.2307692307692308</v>
      </c>
      <c r="G13" s="55">
        <f>'SDR Patient and Stations'!F12</f>
        <v>1.2321428571428572</v>
      </c>
      <c r="H13" s="54">
        <f>'SDR Patient and Stations'!G12</f>
        <v>1.3214285714285714</v>
      </c>
      <c r="I13" s="55">
        <f>'SDR Patient and Stations'!H12</f>
        <v>1.3392857142857142</v>
      </c>
      <c r="J13" s="54">
        <f>'SDR Patient and Stations'!I12</f>
        <v>0.9375</v>
      </c>
      <c r="K13" s="55">
        <f>'SDR Patient and Stations'!J12</f>
        <v>1</v>
      </c>
      <c r="L13" s="54">
        <f>'SDR Patient and Stations'!K12</f>
        <v>0.75</v>
      </c>
      <c r="M13" s="55">
        <f>'SDR Patient and Stations'!L12</f>
        <v>0.73</v>
      </c>
      <c r="N13" s="54">
        <f>'SDR Patient and Stations'!M12</f>
        <v>0.62037037037037035</v>
      </c>
      <c r="O13" s="55">
        <f>'SDR Patient and Stations'!N12</f>
        <v>0.62037037037037035</v>
      </c>
      <c r="P13" s="54">
        <f>'SDR Patient and Stations'!O12</f>
        <v>0.68518518518518523</v>
      </c>
      <c r="Q13" s="55">
        <f>'SDR Patient and Stations'!P12</f>
        <v>0.66666666666666663</v>
      </c>
      <c r="R13" s="54">
        <f>'SDR Patient and Stations'!Q12</f>
        <v>0.68518518518518523</v>
      </c>
      <c r="S13" s="55">
        <f>'SDR Patient and Stations'!R12</f>
        <v>0.71296296296296291</v>
      </c>
      <c r="T13" s="54">
        <f>'SDR Patient and Stations'!S12</f>
        <v>0.69444444444444442</v>
      </c>
      <c r="U13" s="55">
        <f>'SDR Patient and Stations'!T12</f>
        <v>0.61111111111111116</v>
      </c>
      <c r="V13" s="54">
        <f>'SDR Patient and Stations'!U12</f>
        <v>0.58333333333333337</v>
      </c>
      <c r="W13" s="55">
        <f>'SDR Patient and Stations'!V12</f>
        <v>0.59259259259259256</v>
      </c>
      <c r="X13" s="54">
        <f>'SDR Patient and Stations'!W12</f>
        <v>0.56481481481481477</v>
      </c>
      <c r="Y13" s="55">
        <f>'SDR Patient and Stations'!X12</f>
        <v>0.59259259259259256</v>
      </c>
      <c r="Z13" s="54">
        <f>'SDR Patient and Stations'!Y12</f>
        <v>0.60185185185185186</v>
      </c>
      <c r="AA13" s="55">
        <f>'SDR Patient and Stations'!Z12</f>
        <v>0.56481481481481477</v>
      </c>
      <c r="AB13" s="54">
        <f>'SDR Patient and Stations'!AA12</f>
        <v>0.62037037037037035</v>
      </c>
      <c r="AC13" s="55">
        <f>'SDR Patient and Stations'!AB12</f>
        <v>0.72222222222222221</v>
      </c>
      <c r="AD13" s="54">
        <f>'SDR Patient and Stations'!AC12</f>
        <v>0.75</v>
      </c>
      <c r="AE13" s="55">
        <f>'SDR Patient and Stations'!AD12</f>
        <v>0.71296296296296291</v>
      </c>
      <c r="AF13" s="54">
        <f>'SDR Patient and Stations'!AE12</f>
        <v>0.83333333333333337</v>
      </c>
      <c r="AG13" s="55">
        <f>'SDR Patient and Stations'!AF12</f>
        <v>0.8970588235294118</v>
      </c>
      <c r="AH13" s="54">
        <f>'SDR Patient and Stations'!AG12</f>
        <v>0.8970588235294118</v>
      </c>
      <c r="AI13" s="55">
        <f>'SDR Patient and Stations'!AH12</f>
        <v>0.95</v>
      </c>
      <c r="AJ13" s="54">
        <f>'SDR Patient and Stations'!AI12</f>
        <v>0.96250000000000002</v>
      </c>
      <c r="AK13" s="55">
        <f>'SDR Patient and Stations'!AJ12</f>
        <v>0.81730769230769229</v>
      </c>
      <c r="AL13" s="54">
        <f>'SDR Patient and Stations'!AK12</f>
        <v>0.80769230769230771</v>
      </c>
      <c r="AM13" s="55">
        <f>'SDR Patient and Stations'!AL12</f>
        <v>0.86538461538461542</v>
      </c>
      <c r="AN13" s="54">
        <f>'SDR Patient and Stations'!AM12</f>
        <v>0.96153846153846156</v>
      </c>
      <c r="AO13" s="55">
        <f>'SDR Patient and Stations'!AN12</f>
        <v>0.97115384615384615</v>
      </c>
      <c r="AP13" s="54">
        <f>'SDR Patient and Stations'!AO12</f>
        <v>0.98958333333333337</v>
      </c>
      <c r="AQ13" s="55">
        <f>'SDR Patient and Stations'!AP12</f>
        <v>1</v>
      </c>
      <c r="AR13" s="54">
        <f>'SDR Patient and Stations'!AQ12</f>
        <v>1.0520833333333333</v>
      </c>
      <c r="AS13" s="55">
        <f>'SDR Patient and Stations'!AR12</f>
        <v>1.0208333333333333</v>
      </c>
      <c r="AT13" s="54">
        <f>'SDR Patient and Stations'!AS12</f>
        <v>0.9375</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6</v>
      </c>
      <c r="D14" s="166">
        <f>'SDR Patient and Stations'!C14</f>
        <v>0</v>
      </c>
      <c r="E14" s="167">
        <f>'SDR Patient and Stations'!D14</f>
        <v>0</v>
      </c>
      <c r="F14" s="166">
        <f>'SDR Patient and Stations'!E14</f>
        <v>1</v>
      </c>
      <c r="G14" s="167">
        <f>'SDR Patient and Stations'!F14</f>
        <v>0</v>
      </c>
      <c r="H14" s="166">
        <f>'SDR Patient and Stations'!G14</f>
        <v>6</v>
      </c>
      <c r="I14" s="167">
        <f>'SDR Patient and Stations'!H14</f>
        <v>5</v>
      </c>
      <c r="J14" s="166">
        <f>'SDR Patient and Stations'!I14</f>
        <v>0</v>
      </c>
      <c r="K14" s="167">
        <f>'SDR Patient and Stations'!J14</f>
        <v>0</v>
      </c>
      <c r="L14" s="166">
        <f>'SDR Patient and Stations'!K14</f>
        <v>2</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-10</v>
      </c>
      <c r="AD14" s="166">
        <f>'SDR Patient and Stations'!AC14</f>
        <v>0</v>
      </c>
      <c r="AE14" s="167">
        <f>'SDR Patient and Stations'!AD14</f>
        <v>0</v>
      </c>
      <c r="AF14" s="166">
        <f>'SDR Patient and Stations'!AE14</f>
        <v>0</v>
      </c>
      <c r="AG14" s="167">
        <f>'SDR Patient and Stations'!AF14</f>
        <v>3</v>
      </c>
      <c r="AH14" s="166">
        <f>'SDR Patient and Stations'!AG14</f>
        <v>0</v>
      </c>
      <c r="AI14" s="167">
        <f>'SDR Patient and Stations'!AH14</f>
        <v>0</v>
      </c>
      <c r="AJ14" s="166">
        <f>'SDR Patient and Stations'!AI14</f>
        <v>6</v>
      </c>
      <c r="AK14" s="167">
        <f>'SDR Patient and Stations'!AJ14</f>
        <v>-8</v>
      </c>
      <c r="AL14" s="166">
        <f>'SDR Patient and Stations'!AK14</f>
        <v>0</v>
      </c>
      <c r="AM14" s="167">
        <f>'SDR Patient and Stations'!AL14</f>
        <v>6</v>
      </c>
      <c r="AN14" s="166">
        <f>'SDR Patient and Stations'!AM14</f>
        <v>0</v>
      </c>
      <c r="AO14" s="167">
        <f>'SDR Patient and Stations'!AN14</f>
        <v>0</v>
      </c>
      <c r="AP14" s="166">
        <f>'SDR Patient and Stations'!AO14</f>
        <v>-8</v>
      </c>
      <c r="AQ14" s="167">
        <f>'SDR Patient and Stations'!AP14</f>
        <v>-4</v>
      </c>
      <c r="AR14" s="166">
        <f>'SDR Patient and Stations'!AQ14</f>
        <v>1</v>
      </c>
      <c r="AS14" s="167">
        <f>'SDR Patient and Stations'!AR14</f>
        <v>7</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1</v>
      </c>
      <c r="J15" s="167">
        <f>'SDR Patient and Stations'!I15</f>
        <v>0</v>
      </c>
      <c r="K15" s="166">
        <f>'SDR Patient and Stations'!J15</f>
        <v>6</v>
      </c>
      <c r="L15" s="167">
        <f>'SDR Patient and Stations'!K15</f>
        <v>5</v>
      </c>
      <c r="M15" s="166">
        <f>'SDR Patient and Stations'!L15</f>
        <v>0</v>
      </c>
      <c r="N15" s="167">
        <f>'SDR Patient and Stations'!M15</f>
        <v>0</v>
      </c>
      <c r="O15" s="166">
        <f>'SDR Patient and Stations'!N15</f>
        <v>2</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-10</v>
      </c>
      <c r="AG15" s="166">
        <f>'SDR Patient and Stations'!AF15</f>
        <v>0</v>
      </c>
      <c r="AH15" s="167">
        <f>'SDR Patient and Stations'!AG15</f>
        <v>0</v>
      </c>
      <c r="AI15" s="166">
        <f>'SDR Patient and Stations'!AH15</f>
        <v>0</v>
      </c>
      <c r="AJ15" s="167">
        <f>'SDR Patient and Stations'!AI15</f>
        <v>3</v>
      </c>
      <c r="AK15" s="166">
        <f>'SDR Patient and Stations'!AJ15</f>
        <v>0</v>
      </c>
      <c r="AL15" s="167">
        <f>'SDR Patient and Stations'!AK15</f>
        <v>0</v>
      </c>
      <c r="AM15" s="166">
        <f>'SDR Patient and Stations'!AL15</f>
        <v>6</v>
      </c>
      <c r="AN15" s="167">
        <f>'SDR Patient and Stations'!AM15</f>
        <v>-8</v>
      </c>
      <c r="AO15" s="166">
        <f>'SDR Patient and Stations'!AN15</f>
        <v>0</v>
      </c>
      <c r="AP15" s="167">
        <f>'SDR Patient and Stations'!AO15</f>
        <v>6</v>
      </c>
      <c r="AQ15" s="166">
        <f>'SDR Patient and Stations'!AP15</f>
        <v>0</v>
      </c>
      <c r="AR15" s="167">
        <f>'SDR Patient and Stations'!AQ15</f>
        <v>0</v>
      </c>
      <c r="AS15" s="166">
        <f>'SDR Patient and Stations'!AR15</f>
        <v>-8</v>
      </c>
      <c r="AT15" s="167">
        <f>'SDR Patient and Stations'!AS15</f>
        <v>-4</v>
      </c>
      <c r="AU15" s="166">
        <f>'SDR Patient and Stations'!AT15</f>
        <v>1</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v>
      </c>
      <c r="K16" s="52">
        <f>'SDR Patient and Stations'!J16</f>
        <v>0</v>
      </c>
      <c r="L16" s="49">
        <f>'SDR Patient and Stations'!K16</f>
        <v>6</v>
      </c>
      <c r="M16" s="52">
        <f>'SDR Patient and Stations'!L16</f>
        <v>5</v>
      </c>
      <c r="N16" s="49">
        <f>'SDR Patient and Stations'!M16</f>
        <v>0</v>
      </c>
      <c r="O16" s="52">
        <f>'SDR Patient and Stations'!N16</f>
        <v>0</v>
      </c>
      <c r="P16" s="49">
        <f>'SDR Patient and Stations'!O16</f>
        <v>2</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-10</v>
      </c>
      <c r="AH16" s="49">
        <f>'SDR Patient and Stations'!AG16</f>
        <v>0</v>
      </c>
      <c r="AI16" s="52">
        <f>'SDR Patient and Stations'!AH16</f>
        <v>0</v>
      </c>
      <c r="AJ16" s="49">
        <f>'SDR Patient and Stations'!AI16</f>
        <v>0</v>
      </c>
      <c r="AK16" s="52">
        <f>'SDR Patient and Stations'!AJ16</f>
        <v>3</v>
      </c>
      <c r="AL16" s="49">
        <f>'SDR Patient and Stations'!AK16</f>
        <v>0</v>
      </c>
      <c r="AM16" s="52">
        <f>'SDR Patient and Stations'!AL16</f>
        <v>0</v>
      </c>
      <c r="AN16" s="49">
        <f>'SDR Patient and Stations'!AM16</f>
        <v>6</v>
      </c>
      <c r="AO16" s="52">
        <f>'SDR Patient and Stations'!AN16</f>
        <v>-8</v>
      </c>
      <c r="AP16" s="49">
        <f>'SDR Patient and Stations'!AO16</f>
        <v>0</v>
      </c>
      <c r="AQ16" s="52">
        <f>'SDR Patient and Stations'!AP16</f>
        <v>6</v>
      </c>
      <c r="AR16" s="49">
        <f>'SDR Patient and Stations'!AQ16</f>
        <v>0</v>
      </c>
      <c r="AS16" s="52">
        <f>'SDR Patient and Stations'!AR16</f>
        <v>0</v>
      </c>
      <c r="AT16" s="49">
        <f>'SDR Patient and Stations'!AS16</f>
        <v>-8</v>
      </c>
      <c r="AU16" s="52">
        <f>'SDR Patient and Stations'!AT16</f>
        <v>-4</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1.4642857142857142</v>
      </c>
      <c r="D22">
        <f>'SDR Patient and Stations'!C12</f>
        <v>1.0576923076923077</v>
      </c>
      <c r="E22">
        <f>'SDR Patient and Stations'!D12</f>
        <v>1</v>
      </c>
      <c r="F22" s="5">
        <f>'SDR Patient and Stations'!E12</f>
        <v>1.2307692307692308</v>
      </c>
      <c r="G22" s="66">
        <f>'SDR Patient and Stations'!F12</f>
        <v>1.2321428571428572</v>
      </c>
      <c r="H22" s="58">
        <f>'SDR Patient and Stations'!G12</f>
        <v>1.3214285714285714</v>
      </c>
      <c r="I22" s="66">
        <f>'SDR Patient and Stations'!H12</f>
        <v>1.3392857142857142</v>
      </c>
      <c r="J22" s="58">
        <f>'SDR Patient and Stations'!I12</f>
        <v>0.9375</v>
      </c>
      <c r="K22" s="66">
        <f>'SDR Patient and Stations'!J12</f>
        <v>1</v>
      </c>
      <c r="L22" s="58">
        <f>'SDR Patient and Stations'!K12</f>
        <v>0.75</v>
      </c>
      <c r="M22" s="66">
        <f>'SDR Patient and Stations'!M12</f>
        <v>0.62037037037037035</v>
      </c>
      <c r="N22" s="58">
        <f>'SDR Patient and Stations'!N12</f>
        <v>0.62037037037037035</v>
      </c>
      <c r="O22" s="66">
        <f>'SDR Patient and Stations'!O12</f>
        <v>0.68518518518518523</v>
      </c>
      <c r="P22" s="58">
        <f>'SDR Patient and Stations'!P12</f>
        <v>0.66666666666666663</v>
      </c>
      <c r="Q22" s="66">
        <f>'SDR Patient and Stations'!Q12</f>
        <v>0.68518518518518523</v>
      </c>
      <c r="R22" s="58">
        <f>'SDR Patient and Stations'!R12</f>
        <v>0.71296296296296291</v>
      </c>
      <c r="S22" s="66">
        <f>'SDR Patient and Stations'!S12</f>
        <v>0.69444444444444442</v>
      </c>
      <c r="T22" s="58">
        <f>'SDR Patient and Stations'!T12</f>
        <v>0.61111111111111116</v>
      </c>
      <c r="U22" s="66">
        <f>'SDR Patient and Stations'!U12</f>
        <v>0.58333333333333337</v>
      </c>
      <c r="V22" s="58">
        <f>'SDR Patient and Stations'!V12</f>
        <v>0.59259259259259256</v>
      </c>
      <c r="W22" s="66">
        <f>'SDR Patient and Stations'!W12</f>
        <v>0.56481481481481477</v>
      </c>
      <c r="X22" s="58">
        <f>'SDR Patient and Stations'!X12</f>
        <v>0.59259259259259256</v>
      </c>
      <c r="Y22" s="66">
        <f>'SDR Patient and Stations'!Y12</f>
        <v>0.60185185185185186</v>
      </c>
      <c r="Z22" s="58">
        <f>'SDR Patient and Stations'!Z12</f>
        <v>0.56481481481481477</v>
      </c>
      <c r="AA22" s="66">
        <f>'SDR Patient and Stations'!AA12</f>
        <v>0.62037037037037035</v>
      </c>
      <c r="AB22" s="58">
        <f>'SDR Patient and Stations'!AB12</f>
        <v>0.72222222222222221</v>
      </c>
      <c r="AC22" s="66">
        <f>'SDR Patient and Stations'!AC12</f>
        <v>0.75</v>
      </c>
      <c r="AD22" s="58">
        <f>'SDR Patient and Stations'!AD12</f>
        <v>0.71296296296296291</v>
      </c>
      <c r="AE22" s="66">
        <f>'SDR Patient and Stations'!AE12</f>
        <v>0.83333333333333337</v>
      </c>
      <c r="AF22" s="58">
        <f>'SDR Patient and Stations'!AF12</f>
        <v>0.8970588235294118</v>
      </c>
      <c r="AG22" s="66">
        <f>'SDR Patient and Stations'!AG12</f>
        <v>0.8970588235294118</v>
      </c>
      <c r="AH22" s="58">
        <f>'SDR Patient and Stations'!AH12</f>
        <v>0.95</v>
      </c>
      <c r="AI22" s="66">
        <f>'SDR Patient and Stations'!AI12</f>
        <v>0.96250000000000002</v>
      </c>
      <c r="AJ22" s="58">
        <f>'SDR Patient and Stations'!AJ12</f>
        <v>0.81730769230769229</v>
      </c>
      <c r="AK22" s="66">
        <f>'SDR Patient and Stations'!AK12</f>
        <v>0.80769230769230771</v>
      </c>
      <c r="AL22" s="58">
        <f>'SDR Patient and Stations'!AL12</f>
        <v>0.86538461538461542</v>
      </c>
      <c r="AM22" s="66">
        <f>'SDR Patient and Stations'!AM12</f>
        <v>0.96153846153846156</v>
      </c>
      <c r="AN22" s="58">
        <f>'SDR Patient and Stations'!AN12</f>
        <v>0.97115384615384615</v>
      </c>
      <c r="AO22" s="66">
        <f>'SDR Patient and Stations'!AO12</f>
        <v>0.98958333333333337</v>
      </c>
      <c r="AP22" s="58">
        <f>'SDR Patient and Stations'!AP12</f>
        <v>1</v>
      </c>
      <c r="AQ22" s="66">
        <f>'SDR Patient and Stations'!AQ12</f>
        <v>1.0520833333333333</v>
      </c>
      <c r="AR22" s="58">
        <f>'SDR Patient and Stations'!AR12</f>
        <v>1.0208333333333333</v>
      </c>
      <c r="AS22" s="66">
        <f>'SDR Patient and Stations'!AS12</f>
        <v>0.9375</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5.8571428571428568</v>
      </c>
      <c r="D24" s="105">
        <f>'SDR Patient and Stations'!C11</f>
        <v>4.2307692307692308</v>
      </c>
      <c r="E24" s="105">
        <f>'SDR Patient and Stations'!D11</f>
        <v>4</v>
      </c>
      <c r="F24" s="115">
        <f>'SDR Patient and Stations'!E11</f>
        <v>4.9230769230769234</v>
      </c>
      <c r="G24" s="114">
        <f t="shared" ref="G24:AZ24" si="12">J32/G26</f>
        <v>5.3076923076923075</v>
      </c>
      <c r="H24" s="113">
        <f t="shared" si="12"/>
        <v>5.6923076923076925</v>
      </c>
      <c r="I24" s="114">
        <f t="shared" si="12"/>
        <v>5.7692307692307692</v>
      </c>
      <c r="J24" s="113">
        <f t="shared" si="12"/>
        <v>3.2608695652173911</v>
      </c>
      <c r="K24" s="114">
        <f t="shared" si="12"/>
        <v>2.6666666666666665</v>
      </c>
      <c r="L24" s="113">
        <f t="shared" si="12"/>
        <v>2.5</v>
      </c>
      <c r="M24" s="114">
        <f t="shared" si="12"/>
        <v>2.4333333333333331</v>
      </c>
      <c r="N24" s="113">
        <f t="shared" si="12"/>
        <v>2.2333333333333334</v>
      </c>
      <c r="O24" s="114">
        <f t="shared" si="12"/>
        <v>2.2333333333333334</v>
      </c>
      <c r="P24" s="113">
        <f t="shared" si="12"/>
        <v>2.4666666666666668</v>
      </c>
      <c r="Q24" s="114">
        <f t="shared" si="12"/>
        <v>2.4</v>
      </c>
      <c r="R24" s="113">
        <f t="shared" si="12"/>
        <v>2.4666666666666668</v>
      </c>
      <c r="S24" s="114">
        <f t="shared" si="12"/>
        <v>2.5666666666666669</v>
      </c>
      <c r="T24" s="113">
        <f t="shared" si="12"/>
        <v>2.5</v>
      </c>
      <c r="U24" s="114">
        <f t="shared" si="12"/>
        <v>2.2000000000000002</v>
      </c>
      <c r="V24" s="113">
        <f t="shared" si="12"/>
        <v>2.1</v>
      </c>
      <c r="W24" s="114">
        <f t="shared" si="12"/>
        <v>2.1333333333333333</v>
      </c>
      <c r="X24" s="113">
        <f t="shared" si="12"/>
        <v>2.0333333333333332</v>
      </c>
      <c r="Y24" s="114">
        <f t="shared" si="12"/>
        <v>2.1333333333333333</v>
      </c>
      <c r="Z24" s="113">
        <f t="shared" si="12"/>
        <v>2.1666666666666665</v>
      </c>
      <c r="AA24" s="114">
        <f t="shared" si="12"/>
        <v>2.0333333333333332</v>
      </c>
      <c r="AB24" s="113">
        <f t="shared" si="12"/>
        <v>2.2333333333333334</v>
      </c>
      <c r="AC24" s="114">
        <f t="shared" si="12"/>
        <v>2.6</v>
      </c>
      <c r="AD24" s="113">
        <f t="shared" si="12"/>
        <v>2.7</v>
      </c>
      <c r="AE24" s="114">
        <f t="shared" si="12"/>
        <v>2.5666666666666669</v>
      </c>
      <c r="AF24" s="113">
        <f t="shared" si="12"/>
        <v>3</v>
      </c>
      <c r="AG24" s="114">
        <f t="shared" si="12"/>
        <v>2.0333333333333332</v>
      </c>
      <c r="AH24" s="113">
        <f t="shared" si="12"/>
        <v>3.05</v>
      </c>
      <c r="AI24" s="114">
        <f t="shared" si="12"/>
        <v>2.9166051660516605</v>
      </c>
      <c r="AJ24" s="113">
        <f t="shared" si="12"/>
        <v>2.9549815498154981</v>
      </c>
      <c r="AK24" s="114">
        <f t="shared" si="12"/>
        <v>3.2619926199261995</v>
      </c>
      <c r="AL24" s="113">
        <f t="shared" si="12"/>
        <v>3.2236162361623619</v>
      </c>
      <c r="AM24" s="114">
        <f t="shared" si="12"/>
        <v>3</v>
      </c>
      <c r="AN24" s="113">
        <f t="shared" si="12"/>
        <v>3.3333333333333335</v>
      </c>
      <c r="AO24" s="114">
        <f t="shared" si="12"/>
        <v>3.3666666666666667</v>
      </c>
      <c r="AP24" s="113">
        <f t="shared" si="12"/>
        <v>3.3302982016844975</v>
      </c>
      <c r="AQ24" s="114">
        <f t="shared" si="12"/>
        <v>3.2</v>
      </c>
      <c r="AR24" s="113">
        <f t="shared" si="12"/>
        <v>3.3666666666666667</v>
      </c>
      <c r="AS24" s="114">
        <f t="shared" si="12"/>
        <v>3.2666666666666666</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5.0439560439560438</v>
      </c>
      <c r="E25" s="176">
        <f t="shared" ref="E25:G25" si="13">AVERAGE(D24:E24)</f>
        <v>4.115384615384615</v>
      </c>
      <c r="F25" s="176">
        <f t="shared" si="13"/>
        <v>4.4615384615384617</v>
      </c>
      <c r="G25" s="176">
        <f t="shared" si="13"/>
        <v>5.115384615384615</v>
      </c>
      <c r="H25" s="122">
        <f>AVERAGE(G24:H24)</f>
        <v>5.5</v>
      </c>
      <c r="I25" s="123">
        <f t="shared" ref="I25:AZ25" si="14">AVERAGE(H24:I24)</f>
        <v>5.7307692307692308</v>
      </c>
      <c r="J25" s="122">
        <f t="shared" si="14"/>
        <v>4.5150501672240804</v>
      </c>
      <c r="K25" s="123">
        <f t="shared" si="14"/>
        <v>2.9637681159420288</v>
      </c>
      <c r="L25" s="122">
        <f t="shared" si="14"/>
        <v>2.583333333333333</v>
      </c>
      <c r="M25" s="123">
        <f t="shared" si="14"/>
        <v>2.4666666666666668</v>
      </c>
      <c r="N25" s="122">
        <f t="shared" si="14"/>
        <v>2.333333333333333</v>
      </c>
      <c r="O25" s="123">
        <f t="shared" si="14"/>
        <v>2.2333333333333334</v>
      </c>
      <c r="P25" s="122">
        <f t="shared" si="14"/>
        <v>2.35</v>
      </c>
      <c r="Q25" s="123">
        <f t="shared" si="14"/>
        <v>2.4333333333333336</v>
      </c>
      <c r="R25" s="122">
        <f t="shared" si="14"/>
        <v>2.4333333333333336</v>
      </c>
      <c r="S25" s="123">
        <f t="shared" si="14"/>
        <v>2.5166666666666666</v>
      </c>
      <c r="T25" s="122">
        <f t="shared" si="14"/>
        <v>2.5333333333333332</v>
      </c>
      <c r="U25" s="123">
        <f t="shared" si="14"/>
        <v>2.35</v>
      </c>
      <c r="V25" s="122">
        <f t="shared" si="14"/>
        <v>2.1500000000000004</v>
      </c>
      <c r="W25" s="123">
        <f t="shared" si="14"/>
        <v>2.1166666666666667</v>
      </c>
      <c r="X25" s="122">
        <f t="shared" si="14"/>
        <v>2.083333333333333</v>
      </c>
      <c r="Y25" s="123">
        <f t="shared" si="14"/>
        <v>2.083333333333333</v>
      </c>
      <c r="Z25" s="122">
        <f t="shared" si="14"/>
        <v>2.15</v>
      </c>
      <c r="AA25" s="123">
        <f t="shared" si="14"/>
        <v>2.0999999999999996</v>
      </c>
      <c r="AB25" s="122">
        <f t="shared" si="14"/>
        <v>2.1333333333333333</v>
      </c>
      <c r="AC25" s="123">
        <f t="shared" si="14"/>
        <v>2.416666666666667</v>
      </c>
      <c r="AD25" s="122">
        <f t="shared" si="14"/>
        <v>2.6500000000000004</v>
      </c>
      <c r="AE25" s="123">
        <f t="shared" si="14"/>
        <v>2.6333333333333337</v>
      </c>
      <c r="AF25" s="122">
        <f t="shared" si="14"/>
        <v>2.7833333333333332</v>
      </c>
      <c r="AG25" s="123">
        <f t="shared" si="14"/>
        <v>2.5166666666666666</v>
      </c>
      <c r="AH25" s="122">
        <f t="shared" si="14"/>
        <v>2.5416666666666665</v>
      </c>
      <c r="AI25" s="123">
        <f t="shared" si="14"/>
        <v>2.9833025830258304</v>
      </c>
      <c r="AJ25" s="122">
        <f t="shared" si="14"/>
        <v>2.9357933579335791</v>
      </c>
      <c r="AK25" s="123">
        <f t="shared" si="14"/>
        <v>3.1084870848708488</v>
      </c>
      <c r="AL25" s="122">
        <f t="shared" si="14"/>
        <v>3.2428044280442805</v>
      </c>
      <c r="AM25" s="123">
        <f t="shared" si="14"/>
        <v>3.1118081180811812</v>
      </c>
      <c r="AN25" s="122">
        <f t="shared" si="14"/>
        <v>3.166666666666667</v>
      </c>
      <c r="AO25" s="123">
        <f t="shared" si="14"/>
        <v>3.35</v>
      </c>
      <c r="AP25" s="122">
        <f t="shared" si="14"/>
        <v>3.3484824341755823</v>
      </c>
      <c r="AQ25" s="123">
        <f t="shared" si="14"/>
        <v>3.2651491008422489</v>
      </c>
      <c r="AR25" s="122">
        <f t="shared" si="14"/>
        <v>3.2833333333333332</v>
      </c>
      <c r="AS25" s="123">
        <f t="shared" si="14"/>
        <v>3.3166666666666664</v>
      </c>
      <c r="AT25" s="122">
        <f t="shared" si="14"/>
        <v>2.8833333333333333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13</v>
      </c>
      <c r="G26" s="49">
        <f>IF((F26+E28+(IF(F16&gt;0,0,F16))&gt;'SDR Patient and Stations'!G8),'SDR Patient and Stations'!G8,(F26+E28+(IF(F16&gt;0,0,F16))))</f>
        <v>13</v>
      </c>
      <c r="H26" s="52">
        <f>IF((G26+F28+(IF(G16&gt;0,0,G16))&gt;'SDR Patient and Stations'!H8),'SDR Patient and Stations'!H8,(G26+F28+(IF(G16&gt;0,0,G16))))</f>
        <v>13</v>
      </c>
      <c r="I26" s="116">
        <f>IF((H26+G28+(IF(H16&gt;0,0,H16))&gt;'SDR Patient and Stations'!I8),'SDR Patient and Stations'!I8,(H26+G28+(IF(H16&gt;0,0,H16))))</f>
        <v>13</v>
      </c>
      <c r="J26" s="117">
        <f>IF((I26+H28+(IF(I16&gt;0,0,I16))&gt;'SDR Patient and Stations'!J8),'SDR Patient and Stations'!J8,(I26+H28+(IF(I16&gt;0,0,I16))))</f>
        <v>23</v>
      </c>
      <c r="K26" s="116">
        <f>IF((J26+I28+(IF(J16&gt;0,0,J16))&gt;'SDR Patient and Stations'!K8),'SDR Patient and Stations'!K8,(J26+I28+(IF(J16&gt;0,0,J16))))</f>
        <v>30</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20</v>
      </c>
      <c r="AI26" s="116">
        <f>IF((AH26+AG28+(IF(AH16&gt;0,0,AH16))&gt;'SDR Patient and Stations'!AI8),'SDR Patient and Stations'!AI8,(AH26+AG28+(IF(AH16&gt;0,0,AH16))))</f>
        <v>26.057692307692307</v>
      </c>
      <c r="AJ26" s="117">
        <f>IF((AI26+AH28+(IF(AI16&gt;0,0,AI16))&gt;'SDR Patient and Stations'!AJ8),'SDR Patient and Stations'!AJ8,(AI26+AH28+(IF(AI16&gt;0,0,AI16))))</f>
        <v>26.057692307692307</v>
      </c>
      <c r="AK26" s="116">
        <f>IF((AJ26+AI28+(IF(AJ16&gt;0,0,AJ16))&gt;'SDR Patient and Stations'!AK8),'SDR Patient and Stations'!AK8,(AJ26+AI28+(IF(AJ16&gt;0,0,AJ16))))</f>
        <v>26.057692307692307</v>
      </c>
      <c r="AL26" s="117">
        <f>IF((AK26+AJ28+(IF(AK16&gt;0,0,AK16))&gt;'SDR Patient and Stations'!AL8),'SDR Patient and Stations'!AL8,(AK26+AJ28+(IF(AK16&gt;0,0,AK16))))</f>
        <v>26.057692307692307</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28.52597402597403</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5.3061594202898554</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6.0576923076923066</v>
      </c>
      <c r="AH28" s="117">
        <f t="shared" si="15"/>
        <v>0</v>
      </c>
      <c r="AI28" s="116">
        <f t="shared" si="15"/>
        <v>0</v>
      </c>
      <c r="AJ28" s="117">
        <f t="shared" si="15"/>
        <v>0</v>
      </c>
      <c r="AK28" s="116">
        <f t="shared" si="15"/>
        <v>7.6911692587922147</v>
      </c>
      <c r="AL28" s="117">
        <f t="shared" si="15"/>
        <v>10</v>
      </c>
      <c r="AM28" s="116">
        <f t="shared" si="15"/>
        <v>6.1791497975708509</v>
      </c>
      <c r="AN28" s="117">
        <f t="shared" si="15"/>
        <v>6.5259740259740298</v>
      </c>
      <c r="AO28" s="116">
        <f t="shared" si="15"/>
        <v>10</v>
      </c>
      <c r="AP28" s="117">
        <f t="shared" si="15"/>
        <v>10</v>
      </c>
      <c r="AQ28" s="116">
        <f t="shared" si="15"/>
        <v>6.2926988135321409</v>
      </c>
      <c r="AR28" s="117">
        <f t="shared" si="15"/>
        <v>2</v>
      </c>
      <c r="AS28" s="116">
        <f t="shared" si="15"/>
        <v>5.0694444444444429</v>
      </c>
      <c r="AT28" s="117">
        <f t="shared" si="15"/>
        <v>5.1023391812865526</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64</v>
      </c>
      <c r="G30" s="68">
        <f>HLOOKUP(G19,'SDR Patient and Stations'!$B$6:$AT$14,4,FALSE)</f>
        <v>69</v>
      </c>
      <c r="H30" s="60">
        <f>HLOOKUP(H19,'SDR Patient and Stations'!$B$6:$AT$14,4,FALSE)</f>
        <v>74</v>
      </c>
      <c r="I30" s="68">
        <f>HLOOKUP(I19,'SDR Patient and Stations'!$B$6:$AT$14,4,FALSE)</f>
        <v>75</v>
      </c>
      <c r="J30" s="60">
        <f>HLOOKUP(J19,'SDR Patient and Stations'!$B$6:$AT$14,4,FALSE)</f>
        <v>75</v>
      </c>
      <c r="K30" s="68">
        <f>HLOOKUP(K19,'SDR Patient and Stations'!$B$6:$AT$14,4,FALSE)</f>
        <v>80</v>
      </c>
      <c r="L30" s="60">
        <f>HLOOKUP(L19,'SDR Patient and Stations'!$B$6:$AT$14,4,FALSE)</f>
        <v>75</v>
      </c>
      <c r="M30" s="68">
        <f>HLOOKUP(M19,'SDR Patient and Stations'!$B$6:$AT$14,4,FALSE)</f>
        <v>73</v>
      </c>
      <c r="N30" s="60">
        <f>HLOOKUP(N19,'SDR Patient and Stations'!$B$6:$AT$14,4,FALSE)</f>
        <v>67</v>
      </c>
      <c r="O30" s="68">
        <f>HLOOKUP(O19,'SDR Patient and Stations'!$B$6:$AT$14,4,FALSE)</f>
        <v>67</v>
      </c>
      <c r="P30" s="60">
        <f>HLOOKUP(P19,'SDR Patient and Stations'!$B$6:$AT$14,4,FALSE)</f>
        <v>74</v>
      </c>
      <c r="Q30" s="68">
        <f>HLOOKUP(Q19,'SDR Patient and Stations'!$B$6:$AT$14,4,FALSE)</f>
        <v>72</v>
      </c>
      <c r="R30" s="60">
        <f>HLOOKUP(R19,'SDR Patient and Stations'!$B$6:$AT$14,4,FALSE)</f>
        <v>74</v>
      </c>
      <c r="S30" s="68">
        <f>HLOOKUP(S19,'SDR Patient and Stations'!$B$6:$AT$14,4,FALSE)</f>
        <v>77</v>
      </c>
      <c r="T30" s="60">
        <f>HLOOKUP(T19,'SDR Patient and Stations'!$B$6:$AT$14,4,FALSE)</f>
        <v>75</v>
      </c>
      <c r="U30" s="68">
        <f>HLOOKUP(U19,'SDR Patient and Stations'!$B$6:$AT$14,4,FALSE)</f>
        <v>66</v>
      </c>
      <c r="V30" s="60">
        <f>HLOOKUP(V19,'SDR Patient and Stations'!$B$6:$AT$14,4,FALSE)</f>
        <v>63</v>
      </c>
      <c r="W30" s="68">
        <f>HLOOKUP(W19,'SDR Patient and Stations'!$B$6:$AT$14,4,FALSE)</f>
        <v>64</v>
      </c>
      <c r="X30" s="60">
        <f>HLOOKUP(X19,'SDR Patient and Stations'!$B$6:$AT$14,4,FALSE)</f>
        <v>61</v>
      </c>
      <c r="Y30" s="68">
        <f>HLOOKUP(Y19,'SDR Patient and Stations'!$B$6:$AT$14,4,FALSE)</f>
        <v>64</v>
      </c>
      <c r="Z30" s="60">
        <f>HLOOKUP(Z19,'SDR Patient and Stations'!$B$6:$AT$14,4,FALSE)</f>
        <v>65</v>
      </c>
      <c r="AA30" s="68">
        <f>HLOOKUP(AA19,'SDR Patient and Stations'!$B$6:$AT$14,4,FALSE)</f>
        <v>61</v>
      </c>
      <c r="AB30" s="60">
        <f>HLOOKUP(AB19,'SDR Patient and Stations'!$B$6:$AT$14,4,FALSE)</f>
        <v>67</v>
      </c>
      <c r="AC30" s="68">
        <f>HLOOKUP(AC19,'SDR Patient and Stations'!$B$6:$AT$14,4,FALSE)</f>
        <v>78</v>
      </c>
      <c r="AD30" s="60">
        <f>HLOOKUP(AD19,'SDR Patient and Stations'!$B$6:$AT$14,4,FALSE)</f>
        <v>81</v>
      </c>
      <c r="AE30" s="68">
        <f>HLOOKUP(AE19,'SDR Patient and Stations'!$B$6:$AT$14,4,FALSE)</f>
        <v>77</v>
      </c>
      <c r="AF30" s="60">
        <f>HLOOKUP(AF19,'SDR Patient and Stations'!$B$6:$AT$14,4,FALSE)</f>
        <v>90</v>
      </c>
      <c r="AG30" s="68">
        <f>HLOOKUP(AG19,'SDR Patient and Stations'!$B$6:$AT$14,4,FALSE)</f>
        <v>61</v>
      </c>
      <c r="AH30" s="60">
        <f>HLOOKUP(AH19,'SDR Patient and Stations'!$B$6:$AT$14,4,FALSE)</f>
        <v>61</v>
      </c>
      <c r="AI30" s="68">
        <f>HLOOKUP(AI19,'SDR Patient and Stations'!$B$6:$AT$14,4,FALSE)</f>
        <v>76</v>
      </c>
      <c r="AJ30" s="60">
        <f>HLOOKUP(AJ19,'SDR Patient and Stations'!$B$6:$AT$14,4,FALSE)</f>
        <v>77</v>
      </c>
      <c r="AK30" s="68">
        <f>HLOOKUP(AK19,'SDR Patient and Stations'!$B$6:$AT$14,4,FALSE)</f>
        <v>85</v>
      </c>
      <c r="AL30" s="60">
        <f>HLOOKUP(AL19,'SDR Patient and Stations'!$B$6:$AT$14,4,FALSE)</f>
        <v>84</v>
      </c>
      <c r="AM30" s="68">
        <f>HLOOKUP(AM19,'SDR Patient and Stations'!$B$6:$AT$14,4,FALSE)</f>
        <v>90</v>
      </c>
      <c r="AN30" s="60">
        <f>HLOOKUP(AN19,'SDR Patient and Stations'!$B$6:$AT$14,4,FALSE)</f>
        <v>100</v>
      </c>
      <c r="AO30" s="68">
        <f>HLOOKUP(AO19,'SDR Patient and Stations'!$B$6:$AT$14,4,FALSE)</f>
        <v>101</v>
      </c>
      <c r="AP30" s="60">
        <f>HLOOKUP(AP19,'SDR Patient and Stations'!$B$6:$AT$14,4,FALSE)</f>
        <v>95</v>
      </c>
      <c r="AQ30" s="68">
        <f>HLOOKUP(AQ19,'SDR Patient and Stations'!$B$6:$AT$14,4,FALSE)</f>
        <v>96</v>
      </c>
      <c r="AR30" s="60">
        <f>HLOOKUP(AR19,'SDR Patient and Stations'!$B$6:$AT$14,4,FALSE)</f>
        <v>101</v>
      </c>
      <c r="AS30" s="68">
        <f>HLOOKUP(AS19,'SDR Patient and Stations'!$B$6:$AT$14,4,FALSE)</f>
        <v>98</v>
      </c>
      <c r="AT30" s="60">
        <f>HLOOKUP(AT19,'SDR Patient and Stations'!$B$6:$AT$14,4,FALSE)</f>
        <v>75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41</v>
      </c>
      <c r="G32" s="68">
        <f>HLOOKUP(G20,'SDR Patient and Stations'!$B$6:$AT$14,4,FALSE)</f>
        <v>55</v>
      </c>
      <c r="H32" s="60">
        <f>HLOOKUP(H20,'SDR Patient and Stations'!$B$6:$AT$14,4,FALSE)</f>
        <v>52</v>
      </c>
      <c r="I32" s="68">
        <f>HLOOKUP(I20,'SDR Patient and Stations'!$B$6:$AT$14,4,FALSE)</f>
        <v>64</v>
      </c>
      <c r="J32" s="60">
        <f>HLOOKUP(J20,'SDR Patient and Stations'!$B$6:$AT$14,4,FALSE)</f>
        <v>69</v>
      </c>
      <c r="K32" s="68">
        <f>HLOOKUP(K20,'SDR Patient and Stations'!$B$6:$AT$14,4,FALSE)</f>
        <v>74</v>
      </c>
      <c r="L32" s="60">
        <f>HLOOKUP(L20,'SDR Patient and Stations'!$B$6:$AT$14,4,FALSE)</f>
        <v>75</v>
      </c>
      <c r="M32" s="68">
        <f>HLOOKUP(M20,'SDR Patient and Stations'!$B$6:$AT$14,4,FALSE)</f>
        <v>75</v>
      </c>
      <c r="N32" s="60">
        <f>HLOOKUP(N20,'SDR Patient and Stations'!$B$6:$AT$14,4,FALSE)</f>
        <v>80</v>
      </c>
      <c r="O32" s="68">
        <f>HLOOKUP(O20,'SDR Patient and Stations'!$B$6:$AT$14,4,FALSE)</f>
        <v>75</v>
      </c>
      <c r="P32" s="60">
        <f>HLOOKUP(P20,'SDR Patient and Stations'!$B$6:$AT$14,4,FALSE)</f>
        <v>73</v>
      </c>
      <c r="Q32" s="68">
        <f>HLOOKUP(Q20,'SDR Patient and Stations'!$B$6:$AT$14,4,FALSE)</f>
        <v>67</v>
      </c>
      <c r="R32" s="60">
        <f>HLOOKUP(R20,'SDR Patient and Stations'!$B$6:$AT$14,4,FALSE)</f>
        <v>67</v>
      </c>
      <c r="S32" s="68">
        <f>HLOOKUP(S20,'SDR Patient and Stations'!$B$6:$AT$14,4,FALSE)</f>
        <v>74</v>
      </c>
      <c r="T32" s="60">
        <f>HLOOKUP(T20,'SDR Patient and Stations'!$B$6:$AT$14,4,FALSE)</f>
        <v>72</v>
      </c>
      <c r="U32" s="68">
        <f>HLOOKUP(U20,'SDR Patient and Stations'!$B$6:$AT$14,4,FALSE)</f>
        <v>74</v>
      </c>
      <c r="V32" s="60">
        <f>HLOOKUP(V20,'SDR Patient and Stations'!$B$6:$AT$14,4,FALSE)</f>
        <v>77</v>
      </c>
      <c r="W32" s="68">
        <f>HLOOKUP(W20,'SDR Patient and Stations'!$B$6:$AT$14,4,FALSE)</f>
        <v>75</v>
      </c>
      <c r="X32" s="60">
        <f>HLOOKUP(X20,'SDR Patient and Stations'!$B$6:$AT$14,4,FALSE)</f>
        <v>66</v>
      </c>
      <c r="Y32" s="68">
        <f>HLOOKUP(Y20,'SDR Patient and Stations'!$B$6:$AT$14,4,FALSE)</f>
        <v>63</v>
      </c>
      <c r="Z32" s="60">
        <f>HLOOKUP(Z20,'SDR Patient and Stations'!$B$6:$AT$14,4,FALSE)</f>
        <v>64</v>
      </c>
      <c r="AA32" s="68">
        <f>HLOOKUP(AA20,'SDR Patient and Stations'!$B$6:$AT$14,4,FALSE)</f>
        <v>61</v>
      </c>
      <c r="AB32" s="60">
        <f>HLOOKUP(AB20,'SDR Patient and Stations'!$B$6:$AT$14,4,FALSE)</f>
        <v>64</v>
      </c>
      <c r="AC32" s="68">
        <f>HLOOKUP(AC20,'SDR Patient and Stations'!$B$6:$AT$14,4,FALSE)</f>
        <v>65</v>
      </c>
      <c r="AD32" s="60">
        <f>HLOOKUP(AD20,'SDR Patient and Stations'!$B$6:$AT$14,4,FALSE)</f>
        <v>61</v>
      </c>
      <c r="AE32" s="68">
        <f>HLOOKUP(AE20,'SDR Patient and Stations'!$B$6:$AT$14,4,FALSE)</f>
        <v>67</v>
      </c>
      <c r="AF32" s="60">
        <f>HLOOKUP(AF20,'SDR Patient and Stations'!$B$6:$AT$14,4,FALSE)</f>
        <v>78</v>
      </c>
      <c r="AG32" s="68">
        <f>HLOOKUP(AG20,'SDR Patient and Stations'!$B$6:$AT$14,4,FALSE)</f>
        <v>81</v>
      </c>
      <c r="AH32" s="60">
        <f>HLOOKUP(AH20,'SDR Patient and Stations'!$B$6:$AT$14,4,FALSE)</f>
        <v>77</v>
      </c>
      <c r="AI32" s="68">
        <f>HLOOKUP(AI20,'SDR Patient and Stations'!$B$6:$AT$14,4,FALSE)</f>
        <v>90</v>
      </c>
      <c r="AJ32" s="60">
        <f>HLOOKUP(AJ20,'SDR Patient and Stations'!$B$6:$AT$14,4,FALSE)</f>
        <v>61</v>
      </c>
      <c r="AK32" s="68">
        <f>HLOOKUP(AK20,'SDR Patient and Stations'!$B$6:$AT$14,4,FALSE)</f>
        <v>61</v>
      </c>
      <c r="AL32" s="60">
        <f>HLOOKUP(AL20,'SDR Patient and Stations'!$B$6:$AT$14,4,FALSE)</f>
        <v>76</v>
      </c>
      <c r="AM32" s="68">
        <f>HLOOKUP(AM20,'SDR Patient and Stations'!$B$6:$AT$14,4,FALSE)</f>
        <v>77</v>
      </c>
      <c r="AN32" s="60">
        <f>HLOOKUP(AN20,'SDR Patient and Stations'!$B$6:$AT$14,4,FALSE)</f>
        <v>85</v>
      </c>
      <c r="AO32" s="68">
        <f>HLOOKUP(AO20,'SDR Patient and Stations'!$B$6:$AT$14,4,FALSE)</f>
        <v>84</v>
      </c>
      <c r="AP32" s="60">
        <f>HLOOKUP(AP20,'SDR Patient and Stations'!$B$6:$AT$14,4,FALSE)</f>
        <v>90</v>
      </c>
      <c r="AQ32" s="68">
        <f>HLOOKUP(AQ20,'SDR Patient and Stations'!$B$6:$AT$14,4,FALSE)</f>
        <v>100</v>
      </c>
      <c r="AR32" s="60">
        <f>HLOOKUP(AR20,'SDR Patient and Stations'!$B$6:$AT$14,4,FALSE)</f>
        <v>101</v>
      </c>
      <c r="AS32" s="68">
        <f>HLOOKUP(AS20,'SDR Patient and Stations'!$B$6:$AT$14,4,FALSE)</f>
        <v>95</v>
      </c>
      <c r="AT32" s="60">
        <f>HLOOKUP(AT20,'SDR Patient and Stations'!$B$6:$AT$14,4,FALSE)</f>
        <v>96</v>
      </c>
      <c r="AU32" s="68">
        <f>HLOOKUP(AU20,'SDR Patient and Stations'!$B$6:$AT$14,4,FALSE)</f>
        <v>101</v>
      </c>
      <c r="AV32" s="60">
        <f>HLOOKUP(AV20,'SDR Patient and Stations'!$B$6:$AT$14,4,FALSE)</f>
        <v>98</v>
      </c>
      <c r="AW32" s="68">
        <f>HLOOKUP(AW20,'SDR Patient and Stations'!$B$6:$AT$14,4,FALSE)</f>
        <v>75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23</v>
      </c>
      <c r="G34" s="69">
        <f t="shared" si="16"/>
        <v>14</v>
      </c>
      <c r="H34" s="61">
        <f t="shared" si="16"/>
        <v>22</v>
      </c>
      <c r="I34" s="69">
        <f t="shared" si="16"/>
        <v>11</v>
      </c>
      <c r="J34" s="61">
        <f t="shared" si="16"/>
        <v>6</v>
      </c>
      <c r="K34" s="69">
        <f t="shared" si="16"/>
        <v>6</v>
      </c>
      <c r="L34" s="61">
        <f t="shared" si="16"/>
        <v>0</v>
      </c>
      <c r="M34" s="69">
        <f t="shared" si="16"/>
        <v>-2</v>
      </c>
      <c r="N34" s="61">
        <f t="shared" si="16"/>
        <v>-13</v>
      </c>
      <c r="O34" s="69">
        <f t="shared" si="16"/>
        <v>-8</v>
      </c>
      <c r="P34" s="61">
        <f t="shared" si="16"/>
        <v>1</v>
      </c>
      <c r="Q34" s="69">
        <f t="shared" si="16"/>
        <v>5</v>
      </c>
      <c r="R34" s="61">
        <f t="shared" si="16"/>
        <v>7</v>
      </c>
      <c r="S34" s="69">
        <f t="shared" si="16"/>
        <v>3</v>
      </c>
      <c r="T34" s="61">
        <f t="shared" si="16"/>
        <v>3</v>
      </c>
      <c r="U34" s="69">
        <f t="shared" si="16"/>
        <v>-8</v>
      </c>
      <c r="V34" s="61">
        <f t="shared" si="16"/>
        <v>-14</v>
      </c>
      <c r="W34" s="69">
        <f t="shared" si="16"/>
        <v>-11</v>
      </c>
      <c r="X34" s="61">
        <f t="shared" si="16"/>
        <v>-5</v>
      </c>
      <c r="Y34" s="69">
        <f t="shared" si="16"/>
        <v>1</v>
      </c>
      <c r="Z34" s="61">
        <f t="shared" si="16"/>
        <v>1</v>
      </c>
      <c r="AA34" s="69">
        <f t="shared" si="16"/>
        <v>0</v>
      </c>
      <c r="AB34" s="61">
        <f t="shared" si="16"/>
        <v>3</v>
      </c>
      <c r="AC34" s="69">
        <f t="shared" si="16"/>
        <v>13</v>
      </c>
      <c r="AD34" s="61">
        <f t="shared" si="16"/>
        <v>20</v>
      </c>
      <c r="AE34" s="69">
        <f t="shared" si="16"/>
        <v>10</v>
      </c>
      <c r="AF34" s="61">
        <f t="shared" si="16"/>
        <v>12</v>
      </c>
      <c r="AG34" s="69">
        <f t="shared" si="16"/>
        <v>-20</v>
      </c>
      <c r="AH34" s="61">
        <f t="shared" si="16"/>
        <v>-16</v>
      </c>
      <c r="AI34" s="69">
        <f t="shared" si="16"/>
        <v>-14</v>
      </c>
      <c r="AJ34" s="61">
        <f t="shared" si="16"/>
        <v>16</v>
      </c>
      <c r="AK34" s="69">
        <f t="shared" si="16"/>
        <v>24</v>
      </c>
      <c r="AL34" s="61">
        <f t="shared" si="16"/>
        <v>8</v>
      </c>
      <c r="AM34" s="69">
        <f t="shared" si="16"/>
        <v>13</v>
      </c>
      <c r="AN34" s="61">
        <f t="shared" si="16"/>
        <v>15</v>
      </c>
      <c r="AO34" s="69">
        <f t="shared" si="16"/>
        <v>17</v>
      </c>
      <c r="AP34" s="61">
        <f t="shared" si="16"/>
        <v>5</v>
      </c>
      <c r="AQ34" s="69">
        <f t="shared" si="16"/>
        <v>-4</v>
      </c>
      <c r="AR34" s="61">
        <f t="shared" si="16"/>
        <v>0</v>
      </c>
      <c r="AS34" s="69">
        <f t="shared" si="16"/>
        <v>3</v>
      </c>
      <c r="AT34" s="61">
        <f t="shared" si="16"/>
        <v>-21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0.56097560975609762</v>
      </c>
      <c r="G36" s="107">
        <f t="shared" ref="G36:AZ36" si="18">IFERROR(G34/G32,0)</f>
        <v>0.25454545454545452</v>
      </c>
      <c r="H36" s="108">
        <f t="shared" si="18"/>
        <v>0.42307692307692307</v>
      </c>
      <c r="I36" s="107">
        <f t="shared" si="18"/>
        <v>0.171875</v>
      </c>
      <c r="J36" s="108">
        <f t="shared" si="18"/>
        <v>8.6956521739130432E-2</v>
      </c>
      <c r="K36" s="107">
        <f t="shared" si="18"/>
        <v>8.1081081081081086E-2</v>
      </c>
      <c r="L36" s="108">
        <f t="shared" si="18"/>
        <v>0</v>
      </c>
      <c r="M36" s="107">
        <f t="shared" si="18"/>
        <v>-2.6666666666666668E-2</v>
      </c>
      <c r="N36" s="108">
        <f t="shared" si="18"/>
        <v>-0.16250000000000001</v>
      </c>
      <c r="O36" s="107">
        <f t="shared" si="18"/>
        <v>-0.10666666666666667</v>
      </c>
      <c r="P36" s="108">
        <f t="shared" si="18"/>
        <v>1.3698630136986301E-2</v>
      </c>
      <c r="Q36" s="107">
        <f t="shared" si="18"/>
        <v>7.4626865671641784E-2</v>
      </c>
      <c r="R36" s="108">
        <f t="shared" si="18"/>
        <v>0.1044776119402985</v>
      </c>
      <c r="S36" s="107">
        <f t="shared" si="18"/>
        <v>4.0540540540540543E-2</v>
      </c>
      <c r="T36" s="108">
        <f t="shared" si="18"/>
        <v>4.1666666666666664E-2</v>
      </c>
      <c r="U36" s="107">
        <f t="shared" si="18"/>
        <v>-0.10810810810810811</v>
      </c>
      <c r="V36" s="108">
        <f t="shared" si="18"/>
        <v>-0.18181818181818182</v>
      </c>
      <c r="W36" s="107">
        <f t="shared" si="18"/>
        <v>-0.14666666666666667</v>
      </c>
      <c r="X36" s="108">
        <f t="shared" si="18"/>
        <v>-7.575757575757576E-2</v>
      </c>
      <c r="Y36" s="107">
        <f t="shared" si="18"/>
        <v>1.5873015873015872E-2</v>
      </c>
      <c r="Z36" s="108">
        <f t="shared" si="18"/>
        <v>1.5625E-2</v>
      </c>
      <c r="AA36" s="107">
        <f t="shared" si="18"/>
        <v>0</v>
      </c>
      <c r="AB36" s="108">
        <f t="shared" si="18"/>
        <v>4.6875E-2</v>
      </c>
      <c r="AC36" s="107">
        <f t="shared" si="18"/>
        <v>0.2</v>
      </c>
      <c r="AD36" s="108">
        <f t="shared" si="18"/>
        <v>0.32786885245901637</v>
      </c>
      <c r="AE36" s="107">
        <f t="shared" si="18"/>
        <v>0.14925373134328357</v>
      </c>
      <c r="AF36" s="108">
        <f t="shared" si="18"/>
        <v>0.15384615384615385</v>
      </c>
      <c r="AG36" s="107">
        <f t="shared" si="18"/>
        <v>-0.24691358024691357</v>
      </c>
      <c r="AH36" s="108">
        <f t="shared" si="18"/>
        <v>-0.20779220779220781</v>
      </c>
      <c r="AI36" s="107">
        <f t="shared" si="18"/>
        <v>-0.15555555555555556</v>
      </c>
      <c r="AJ36" s="108">
        <f t="shared" si="18"/>
        <v>0.26229508196721313</v>
      </c>
      <c r="AK36" s="107">
        <f t="shared" si="18"/>
        <v>0.39344262295081966</v>
      </c>
      <c r="AL36" s="108">
        <f t="shared" si="18"/>
        <v>0.10526315789473684</v>
      </c>
      <c r="AM36" s="107">
        <f t="shared" si="18"/>
        <v>0.16883116883116883</v>
      </c>
      <c r="AN36" s="108">
        <f t="shared" si="18"/>
        <v>0.17647058823529413</v>
      </c>
      <c r="AO36" s="107">
        <f t="shared" si="18"/>
        <v>0.20238095238095238</v>
      </c>
      <c r="AP36" s="108">
        <f t="shared" si="18"/>
        <v>5.5555555555555552E-2</v>
      </c>
      <c r="AQ36" s="107">
        <f t="shared" si="18"/>
        <v>-0.04</v>
      </c>
      <c r="AR36" s="108">
        <f t="shared" si="18"/>
        <v>0</v>
      </c>
      <c r="AS36" s="107">
        <f t="shared" si="18"/>
        <v>3.1578947368421054E-2</v>
      </c>
      <c r="AT36" s="108">
        <f t="shared" si="18"/>
        <v>-0.21875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3.1165311653116534E-2</v>
      </c>
      <c r="G38" s="107">
        <f t="shared" ref="G38:BD38" si="20">G36/18</f>
        <v>1.4141414141414141E-2</v>
      </c>
      <c r="H38" s="108">
        <f t="shared" si="20"/>
        <v>2.3504273504273504E-2</v>
      </c>
      <c r="I38" s="107">
        <f t="shared" si="20"/>
        <v>9.5486111111111119E-3</v>
      </c>
      <c r="J38" s="108">
        <f t="shared" si="20"/>
        <v>4.830917874396135E-3</v>
      </c>
      <c r="K38" s="107">
        <f t="shared" si="20"/>
        <v>4.5045045045045045E-3</v>
      </c>
      <c r="L38" s="108">
        <f t="shared" si="20"/>
        <v>0</v>
      </c>
      <c r="M38" s="107">
        <f t="shared" si="20"/>
        <v>-1.4814814814814816E-3</v>
      </c>
      <c r="N38" s="108">
        <f t="shared" si="20"/>
        <v>-9.0277777777777787E-3</v>
      </c>
      <c r="O38" s="107">
        <f t="shared" si="20"/>
        <v>-5.9259259259259265E-3</v>
      </c>
      <c r="P38" s="108">
        <f t="shared" si="20"/>
        <v>7.6103500761035003E-4</v>
      </c>
      <c r="Q38" s="107">
        <f t="shared" si="20"/>
        <v>4.1459369817578766E-3</v>
      </c>
      <c r="R38" s="108">
        <f t="shared" si="20"/>
        <v>5.8043117744610278E-3</v>
      </c>
      <c r="S38" s="107">
        <f t="shared" si="20"/>
        <v>2.2522522522522522E-3</v>
      </c>
      <c r="T38" s="108">
        <f t="shared" si="20"/>
        <v>2.3148148148148147E-3</v>
      </c>
      <c r="U38" s="107">
        <f t="shared" si="20"/>
        <v>-6.006006006006006E-3</v>
      </c>
      <c r="V38" s="108">
        <f t="shared" si="20"/>
        <v>-1.0101010101010102E-2</v>
      </c>
      <c r="W38" s="107">
        <f t="shared" si="20"/>
        <v>-8.1481481481481474E-3</v>
      </c>
      <c r="X38" s="108">
        <f t="shared" si="20"/>
        <v>-4.2087542087542087E-3</v>
      </c>
      <c r="Y38" s="107">
        <f t="shared" si="20"/>
        <v>8.8183421516754845E-4</v>
      </c>
      <c r="Z38" s="108">
        <f t="shared" si="20"/>
        <v>8.6805555555555551E-4</v>
      </c>
      <c r="AA38" s="107">
        <f t="shared" si="20"/>
        <v>0</v>
      </c>
      <c r="AB38" s="108">
        <f t="shared" si="20"/>
        <v>2.6041666666666665E-3</v>
      </c>
      <c r="AC38" s="107">
        <f t="shared" si="20"/>
        <v>1.1111111111111112E-2</v>
      </c>
      <c r="AD38" s="108">
        <f t="shared" si="20"/>
        <v>1.8214936247723131E-2</v>
      </c>
      <c r="AE38" s="107">
        <f t="shared" si="20"/>
        <v>8.2918739635157532E-3</v>
      </c>
      <c r="AF38" s="108">
        <f t="shared" si="20"/>
        <v>8.5470085470085479E-3</v>
      </c>
      <c r="AG38" s="107">
        <f t="shared" si="20"/>
        <v>-1.3717421124828532E-2</v>
      </c>
      <c r="AH38" s="108">
        <f t="shared" si="20"/>
        <v>-1.1544011544011544E-2</v>
      </c>
      <c r="AI38" s="107">
        <f t="shared" si="20"/>
        <v>-8.6419753086419762E-3</v>
      </c>
      <c r="AJ38" s="108">
        <f t="shared" si="20"/>
        <v>1.4571948998178506E-2</v>
      </c>
      <c r="AK38" s="107">
        <f t="shared" si="20"/>
        <v>2.185792349726776E-2</v>
      </c>
      <c r="AL38" s="108">
        <f t="shared" si="20"/>
        <v>5.8479532163742687E-3</v>
      </c>
      <c r="AM38" s="107">
        <f t="shared" si="20"/>
        <v>9.3795093795093799E-3</v>
      </c>
      <c r="AN38" s="108">
        <f t="shared" si="20"/>
        <v>9.8039215686274508E-3</v>
      </c>
      <c r="AO38" s="107">
        <f t="shared" si="20"/>
        <v>1.1243386243386243E-2</v>
      </c>
      <c r="AP38" s="108">
        <f t="shared" si="20"/>
        <v>3.0864197530864196E-3</v>
      </c>
      <c r="AQ38" s="107">
        <f t="shared" si="20"/>
        <v>-2.2222222222222222E-3</v>
      </c>
      <c r="AR38" s="108">
        <f t="shared" si="20"/>
        <v>0</v>
      </c>
      <c r="AS38" s="107">
        <f t="shared" si="20"/>
        <v>1.7543859649122807E-3</v>
      </c>
      <c r="AT38" s="108">
        <f t="shared" si="20"/>
        <v>-1.2152777777777778E-2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0.56097560975609762</v>
      </c>
      <c r="G40" s="120">
        <f t="shared" ref="G40:BD40" si="21">G38*G41</f>
        <v>0.25454545454545452</v>
      </c>
      <c r="H40" s="108">
        <f t="shared" si="21"/>
        <v>0.42307692307692307</v>
      </c>
      <c r="I40" s="107">
        <f t="shared" si="21"/>
        <v>0.171875</v>
      </c>
      <c r="J40" s="108">
        <f t="shared" si="21"/>
        <v>8.6956521739130432E-2</v>
      </c>
      <c r="K40" s="107">
        <f t="shared" si="21"/>
        <v>8.1081081081081086E-2</v>
      </c>
      <c r="L40" s="108">
        <f t="shared" si="21"/>
        <v>0</v>
      </c>
      <c r="M40" s="107">
        <f t="shared" si="21"/>
        <v>-2.6666666666666668E-2</v>
      </c>
      <c r="N40" s="108">
        <f t="shared" si="21"/>
        <v>-0.16250000000000001</v>
      </c>
      <c r="O40" s="107">
        <f t="shared" si="21"/>
        <v>-0.10666666666666667</v>
      </c>
      <c r="P40" s="108">
        <f t="shared" si="21"/>
        <v>1.3698630136986301E-2</v>
      </c>
      <c r="Q40" s="107">
        <f t="shared" si="21"/>
        <v>7.4626865671641784E-2</v>
      </c>
      <c r="R40" s="108">
        <f t="shared" si="21"/>
        <v>0.1044776119402985</v>
      </c>
      <c r="S40" s="107">
        <f t="shared" si="21"/>
        <v>4.0540540540540543E-2</v>
      </c>
      <c r="T40" s="108">
        <f t="shared" si="21"/>
        <v>4.1666666666666664E-2</v>
      </c>
      <c r="U40" s="107">
        <f t="shared" si="21"/>
        <v>-0.10810810810810811</v>
      </c>
      <c r="V40" s="108">
        <f t="shared" si="21"/>
        <v>-0.18181818181818182</v>
      </c>
      <c r="W40" s="107">
        <f t="shared" si="21"/>
        <v>-0.14666666666666667</v>
      </c>
      <c r="X40" s="108">
        <f t="shared" si="21"/>
        <v>-7.575757575757576E-2</v>
      </c>
      <c r="Y40" s="107">
        <f t="shared" si="21"/>
        <v>1.5873015873015872E-2</v>
      </c>
      <c r="Z40" s="108">
        <f t="shared" si="21"/>
        <v>1.5625E-2</v>
      </c>
      <c r="AA40" s="107">
        <f t="shared" si="21"/>
        <v>0</v>
      </c>
      <c r="AB40" s="108">
        <f t="shared" si="21"/>
        <v>4.6875E-2</v>
      </c>
      <c r="AC40" s="107">
        <f t="shared" si="21"/>
        <v>0.2</v>
      </c>
      <c r="AD40" s="108">
        <f t="shared" si="21"/>
        <v>0.32786885245901637</v>
      </c>
      <c r="AE40" s="107">
        <f t="shared" si="21"/>
        <v>0.14925373134328357</v>
      </c>
      <c r="AF40" s="108">
        <f t="shared" si="21"/>
        <v>0.15384615384615385</v>
      </c>
      <c r="AG40" s="107">
        <f t="shared" si="21"/>
        <v>-0.24691358024691357</v>
      </c>
      <c r="AH40" s="108">
        <f t="shared" si="21"/>
        <v>-0.20779220779220781</v>
      </c>
      <c r="AI40" s="107">
        <f t="shared" si="21"/>
        <v>-0.15555555555555556</v>
      </c>
      <c r="AJ40" s="108">
        <f t="shared" si="21"/>
        <v>0.26229508196721313</v>
      </c>
      <c r="AK40" s="107">
        <f t="shared" si="21"/>
        <v>0.39344262295081966</v>
      </c>
      <c r="AL40" s="108">
        <f t="shared" si="21"/>
        <v>0.10526315789473684</v>
      </c>
      <c r="AM40" s="107">
        <f t="shared" si="21"/>
        <v>0.16883116883116883</v>
      </c>
      <c r="AN40" s="108">
        <f t="shared" si="21"/>
        <v>0.1764705882352941</v>
      </c>
      <c r="AO40" s="107">
        <f t="shared" si="21"/>
        <v>0.20238095238095238</v>
      </c>
      <c r="AP40" s="108">
        <f t="shared" si="21"/>
        <v>5.5555555555555552E-2</v>
      </c>
      <c r="AQ40" s="107">
        <f t="shared" si="21"/>
        <v>-0.04</v>
      </c>
      <c r="AR40" s="108">
        <f t="shared" si="21"/>
        <v>0</v>
      </c>
      <c r="AS40" s="107">
        <f t="shared" si="21"/>
        <v>3.1578947368421054E-2</v>
      </c>
      <c r="AT40" s="108">
        <f t="shared" si="21"/>
        <v>-0.21875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99.902439024390247</v>
      </c>
      <c r="G43" s="109">
        <f t="shared" ref="G43:BD43" si="22">G30+(G30*G40)</f>
        <v>86.563636363636363</v>
      </c>
      <c r="H43" s="110">
        <f t="shared" si="22"/>
        <v>105.30769230769231</v>
      </c>
      <c r="I43" s="109">
        <f t="shared" si="22"/>
        <v>87.890625</v>
      </c>
      <c r="J43" s="110">
        <f t="shared" si="22"/>
        <v>81.521739130434781</v>
      </c>
      <c r="K43" s="109">
        <f t="shared" si="22"/>
        <v>86.486486486486484</v>
      </c>
      <c r="L43" s="110">
        <f t="shared" si="22"/>
        <v>75</v>
      </c>
      <c r="M43" s="109">
        <f t="shared" si="22"/>
        <v>71.053333333333327</v>
      </c>
      <c r="N43" s="110">
        <f t="shared" si="22"/>
        <v>56.112499999999997</v>
      </c>
      <c r="O43" s="109">
        <f t="shared" si="22"/>
        <v>59.853333333333332</v>
      </c>
      <c r="P43" s="110">
        <f t="shared" si="22"/>
        <v>75.013698630136986</v>
      </c>
      <c r="Q43" s="109">
        <f t="shared" si="22"/>
        <v>77.373134328358205</v>
      </c>
      <c r="R43" s="110">
        <f t="shared" si="22"/>
        <v>81.731343283582092</v>
      </c>
      <c r="S43" s="109">
        <f t="shared" si="22"/>
        <v>80.121621621621628</v>
      </c>
      <c r="T43" s="110">
        <f t="shared" si="22"/>
        <v>78.125</v>
      </c>
      <c r="U43" s="109">
        <f t="shared" si="22"/>
        <v>58.864864864864863</v>
      </c>
      <c r="V43" s="110">
        <f t="shared" si="22"/>
        <v>51.545454545454547</v>
      </c>
      <c r="W43" s="109">
        <f t="shared" si="22"/>
        <v>54.61333333333333</v>
      </c>
      <c r="X43" s="110">
        <f t="shared" si="22"/>
        <v>56.378787878787875</v>
      </c>
      <c r="Y43" s="109">
        <f t="shared" si="22"/>
        <v>65.015873015873012</v>
      </c>
      <c r="Z43" s="110">
        <f t="shared" si="22"/>
        <v>66.015625</v>
      </c>
      <c r="AA43" s="109">
        <f t="shared" si="22"/>
        <v>61</v>
      </c>
      <c r="AB43" s="110">
        <f t="shared" si="22"/>
        <v>70.140625</v>
      </c>
      <c r="AC43" s="109">
        <f t="shared" si="22"/>
        <v>93.6</v>
      </c>
      <c r="AD43" s="110">
        <f t="shared" si="22"/>
        <v>107.55737704918033</v>
      </c>
      <c r="AE43" s="109">
        <f t="shared" si="22"/>
        <v>88.492537313432834</v>
      </c>
      <c r="AF43" s="110">
        <f t="shared" si="22"/>
        <v>103.84615384615384</v>
      </c>
      <c r="AG43" s="109">
        <f t="shared" si="22"/>
        <v>45.938271604938272</v>
      </c>
      <c r="AH43" s="110">
        <f t="shared" si="22"/>
        <v>48.324675324675326</v>
      </c>
      <c r="AI43" s="109">
        <f t="shared" si="22"/>
        <v>64.177777777777777</v>
      </c>
      <c r="AJ43" s="110">
        <f t="shared" si="22"/>
        <v>97.196721311475414</v>
      </c>
      <c r="AK43" s="109">
        <f t="shared" si="22"/>
        <v>118.44262295081967</v>
      </c>
      <c r="AL43" s="110">
        <f t="shared" si="22"/>
        <v>92.84210526315789</v>
      </c>
      <c r="AM43" s="109">
        <f t="shared" si="22"/>
        <v>105.1948051948052</v>
      </c>
      <c r="AN43" s="110">
        <f t="shared" si="22"/>
        <v>117.64705882352941</v>
      </c>
      <c r="AO43" s="109">
        <f t="shared" si="22"/>
        <v>121.44047619047619</v>
      </c>
      <c r="AP43" s="110">
        <f t="shared" si="22"/>
        <v>100.27777777777777</v>
      </c>
      <c r="AQ43" s="109">
        <f t="shared" si="22"/>
        <v>92.16</v>
      </c>
      <c r="AR43" s="110">
        <f t="shared" si="22"/>
        <v>101</v>
      </c>
      <c r="AS43" s="109">
        <f t="shared" si="22"/>
        <v>101.09473684210526</v>
      </c>
      <c r="AT43" s="110">
        <f t="shared" si="22"/>
        <v>58.59375</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34.688346883468839</v>
      </c>
      <c r="G45" s="69">
        <f t="shared" ref="G45:AZ45" si="23">G43/$F$1</f>
        <v>30.056818181818183</v>
      </c>
      <c r="H45" s="61">
        <f t="shared" si="23"/>
        <v>36.565170940170944</v>
      </c>
      <c r="I45" s="69">
        <f t="shared" si="23"/>
        <v>30.517578125</v>
      </c>
      <c r="J45" s="61">
        <f t="shared" si="23"/>
        <v>28.306159420289855</v>
      </c>
      <c r="K45" s="69">
        <f t="shared" si="23"/>
        <v>30.03003003003003</v>
      </c>
      <c r="L45" s="61">
        <f t="shared" si="23"/>
        <v>26.041666666666668</v>
      </c>
      <c r="M45" s="69">
        <f t="shared" si="23"/>
        <v>24.671296296296294</v>
      </c>
      <c r="N45" s="61">
        <f t="shared" si="23"/>
        <v>19.483506944444443</v>
      </c>
      <c r="O45" s="69">
        <f t="shared" si="23"/>
        <v>20.782407407407408</v>
      </c>
      <c r="P45" s="61">
        <f t="shared" si="23"/>
        <v>26.046423135464231</v>
      </c>
      <c r="Q45" s="69">
        <f t="shared" si="23"/>
        <v>26.865671641791046</v>
      </c>
      <c r="R45" s="61">
        <f t="shared" si="23"/>
        <v>28.37893864013267</v>
      </c>
      <c r="S45" s="69">
        <f t="shared" si="23"/>
        <v>27.820007507507512</v>
      </c>
      <c r="T45" s="61">
        <f t="shared" si="23"/>
        <v>27.126736111111111</v>
      </c>
      <c r="U45" s="69">
        <f t="shared" si="23"/>
        <v>20.439189189189189</v>
      </c>
      <c r="V45" s="61">
        <f t="shared" si="23"/>
        <v>17.897727272727273</v>
      </c>
      <c r="W45" s="69">
        <f t="shared" si="23"/>
        <v>18.962962962962962</v>
      </c>
      <c r="X45" s="61">
        <f t="shared" si="23"/>
        <v>19.575968013468014</v>
      </c>
      <c r="Y45" s="69">
        <f t="shared" si="23"/>
        <v>22.57495590828924</v>
      </c>
      <c r="Z45" s="61">
        <f t="shared" si="23"/>
        <v>22.922092013888889</v>
      </c>
      <c r="AA45" s="69">
        <f t="shared" si="23"/>
        <v>21.180555555555557</v>
      </c>
      <c r="AB45" s="61">
        <f t="shared" si="23"/>
        <v>24.354383680555557</v>
      </c>
      <c r="AC45" s="69">
        <f t="shared" si="23"/>
        <v>32.5</v>
      </c>
      <c r="AD45" s="61">
        <f t="shared" si="23"/>
        <v>37.346311475409841</v>
      </c>
      <c r="AE45" s="69">
        <f t="shared" si="23"/>
        <v>30.72657545605307</v>
      </c>
      <c r="AF45" s="61">
        <f t="shared" si="23"/>
        <v>36.057692307692307</v>
      </c>
      <c r="AG45" s="69">
        <f t="shared" si="23"/>
        <v>15.950788751714679</v>
      </c>
      <c r="AH45" s="61">
        <f t="shared" si="23"/>
        <v>16.779401154401157</v>
      </c>
      <c r="AI45" s="69">
        <f t="shared" si="23"/>
        <v>22.283950617283953</v>
      </c>
      <c r="AJ45" s="61">
        <f t="shared" si="23"/>
        <v>33.748861566484521</v>
      </c>
      <c r="AK45" s="69">
        <f t="shared" si="23"/>
        <v>41.125910746812387</v>
      </c>
      <c r="AL45" s="61">
        <f t="shared" si="23"/>
        <v>32.236842105263158</v>
      </c>
      <c r="AM45" s="69">
        <f t="shared" si="23"/>
        <v>36.52597402597403</v>
      </c>
      <c r="AN45" s="61">
        <f t="shared" si="23"/>
        <v>40.849673202614376</v>
      </c>
      <c r="AO45" s="69">
        <f t="shared" si="23"/>
        <v>42.166832010582013</v>
      </c>
      <c r="AP45" s="61">
        <f t="shared" si="23"/>
        <v>34.818672839506171</v>
      </c>
      <c r="AQ45" s="69">
        <f t="shared" si="23"/>
        <v>32</v>
      </c>
      <c r="AR45" s="61">
        <f t="shared" si="23"/>
        <v>35.069444444444443</v>
      </c>
      <c r="AS45" s="69">
        <f t="shared" si="23"/>
        <v>35.102339181286553</v>
      </c>
      <c r="AT45" s="61">
        <f t="shared" si="23"/>
        <v>20.345052083333336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13</v>
      </c>
      <c r="G47" s="172">
        <f>G45-G26</f>
        <v>17.056818181818183</v>
      </c>
      <c r="H47" s="118">
        <f>H45-H26</f>
        <v>23.565170940170944</v>
      </c>
      <c r="I47" s="119">
        <f t="shared" ref="I47:AZ47" si="24">I45-I26</f>
        <v>17.517578125</v>
      </c>
      <c r="J47" s="118">
        <f t="shared" si="24"/>
        <v>5.3061594202898554</v>
      </c>
      <c r="K47" s="119">
        <f t="shared" si="24"/>
        <v>3.0030030030030019E-2</v>
      </c>
      <c r="L47" s="118">
        <f t="shared" si="24"/>
        <v>-3.9583333333333321</v>
      </c>
      <c r="M47" s="119">
        <f t="shared" si="24"/>
        <v>-5.3287037037037059</v>
      </c>
      <c r="N47" s="118">
        <f t="shared" si="24"/>
        <v>-10.516493055555557</v>
      </c>
      <c r="O47" s="119">
        <f t="shared" si="24"/>
        <v>-9.2175925925925917</v>
      </c>
      <c r="P47" s="118">
        <f t="shared" si="24"/>
        <v>-3.9535768645357692</v>
      </c>
      <c r="Q47" s="119">
        <f t="shared" si="24"/>
        <v>-3.1343283582089541</v>
      </c>
      <c r="R47" s="118">
        <f t="shared" si="24"/>
        <v>-1.6210613598673298</v>
      </c>
      <c r="S47" s="119">
        <f t="shared" si="24"/>
        <v>-2.1799924924924881</v>
      </c>
      <c r="T47" s="118">
        <f t="shared" si="24"/>
        <v>-2.8732638888888893</v>
      </c>
      <c r="U47" s="119">
        <f t="shared" si="24"/>
        <v>-9.5608108108108105</v>
      </c>
      <c r="V47" s="118">
        <f t="shared" si="24"/>
        <v>-12.102272727272727</v>
      </c>
      <c r="W47" s="119">
        <f t="shared" si="24"/>
        <v>-11.037037037037038</v>
      </c>
      <c r="X47" s="118">
        <f t="shared" si="24"/>
        <v>-10.424031986531986</v>
      </c>
      <c r="Y47" s="119">
        <f t="shared" si="24"/>
        <v>-7.4250440917107596</v>
      </c>
      <c r="Z47" s="118">
        <f t="shared" si="24"/>
        <v>-7.0779079861111107</v>
      </c>
      <c r="AA47" s="119">
        <f t="shared" si="24"/>
        <v>-8.8194444444444429</v>
      </c>
      <c r="AB47" s="118">
        <f t="shared" si="24"/>
        <v>-5.6456163194444429</v>
      </c>
      <c r="AC47" s="119">
        <f t="shared" si="24"/>
        <v>2.5</v>
      </c>
      <c r="AD47" s="118">
        <f t="shared" si="24"/>
        <v>7.3463114754098413</v>
      </c>
      <c r="AE47" s="119">
        <f t="shared" si="24"/>
        <v>0.7265754560530695</v>
      </c>
      <c r="AF47" s="118">
        <f t="shared" si="24"/>
        <v>6.0576923076923066</v>
      </c>
      <c r="AG47" s="119">
        <f t="shared" si="24"/>
        <v>-14.049211248285321</v>
      </c>
      <c r="AH47" s="118">
        <f t="shared" si="24"/>
        <v>-3.2205988455988432</v>
      </c>
      <c r="AI47" s="119">
        <f t="shared" si="24"/>
        <v>-3.7737416904083538</v>
      </c>
      <c r="AJ47" s="118">
        <f t="shared" si="24"/>
        <v>7.6911692587922147</v>
      </c>
      <c r="AK47" s="119">
        <f t="shared" si="24"/>
        <v>15.068218439120081</v>
      </c>
      <c r="AL47" s="118">
        <f t="shared" si="24"/>
        <v>6.1791497975708509</v>
      </c>
      <c r="AM47" s="119">
        <f t="shared" si="24"/>
        <v>6.5259740259740298</v>
      </c>
      <c r="AN47" s="118">
        <f t="shared" si="24"/>
        <v>10.849673202614376</v>
      </c>
      <c r="AO47" s="119">
        <f t="shared" si="24"/>
        <v>12.166832010582013</v>
      </c>
      <c r="AP47" s="118">
        <f t="shared" si="24"/>
        <v>6.2926988135321409</v>
      </c>
      <c r="AQ47" s="119">
        <f t="shared" si="24"/>
        <v>2</v>
      </c>
      <c r="AR47" s="118">
        <f t="shared" si="24"/>
        <v>5.0694444444444429</v>
      </c>
      <c r="AS47" s="119">
        <f t="shared" si="24"/>
        <v>5.1023391812865526</v>
      </c>
      <c r="AT47" s="118">
        <f t="shared" si="24"/>
        <v>-9.6549479166666643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5.3061594202898554</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6.0576923076923066</v>
      </c>
      <c r="AG49" s="71">
        <f t="shared" si="25"/>
        <v>0</v>
      </c>
      <c r="AH49" s="63">
        <f t="shared" si="25"/>
        <v>0</v>
      </c>
      <c r="AI49" s="71">
        <f t="shared" si="25"/>
        <v>0</v>
      </c>
      <c r="AJ49" s="63">
        <f t="shared" si="25"/>
        <v>7.6911692587922147</v>
      </c>
      <c r="AK49" s="71">
        <f t="shared" si="25"/>
        <v>10</v>
      </c>
      <c r="AL49" s="63">
        <f t="shared" si="25"/>
        <v>6.1791497975708509</v>
      </c>
      <c r="AM49" s="71">
        <f t="shared" si="25"/>
        <v>6.5259740259740298</v>
      </c>
      <c r="AN49" s="63">
        <f t="shared" si="25"/>
        <v>10</v>
      </c>
      <c r="AO49" s="71">
        <f t="shared" si="25"/>
        <v>10</v>
      </c>
      <c r="AP49" s="63">
        <f t="shared" si="25"/>
        <v>6.2926988135321409</v>
      </c>
      <c r="AQ49" s="71">
        <f t="shared" si="25"/>
        <v>2</v>
      </c>
      <c r="AR49" s="63">
        <f t="shared" si="25"/>
        <v>5.0694444444444429</v>
      </c>
      <c r="AS49" s="71">
        <f t="shared" si="25"/>
        <v>5.1023391812865526</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1.0576923076923077</v>
      </c>
      <c r="E13" s="55">
        <f>'SDR Patient and Stations'!D12</f>
        <v>1</v>
      </c>
      <c r="F13" s="54">
        <f>'SDR Patient and Stations'!E12</f>
        <v>1.2307692307692308</v>
      </c>
      <c r="G13" s="55">
        <f>'SDR Patient and Stations'!F12</f>
        <v>1.2321428571428572</v>
      </c>
      <c r="H13" s="54">
        <f>'SDR Patient and Stations'!G12</f>
        <v>1.3214285714285714</v>
      </c>
      <c r="I13" s="55">
        <f>'SDR Patient and Stations'!H12</f>
        <v>1.3392857142857142</v>
      </c>
      <c r="J13" s="54">
        <f>'SDR Patient and Stations'!I12</f>
        <v>0.9375</v>
      </c>
      <c r="K13" s="55">
        <f>'SDR Patient and Stations'!J12</f>
        <v>1</v>
      </c>
      <c r="L13" s="54">
        <f>'SDR Patient and Stations'!K12</f>
        <v>0.75</v>
      </c>
      <c r="M13" s="55">
        <f>'SDR Patient and Stations'!L12</f>
        <v>0.73</v>
      </c>
      <c r="N13" s="54">
        <f>'SDR Patient and Stations'!M12</f>
        <v>0.62037037037037035</v>
      </c>
      <c r="O13" s="55">
        <f>'SDR Patient and Stations'!N12</f>
        <v>0.62037037037037035</v>
      </c>
      <c r="P13" s="54">
        <f>'SDR Patient and Stations'!O12</f>
        <v>0.68518518518518523</v>
      </c>
      <c r="Q13" s="55">
        <f>'SDR Patient and Stations'!P12</f>
        <v>0.66666666666666663</v>
      </c>
      <c r="R13" s="54">
        <f>'SDR Patient and Stations'!Q12</f>
        <v>0.68518518518518523</v>
      </c>
      <c r="S13" s="55">
        <f>'SDR Patient and Stations'!R12</f>
        <v>0.71296296296296291</v>
      </c>
      <c r="T13" s="54">
        <f>'SDR Patient and Stations'!S12</f>
        <v>0.69444444444444442</v>
      </c>
      <c r="U13" s="55">
        <f>'SDR Patient and Stations'!T12</f>
        <v>0.61111111111111116</v>
      </c>
      <c r="V13" s="54">
        <f>'SDR Patient and Stations'!U12</f>
        <v>0.58333333333333337</v>
      </c>
      <c r="W13" s="55">
        <f>'SDR Patient and Stations'!V12</f>
        <v>0.59259259259259256</v>
      </c>
      <c r="X13" s="54">
        <f>'SDR Patient and Stations'!W12</f>
        <v>0.56481481481481477</v>
      </c>
      <c r="Y13" s="55">
        <f>'SDR Patient and Stations'!X12</f>
        <v>0.59259259259259256</v>
      </c>
      <c r="Z13" s="54">
        <f>'SDR Patient and Stations'!Y12</f>
        <v>0.60185185185185186</v>
      </c>
      <c r="AA13" s="55">
        <f>'SDR Patient and Stations'!Z12</f>
        <v>0.56481481481481477</v>
      </c>
      <c r="AB13" s="54">
        <f>'SDR Patient and Stations'!AA12</f>
        <v>0.62037037037037035</v>
      </c>
      <c r="AC13" s="55">
        <f>'SDR Patient and Stations'!AB12</f>
        <v>0.72222222222222221</v>
      </c>
      <c r="AD13" s="54">
        <f>'SDR Patient and Stations'!AC12</f>
        <v>0.75</v>
      </c>
      <c r="AE13" s="55">
        <f>'SDR Patient and Stations'!AD12</f>
        <v>0.71296296296296291</v>
      </c>
      <c r="AF13" s="54">
        <f>'SDR Patient and Stations'!AE12</f>
        <v>0.83333333333333337</v>
      </c>
      <c r="AG13" s="55">
        <f>'SDR Patient and Stations'!AF12</f>
        <v>0.8970588235294118</v>
      </c>
      <c r="AH13" s="54">
        <f>'SDR Patient and Stations'!AG12</f>
        <v>0.8970588235294118</v>
      </c>
      <c r="AI13" s="55">
        <f>'SDR Patient and Stations'!AH12</f>
        <v>0.95</v>
      </c>
      <c r="AJ13" s="54">
        <f>'SDR Patient and Stations'!AI12</f>
        <v>0.96250000000000002</v>
      </c>
      <c r="AK13" s="55">
        <f>'SDR Patient and Stations'!AJ12</f>
        <v>0.81730769230769229</v>
      </c>
      <c r="AL13" s="54">
        <f>'SDR Patient and Stations'!AK12</f>
        <v>0.80769230769230771</v>
      </c>
      <c r="AM13" s="55">
        <f>'SDR Patient and Stations'!AL12</f>
        <v>0.86538461538461542</v>
      </c>
      <c r="AN13" s="54">
        <f>'SDR Patient and Stations'!AM12</f>
        <v>0.96153846153846156</v>
      </c>
      <c r="AO13" s="55">
        <f>'SDR Patient and Stations'!AN12</f>
        <v>0.97115384615384615</v>
      </c>
      <c r="AP13" s="54">
        <f>'SDR Patient and Stations'!AO12</f>
        <v>0.98958333333333337</v>
      </c>
      <c r="AQ13" s="55">
        <f>'SDR Patient and Stations'!AP12</f>
        <v>1</v>
      </c>
      <c r="AR13" s="54">
        <f>'SDR Patient and Stations'!AQ12</f>
        <v>1.0520833333333333</v>
      </c>
      <c r="AS13" s="55">
        <f>'SDR Patient and Stations'!AR12</f>
        <v>1.0208333333333333</v>
      </c>
      <c r="AT13" s="54">
        <f>'SDR Patient and Stations'!AS12</f>
        <v>0.9375</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6</v>
      </c>
      <c r="D14" s="166">
        <f>'SDR Patient and Stations'!C14</f>
        <v>0</v>
      </c>
      <c r="E14" s="167">
        <f>'SDR Patient and Stations'!D14</f>
        <v>0</v>
      </c>
      <c r="F14" s="166">
        <f>'SDR Patient and Stations'!E14</f>
        <v>1</v>
      </c>
      <c r="G14" s="167">
        <f>'SDR Patient and Stations'!F14</f>
        <v>0</v>
      </c>
      <c r="H14" s="166">
        <f>'SDR Patient and Stations'!G14</f>
        <v>6</v>
      </c>
      <c r="I14" s="167">
        <f>'SDR Patient and Stations'!H14</f>
        <v>5</v>
      </c>
      <c r="J14" s="166">
        <f>'SDR Patient and Stations'!I14</f>
        <v>0</v>
      </c>
      <c r="K14" s="167">
        <f>'SDR Patient and Stations'!J14</f>
        <v>0</v>
      </c>
      <c r="L14" s="166">
        <f>'SDR Patient and Stations'!K14</f>
        <v>2</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-10</v>
      </c>
      <c r="AD14" s="166">
        <f>'SDR Patient and Stations'!AC14</f>
        <v>0</v>
      </c>
      <c r="AE14" s="167">
        <f>'SDR Patient and Stations'!AD14</f>
        <v>0</v>
      </c>
      <c r="AF14" s="166">
        <f>'SDR Patient and Stations'!AE14</f>
        <v>0</v>
      </c>
      <c r="AG14" s="167">
        <f>'SDR Patient and Stations'!AF14</f>
        <v>3</v>
      </c>
      <c r="AH14" s="166">
        <f>'SDR Patient and Stations'!AG14</f>
        <v>0</v>
      </c>
      <c r="AI14" s="167">
        <f>'SDR Patient and Stations'!AH14</f>
        <v>0</v>
      </c>
      <c r="AJ14" s="166">
        <f>'SDR Patient and Stations'!AI14</f>
        <v>6</v>
      </c>
      <c r="AK14" s="167">
        <f>'SDR Patient and Stations'!AJ14</f>
        <v>-8</v>
      </c>
      <c r="AL14" s="166">
        <f>'SDR Patient and Stations'!AK14</f>
        <v>0</v>
      </c>
      <c r="AM14" s="167">
        <f>'SDR Patient and Stations'!AL14</f>
        <v>6</v>
      </c>
      <c r="AN14" s="166">
        <f>'SDR Patient and Stations'!AM14</f>
        <v>0</v>
      </c>
      <c r="AO14" s="167">
        <f>'SDR Patient and Stations'!AN14</f>
        <v>0</v>
      </c>
      <c r="AP14" s="166">
        <f>'SDR Patient and Stations'!AO14</f>
        <v>-8</v>
      </c>
      <c r="AQ14" s="167">
        <f>'SDR Patient and Stations'!AP14</f>
        <v>-4</v>
      </c>
      <c r="AR14" s="166">
        <f>'SDR Patient and Stations'!AQ14</f>
        <v>1</v>
      </c>
      <c r="AS14" s="167">
        <f>'SDR Patient and Stations'!AR14</f>
        <v>7</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1</v>
      </c>
      <c r="J15" s="167">
        <f>'SDR Patient and Stations'!I15</f>
        <v>0</v>
      </c>
      <c r="K15" s="166">
        <f>'SDR Patient and Stations'!J15</f>
        <v>6</v>
      </c>
      <c r="L15" s="167">
        <f>'SDR Patient and Stations'!K15</f>
        <v>5</v>
      </c>
      <c r="M15" s="166">
        <f>'SDR Patient and Stations'!L15</f>
        <v>0</v>
      </c>
      <c r="N15" s="167">
        <f>'SDR Patient and Stations'!M15</f>
        <v>0</v>
      </c>
      <c r="O15" s="166">
        <f>'SDR Patient and Stations'!N15</f>
        <v>2</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-10</v>
      </c>
      <c r="AG15" s="166">
        <f>'SDR Patient and Stations'!AF15</f>
        <v>0</v>
      </c>
      <c r="AH15" s="167">
        <f>'SDR Patient and Stations'!AG15</f>
        <v>0</v>
      </c>
      <c r="AI15" s="166">
        <f>'SDR Patient and Stations'!AH15</f>
        <v>0</v>
      </c>
      <c r="AJ15" s="167">
        <f>'SDR Patient and Stations'!AI15</f>
        <v>3</v>
      </c>
      <c r="AK15" s="166">
        <f>'SDR Patient and Stations'!AJ15</f>
        <v>0</v>
      </c>
      <c r="AL15" s="167">
        <f>'SDR Patient and Stations'!AK15</f>
        <v>0</v>
      </c>
      <c r="AM15" s="166">
        <f>'SDR Patient and Stations'!AL15</f>
        <v>6</v>
      </c>
      <c r="AN15" s="167">
        <f>'SDR Patient and Stations'!AM15</f>
        <v>-8</v>
      </c>
      <c r="AO15" s="166">
        <f>'SDR Patient and Stations'!AN15</f>
        <v>0</v>
      </c>
      <c r="AP15" s="167">
        <f>'SDR Patient and Stations'!AO15</f>
        <v>6</v>
      </c>
      <c r="AQ15" s="166">
        <f>'SDR Patient and Stations'!AP15</f>
        <v>0</v>
      </c>
      <c r="AR15" s="167">
        <f>'SDR Patient and Stations'!AQ15</f>
        <v>0</v>
      </c>
      <c r="AS15" s="166">
        <f>'SDR Patient and Stations'!AR15</f>
        <v>-8</v>
      </c>
      <c r="AT15" s="167">
        <f>'SDR Patient and Stations'!AS15</f>
        <v>-4</v>
      </c>
      <c r="AU15" s="166">
        <f>'SDR Patient and Stations'!AT15</f>
        <v>1</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v>
      </c>
      <c r="K16" s="52">
        <f>'SDR Patient and Stations'!J16</f>
        <v>0</v>
      </c>
      <c r="L16" s="49">
        <f>'SDR Patient and Stations'!K16</f>
        <v>6</v>
      </c>
      <c r="M16" s="52">
        <f>'SDR Patient and Stations'!L16</f>
        <v>5</v>
      </c>
      <c r="N16" s="49">
        <f>'SDR Patient and Stations'!M16</f>
        <v>0</v>
      </c>
      <c r="O16" s="52">
        <f>'SDR Patient and Stations'!N16</f>
        <v>0</v>
      </c>
      <c r="P16" s="49">
        <f>'SDR Patient and Stations'!O16</f>
        <v>2</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-10</v>
      </c>
      <c r="AH16" s="49">
        <f>'SDR Patient and Stations'!AG16</f>
        <v>0</v>
      </c>
      <c r="AI16" s="52">
        <f>'SDR Patient and Stations'!AH16</f>
        <v>0</v>
      </c>
      <c r="AJ16" s="49">
        <f>'SDR Patient and Stations'!AI16</f>
        <v>0</v>
      </c>
      <c r="AK16" s="52">
        <f>'SDR Patient and Stations'!AJ16</f>
        <v>3</v>
      </c>
      <c r="AL16" s="49">
        <f>'SDR Patient and Stations'!AK16</f>
        <v>0</v>
      </c>
      <c r="AM16" s="52">
        <f>'SDR Patient and Stations'!AL16</f>
        <v>0</v>
      </c>
      <c r="AN16" s="49">
        <f>'SDR Patient and Stations'!AM16</f>
        <v>6</v>
      </c>
      <c r="AO16" s="52">
        <f>'SDR Patient and Stations'!AN16</f>
        <v>-8</v>
      </c>
      <c r="AP16" s="49">
        <f>'SDR Patient and Stations'!AO16</f>
        <v>0</v>
      </c>
      <c r="AQ16" s="52">
        <f>'SDR Patient and Stations'!AP16</f>
        <v>6</v>
      </c>
      <c r="AR16" s="49">
        <f>'SDR Patient and Stations'!AQ16</f>
        <v>0</v>
      </c>
      <c r="AS16" s="52">
        <f>'SDR Patient and Stations'!AR16</f>
        <v>0</v>
      </c>
      <c r="AT16" s="49">
        <f>'SDR Patient and Stations'!AS16</f>
        <v>-8</v>
      </c>
      <c r="AU16" s="52">
        <f>'SDR Patient and Stations'!AT16</f>
        <v>-4</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1.4642857142857142</v>
      </c>
      <c r="D22">
        <f>'SDR Patient and Stations'!C12</f>
        <v>1.0576923076923077</v>
      </c>
      <c r="E22">
        <f>'SDR Patient and Stations'!D12</f>
        <v>1</v>
      </c>
      <c r="F22" s="5">
        <f>'SDR Patient and Stations'!E12</f>
        <v>1.2307692307692308</v>
      </c>
      <c r="G22" s="66">
        <f>'SDR Patient and Stations'!F12</f>
        <v>1.2321428571428572</v>
      </c>
      <c r="H22" s="58">
        <f>'SDR Patient and Stations'!G12</f>
        <v>1.3214285714285714</v>
      </c>
      <c r="I22" s="66">
        <f>'SDR Patient and Stations'!H12</f>
        <v>1.3392857142857142</v>
      </c>
      <c r="J22" s="58">
        <f>'SDR Patient and Stations'!I12</f>
        <v>0.9375</v>
      </c>
      <c r="K22" s="66">
        <f>'SDR Patient and Stations'!J12</f>
        <v>1</v>
      </c>
      <c r="L22" s="58">
        <f>'SDR Patient and Stations'!K12</f>
        <v>0.75</v>
      </c>
      <c r="M22" s="66">
        <f>'SDR Patient and Stations'!M12</f>
        <v>0.62037037037037035</v>
      </c>
      <c r="N22" s="58">
        <f>'SDR Patient and Stations'!N12</f>
        <v>0.62037037037037035</v>
      </c>
      <c r="O22" s="66">
        <f>'SDR Patient and Stations'!O12</f>
        <v>0.68518518518518523</v>
      </c>
      <c r="P22" s="58">
        <f>'SDR Patient and Stations'!P12</f>
        <v>0.66666666666666663</v>
      </c>
      <c r="Q22" s="66">
        <f>'SDR Patient and Stations'!Q12</f>
        <v>0.68518518518518523</v>
      </c>
      <c r="R22" s="58">
        <f>'SDR Patient and Stations'!R12</f>
        <v>0.71296296296296291</v>
      </c>
      <c r="S22" s="66">
        <f>'SDR Patient and Stations'!S12</f>
        <v>0.69444444444444442</v>
      </c>
      <c r="T22" s="58">
        <f>'SDR Patient and Stations'!T12</f>
        <v>0.61111111111111116</v>
      </c>
      <c r="U22" s="66">
        <f>'SDR Patient and Stations'!U12</f>
        <v>0.58333333333333337</v>
      </c>
      <c r="V22" s="58">
        <f>'SDR Patient and Stations'!V12</f>
        <v>0.59259259259259256</v>
      </c>
      <c r="W22" s="66">
        <f>'SDR Patient and Stations'!W12</f>
        <v>0.56481481481481477</v>
      </c>
      <c r="X22" s="58">
        <f>'SDR Patient and Stations'!X12</f>
        <v>0.59259259259259256</v>
      </c>
      <c r="Y22" s="66">
        <f>'SDR Patient and Stations'!Y12</f>
        <v>0.60185185185185186</v>
      </c>
      <c r="Z22" s="58">
        <f>'SDR Patient and Stations'!Z12</f>
        <v>0.56481481481481477</v>
      </c>
      <c r="AA22" s="66">
        <f>'SDR Patient and Stations'!AA12</f>
        <v>0.62037037037037035</v>
      </c>
      <c r="AB22" s="58">
        <f>'SDR Patient and Stations'!AB12</f>
        <v>0.72222222222222221</v>
      </c>
      <c r="AC22" s="66">
        <f>'SDR Patient and Stations'!AC12</f>
        <v>0.75</v>
      </c>
      <c r="AD22" s="58">
        <f>'SDR Patient and Stations'!AD12</f>
        <v>0.71296296296296291</v>
      </c>
      <c r="AE22" s="66">
        <f>'SDR Patient and Stations'!AE12</f>
        <v>0.83333333333333337</v>
      </c>
      <c r="AF22" s="58">
        <f>'SDR Patient and Stations'!AF12</f>
        <v>0.8970588235294118</v>
      </c>
      <c r="AG22" s="66">
        <f>'SDR Patient and Stations'!AG12</f>
        <v>0.8970588235294118</v>
      </c>
      <c r="AH22" s="58">
        <f>'SDR Patient and Stations'!AH12</f>
        <v>0.95</v>
      </c>
      <c r="AI22" s="66">
        <f>'SDR Patient and Stations'!AI12</f>
        <v>0.96250000000000002</v>
      </c>
      <c r="AJ22" s="58">
        <f>'SDR Patient and Stations'!AJ12</f>
        <v>0.81730769230769229</v>
      </c>
      <c r="AK22" s="66">
        <f>'SDR Patient and Stations'!AK12</f>
        <v>0.80769230769230771</v>
      </c>
      <c r="AL22" s="58">
        <f>'SDR Patient and Stations'!AL12</f>
        <v>0.86538461538461542</v>
      </c>
      <c r="AM22" s="66">
        <f>'SDR Patient and Stations'!AM12</f>
        <v>0.96153846153846156</v>
      </c>
      <c r="AN22" s="58">
        <f>'SDR Patient and Stations'!AN12</f>
        <v>0.97115384615384615</v>
      </c>
      <c r="AO22" s="66">
        <f>'SDR Patient and Stations'!AO12</f>
        <v>0.98958333333333337</v>
      </c>
      <c r="AP22" s="58">
        <f>'SDR Patient and Stations'!AP12</f>
        <v>1</v>
      </c>
      <c r="AQ22" s="66">
        <f>'SDR Patient and Stations'!AQ12</f>
        <v>1.0520833333333333</v>
      </c>
      <c r="AR22" s="58">
        <f>'SDR Patient and Stations'!AR12</f>
        <v>1.0208333333333333</v>
      </c>
      <c r="AS22" s="66">
        <f>'SDR Patient and Stations'!AS12</f>
        <v>0.9375</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5.8571428571428568</v>
      </c>
      <c r="D24" s="105">
        <f>'SDR Patient and Stations'!C11</f>
        <v>4.2307692307692308</v>
      </c>
      <c r="E24" s="105">
        <f>'SDR Patient and Stations'!D11</f>
        <v>4</v>
      </c>
      <c r="F24" s="115">
        <f>'SDR Patient and Stations'!E11</f>
        <v>4.9230769230769234</v>
      </c>
      <c r="G24" s="114">
        <f t="shared" ref="G24:AZ24" si="12">J32/G26</f>
        <v>5.3076923076923075</v>
      </c>
      <c r="H24" s="113">
        <f t="shared" si="12"/>
        <v>5.6923076923076925</v>
      </c>
      <c r="I24" s="114">
        <f t="shared" si="12"/>
        <v>5.7692307692307692</v>
      </c>
      <c r="J24" s="113">
        <f t="shared" si="12"/>
        <v>3.2608695652173911</v>
      </c>
      <c r="K24" s="114">
        <f t="shared" si="12"/>
        <v>2.6666666666666665</v>
      </c>
      <c r="L24" s="113">
        <f t="shared" si="12"/>
        <v>2.5</v>
      </c>
      <c r="M24" s="114">
        <f t="shared" si="12"/>
        <v>2.4333333333333331</v>
      </c>
      <c r="N24" s="113">
        <f t="shared" si="12"/>
        <v>2.2333333333333334</v>
      </c>
      <c r="O24" s="114">
        <f t="shared" si="12"/>
        <v>2.2333333333333334</v>
      </c>
      <c r="P24" s="113">
        <f t="shared" si="12"/>
        <v>2.4666666666666668</v>
      </c>
      <c r="Q24" s="114">
        <f t="shared" si="12"/>
        <v>2.4</v>
      </c>
      <c r="R24" s="113">
        <f t="shared" si="12"/>
        <v>2.4666666666666668</v>
      </c>
      <c r="S24" s="114">
        <f t="shared" si="12"/>
        <v>2.5666666666666669</v>
      </c>
      <c r="T24" s="113">
        <f t="shared" si="12"/>
        <v>2.5</v>
      </c>
      <c r="U24" s="114">
        <f t="shared" si="12"/>
        <v>2.2000000000000002</v>
      </c>
      <c r="V24" s="113">
        <f t="shared" si="12"/>
        <v>2.1</v>
      </c>
      <c r="W24" s="114">
        <f t="shared" si="12"/>
        <v>2.1333333333333333</v>
      </c>
      <c r="X24" s="113">
        <f t="shared" si="12"/>
        <v>2.0333333333333332</v>
      </c>
      <c r="Y24" s="114">
        <f t="shared" si="12"/>
        <v>2.1333333333333333</v>
      </c>
      <c r="Z24" s="113">
        <f t="shared" si="12"/>
        <v>2.1666666666666665</v>
      </c>
      <c r="AA24" s="114">
        <f t="shared" si="12"/>
        <v>2.0333333333333332</v>
      </c>
      <c r="AB24" s="113">
        <f t="shared" si="12"/>
        <v>2.2333333333333334</v>
      </c>
      <c r="AC24" s="114">
        <f t="shared" si="12"/>
        <v>2.6</v>
      </c>
      <c r="AD24" s="113">
        <f t="shared" si="12"/>
        <v>2.7</v>
      </c>
      <c r="AE24" s="114">
        <f t="shared" si="12"/>
        <v>2.5666666666666669</v>
      </c>
      <c r="AF24" s="113">
        <f t="shared" si="12"/>
        <v>3</v>
      </c>
      <c r="AG24" s="114">
        <f t="shared" si="12"/>
        <v>2.0333333333333332</v>
      </c>
      <c r="AH24" s="113">
        <f t="shared" si="12"/>
        <v>3.05</v>
      </c>
      <c r="AI24" s="114">
        <f t="shared" si="12"/>
        <v>2.8608482871125611</v>
      </c>
      <c r="AJ24" s="113">
        <f t="shared" si="12"/>
        <v>2.8984910277324629</v>
      </c>
      <c r="AK24" s="114">
        <f t="shared" si="12"/>
        <v>3.19963295269168</v>
      </c>
      <c r="AL24" s="113">
        <f t="shared" si="12"/>
        <v>3.1619902120717778</v>
      </c>
      <c r="AM24" s="114">
        <f t="shared" si="12"/>
        <v>3</v>
      </c>
      <c r="AN24" s="113">
        <f t="shared" si="12"/>
        <v>3.3333333333333335</v>
      </c>
      <c r="AO24" s="114">
        <f t="shared" si="12"/>
        <v>3.3666666666666667</v>
      </c>
      <c r="AP24" s="113">
        <f t="shared" si="12"/>
        <v>3.2713020584011487</v>
      </c>
      <c r="AQ24" s="114">
        <f t="shared" si="12"/>
        <v>3.2</v>
      </c>
      <c r="AR24" s="113">
        <f t="shared" si="12"/>
        <v>3.3666666666666667</v>
      </c>
      <c r="AS24" s="114">
        <f t="shared" si="12"/>
        <v>3.2666666666666666</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5.0439560439560438</v>
      </c>
      <c r="E25" s="176">
        <f t="shared" ref="E25:G25" si="13">AVERAGE(D24:E24)</f>
        <v>4.115384615384615</v>
      </c>
      <c r="F25" s="176">
        <f t="shared" si="13"/>
        <v>4.4615384615384617</v>
      </c>
      <c r="G25" s="176">
        <f t="shared" si="13"/>
        <v>5.115384615384615</v>
      </c>
      <c r="H25" s="122">
        <f>AVERAGE(G24:H24)</f>
        <v>5.5</v>
      </c>
      <c r="I25" s="123">
        <f t="shared" ref="I25:AZ25" si="14">AVERAGE(H24:I24)</f>
        <v>5.7307692307692308</v>
      </c>
      <c r="J25" s="122">
        <f t="shared" si="14"/>
        <v>4.5150501672240804</v>
      </c>
      <c r="K25" s="123">
        <f t="shared" si="14"/>
        <v>2.9637681159420288</v>
      </c>
      <c r="L25" s="122">
        <f t="shared" si="14"/>
        <v>2.583333333333333</v>
      </c>
      <c r="M25" s="123">
        <f t="shared" si="14"/>
        <v>2.4666666666666668</v>
      </c>
      <c r="N25" s="122">
        <f t="shared" si="14"/>
        <v>2.333333333333333</v>
      </c>
      <c r="O25" s="123">
        <f t="shared" si="14"/>
        <v>2.2333333333333334</v>
      </c>
      <c r="P25" s="122">
        <f t="shared" si="14"/>
        <v>2.35</v>
      </c>
      <c r="Q25" s="123">
        <f t="shared" si="14"/>
        <v>2.4333333333333336</v>
      </c>
      <c r="R25" s="122">
        <f t="shared" si="14"/>
        <v>2.4333333333333336</v>
      </c>
      <c r="S25" s="123">
        <f t="shared" si="14"/>
        <v>2.5166666666666666</v>
      </c>
      <c r="T25" s="122">
        <f t="shared" si="14"/>
        <v>2.5333333333333332</v>
      </c>
      <c r="U25" s="123">
        <f t="shared" si="14"/>
        <v>2.35</v>
      </c>
      <c r="V25" s="122">
        <f t="shared" si="14"/>
        <v>2.1500000000000004</v>
      </c>
      <c r="W25" s="123">
        <f t="shared" si="14"/>
        <v>2.1166666666666667</v>
      </c>
      <c r="X25" s="122">
        <f t="shared" si="14"/>
        <v>2.083333333333333</v>
      </c>
      <c r="Y25" s="123">
        <f t="shared" si="14"/>
        <v>2.083333333333333</v>
      </c>
      <c r="Z25" s="122">
        <f t="shared" si="14"/>
        <v>2.15</v>
      </c>
      <c r="AA25" s="123">
        <f t="shared" si="14"/>
        <v>2.0999999999999996</v>
      </c>
      <c r="AB25" s="122">
        <f t="shared" si="14"/>
        <v>2.1333333333333333</v>
      </c>
      <c r="AC25" s="123">
        <f t="shared" si="14"/>
        <v>2.416666666666667</v>
      </c>
      <c r="AD25" s="122">
        <f t="shared" si="14"/>
        <v>2.6500000000000004</v>
      </c>
      <c r="AE25" s="123">
        <f t="shared" si="14"/>
        <v>2.6333333333333337</v>
      </c>
      <c r="AF25" s="122">
        <f t="shared" si="14"/>
        <v>2.7833333333333332</v>
      </c>
      <c r="AG25" s="123">
        <f t="shared" si="14"/>
        <v>2.5166666666666666</v>
      </c>
      <c r="AH25" s="122">
        <f t="shared" si="14"/>
        <v>2.5416666666666665</v>
      </c>
      <c r="AI25" s="123">
        <f t="shared" si="14"/>
        <v>2.9554241435562805</v>
      </c>
      <c r="AJ25" s="122">
        <f t="shared" si="14"/>
        <v>2.8796696574225118</v>
      </c>
      <c r="AK25" s="123">
        <f t="shared" si="14"/>
        <v>3.0490619902120715</v>
      </c>
      <c r="AL25" s="122">
        <f t="shared" si="14"/>
        <v>3.1808115823817289</v>
      </c>
      <c r="AM25" s="123">
        <f t="shared" si="14"/>
        <v>3.0809951060358891</v>
      </c>
      <c r="AN25" s="122">
        <f t="shared" si="14"/>
        <v>3.166666666666667</v>
      </c>
      <c r="AO25" s="123">
        <f t="shared" si="14"/>
        <v>3.35</v>
      </c>
      <c r="AP25" s="122">
        <f t="shared" si="14"/>
        <v>3.3189843625339077</v>
      </c>
      <c r="AQ25" s="123">
        <f t="shared" si="14"/>
        <v>3.2356510292005742</v>
      </c>
      <c r="AR25" s="122">
        <f t="shared" si="14"/>
        <v>3.2833333333333332</v>
      </c>
      <c r="AS25" s="123">
        <f t="shared" si="14"/>
        <v>3.3166666666666664</v>
      </c>
      <c r="AT25" s="122">
        <f t="shared" si="14"/>
        <v>2.8833333333333333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13</v>
      </c>
      <c r="G26" s="49">
        <f>IF((F26+E28+(IF(F16&gt;0,0,F16))&gt;'SDR Patient and Stations'!G8),'SDR Patient and Stations'!G8,(F26+E28+(IF(F16&gt;0,0,F16))))</f>
        <v>13</v>
      </c>
      <c r="H26" s="52">
        <f>IF((G26+F28+(IF(G16&gt;0,0,G16))&gt;'SDR Patient and Stations'!H8),'SDR Patient and Stations'!H8,(G26+F28+(IF(G16&gt;0,0,G16))))</f>
        <v>13</v>
      </c>
      <c r="I26" s="116">
        <f>IF((H26+G28+(IF(H16&gt;0,0,H16))&gt;'SDR Patient and Stations'!I8),'SDR Patient and Stations'!I8,(H26+G28+(IF(H16&gt;0,0,H16))))</f>
        <v>13</v>
      </c>
      <c r="J26" s="117">
        <f>IF((I26+H28+(IF(I16&gt;0,0,I16))&gt;'SDR Patient and Stations'!J8),'SDR Patient and Stations'!J8,(I26+H28+(IF(I16&gt;0,0,I16))))</f>
        <v>23</v>
      </c>
      <c r="K26" s="116">
        <f>IF((J26+I28+(IF(J16&gt;0,0,J16))&gt;'SDR Patient and Stations'!K8),'SDR Patient and Stations'!K8,(J26+I28+(IF(J16&gt;0,0,J16))))</f>
        <v>30</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20</v>
      </c>
      <c r="AI26" s="116">
        <f>IF((AH26+AG28+(IF(AH16&gt;0,0,AH16))&gt;'SDR Patient and Stations'!AI8),'SDR Patient and Stations'!AI8,(AH26+AG28+(IF(AH16&gt;0,0,AH16))))</f>
        <v>26.565547128927413</v>
      </c>
      <c r="AJ26" s="117">
        <f>IF((AI26+AH28+(IF(AI16&gt;0,0,AI16))&gt;'SDR Patient and Stations'!AJ8),'SDR Patient and Stations'!AJ8,(AI26+AH28+(IF(AI16&gt;0,0,AI16))))</f>
        <v>26.565547128927413</v>
      </c>
      <c r="AK26" s="116">
        <f>IF((AJ26+AI28+(IF(AJ16&gt;0,0,AJ16))&gt;'SDR Patient and Stations'!AK8),'SDR Patient and Stations'!AK8,(AJ26+AI28+(IF(AJ16&gt;0,0,AJ16))))</f>
        <v>26.565547128927413</v>
      </c>
      <c r="AL26" s="117">
        <f>IF((AK26+AJ28+(IF(AK16&gt;0,0,AK16))&gt;'SDR Patient and Stations'!AL8),'SDR Patient and Stations'!AL8,(AK26+AJ28+(IF(AK16&gt;0,0,AK16))))</f>
        <v>26.565547128927413</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29.040424364368029</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5.7048377219840809</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6.5655471289274132</v>
      </c>
      <c r="AH28" s="117">
        <f t="shared" si="15"/>
        <v>0</v>
      </c>
      <c r="AI28" s="116">
        <f t="shared" si="15"/>
        <v>0</v>
      </c>
      <c r="AJ28" s="117">
        <f t="shared" si="15"/>
        <v>0</v>
      </c>
      <c r="AK28" s="116">
        <f t="shared" si="15"/>
        <v>7.6586505159582998</v>
      </c>
      <c r="AL28" s="117">
        <f t="shared" si="15"/>
        <v>10</v>
      </c>
      <c r="AM28" s="116">
        <f t="shared" si="15"/>
        <v>6.1253350059873384</v>
      </c>
      <c r="AN28" s="117">
        <f t="shared" si="15"/>
        <v>7.0404243643680289</v>
      </c>
      <c r="AO28" s="116">
        <f t="shared" si="15"/>
        <v>10</v>
      </c>
      <c r="AP28" s="117">
        <f t="shared" si="15"/>
        <v>10</v>
      </c>
      <c r="AQ28" s="116">
        <f t="shared" si="15"/>
        <v>6.2686523179480886</v>
      </c>
      <c r="AR28" s="117">
        <f t="shared" si="15"/>
        <v>2.4507042253521121</v>
      </c>
      <c r="AS28" s="116">
        <f t="shared" si="15"/>
        <v>5.5633802816901436</v>
      </c>
      <c r="AT28" s="117">
        <f t="shared" si="15"/>
        <v>5.5967383246849565</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64</v>
      </c>
      <c r="G30" s="68">
        <f>HLOOKUP(G19,'SDR Patient and Stations'!$B$6:$AT$14,4,FALSE)</f>
        <v>69</v>
      </c>
      <c r="H30" s="60">
        <f>HLOOKUP(H19,'SDR Patient and Stations'!$B$6:$AT$14,4,FALSE)</f>
        <v>74</v>
      </c>
      <c r="I30" s="68">
        <f>HLOOKUP(I19,'SDR Patient and Stations'!$B$6:$AT$14,4,FALSE)</f>
        <v>75</v>
      </c>
      <c r="J30" s="60">
        <f>HLOOKUP(J19,'SDR Patient and Stations'!$B$6:$AT$14,4,FALSE)</f>
        <v>75</v>
      </c>
      <c r="K30" s="68">
        <f>HLOOKUP(K19,'SDR Patient and Stations'!$B$6:$AT$14,4,FALSE)</f>
        <v>80</v>
      </c>
      <c r="L30" s="60">
        <f>HLOOKUP(L19,'SDR Patient and Stations'!$B$6:$AT$14,4,FALSE)</f>
        <v>75</v>
      </c>
      <c r="M30" s="68">
        <f>HLOOKUP(M19,'SDR Patient and Stations'!$B$6:$AT$14,4,FALSE)</f>
        <v>73</v>
      </c>
      <c r="N30" s="60">
        <f>HLOOKUP(N19,'SDR Patient and Stations'!$B$6:$AT$14,4,FALSE)</f>
        <v>67</v>
      </c>
      <c r="O30" s="68">
        <f>HLOOKUP(O19,'SDR Patient and Stations'!$B$6:$AT$14,4,FALSE)</f>
        <v>67</v>
      </c>
      <c r="P30" s="60">
        <f>HLOOKUP(P19,'SDR Patient and Stations'!$B$6:$AT$14,4,FALSE)</f>
        <v>74</v>
      </c>
      <c r="Q30" s="68">
        <f>HLOOKUP(Q19,'SDR Patient and Stations'!$B$6:$AT$14,4,FALSE)</f>
        <v>72</v>
      </c>
      <c r="R30" s="60">
        <f>HLOOKUP(R19,'SDR Patient and Stations'!$B$6:$AT$14,4,FALSE)</f>
        <v>74</v>
      </c>
      <c r="S30" s="68">
        <f>HLOOKUP(S19,'SDR Patient and Stations'!$B$6:$AT$14,4,FALSE)</f>
        <v>77</v>
      </c>
      <c r="T30" s="60">
        <f>HLOOKUP(T19,'SDR Patient and Stations'!$B$6:$AT$14,4,FALSE)</f>
        <v>75</v>
      </c>
      <c r="U30" s="68">
        <f>HLOOKUP(U19,'SDR Patient and Stations'!$B$6:$AT$14,4,FALSE)</f>
        <v>66</v>
      </c>
      <c r="V30" s="60">
        <f>HLOOKUP(V19,'SDR Patient and Stations'!$B$6:$AT$14,4,FALSE)</f>
        <v>63</v>
      </c>
      <c r="W30" s="68">
        <f>HLOOKUP(W19,'SDR Patient and Stations'!$B$6:$AT$14,4,FALSE)</f>
        <v>64</v>
      </c>
      <c r="X30" s="60">
        <f>HLOOKUP(X19,'SDR Patient and Stations'!$B$6:$AT$14,4,FALSE)</f>
        <v>61</v>
      </c>
      <c r="Y30" s="68">
        <f>HLOOKUP(Y19,'SDR Patient and Stations'!$B$6:$AT$14,4,FALSE)</f>
        <v>64</v>
      </c>
      <c r="Z30" s="60">
        <f>HLOOKUP(Z19,'SDR Patient and Stations'!$B$6:$AT$14,4,FALSE)</f>
        <v>65</v>
      </c>
      <c r="AA30" s="68">
        <f>HLOOKUP(AA19,'SDR Patient and Stations'!$B$6:$AT$14,4,FALSE)</f>
        <v>61</v>
      </c>
      <c r="AB30" s="60">
        <f>HLOOKUP(AB19,'SDR Patient and Stations'!$B$6:$AT$14,4,FALSE)</f>
        <v>67</v>
      </c>
      <c r="AC30" s="68">
        <f>HLOOKUP(AC19,'SDR Patient and Stations'!$B$6:$AT$14,4,FALSE)</f>
        <v>78</v>
      </c>
      <c r="AD30" s="60">
        <f>HLOOKUP(AD19,'SDR Patient and Stations'!$B$6:$AT$14,4,FALSE)</f>
        <v>81</v>
      </c>
      <c r="AE30" s="68">
        <f>HLOOKUP(AE19,'SDR Patient and Stations'!$B$6:$AT$14,4,FALSE)</f>
        <v>77</v>
      </c>
      <c r="AF30" s="60">
        <f>HLOOKUP(AF19,'SDR Patient and Stations'!$B$6:$AT$14,4,FALSE)</f>
        <v>90</v>
      </c>
      <c r="AG30" s="68">
        <f>HLOOKUP(AG19,'SDR Patient and Stations'!$B$6:$AT$14,4,FALSE)</f>
        <v>61</v>
      </c>
      <c r="AH30" s="60">
        <f>HLOOKUP(AH19,'SDR Patient and Stations'!$B$6:$AT$14,4,FALSE)</f>
        <v>61</v>
      </c>
      <c r="AI30" s="68">
        <f>HLOOKUP(AI19,'SDR Patient and Stations'!$B$6:$AT$14,4,FALSE)</f>
        <v>76</v>
      </c>
      <c r="AJ30" s="60">
        <f>HLOOKUP(AJ19,'SDR Patient and Stations'!$B$6:$AT$14,4,FALSE)</f>
        <v>77</v>
      </c>
      <c r="AK30" s="68">
        <f>HLOOKUP(AK19,'SDR Patient and Stations'!$B$6:$AT$14,4,FALSE)</f>
        <v>85</v>
      </c>
      <c r="AL30" s="60">
        <f>HLOOKUP(AL19,'SDR Patient and Stations'!$B$6:$AT$14,4,FALSE)</f>
        <v>84</v>
      </c>
      <c r="AM30" s="68">
        <f>HLOOKUP(AM19,'SDR Patient and Stations'!$B$6:$AT$14,4,FALSE)</f>
        <v>90</v>
      </c>
      <c r="AN30" s="60">
        <f>HLOOKUP(AN19,'SDR Patient and Stations'!$B$6:$AT$14,4,FALSE)</f>
        <v>100</v>
      </c>
      <c r="AO30" s="68">
        <f>HLOOKUP(AO19,'SDR Patient and Stations'!$B$6:$AT$14,4,FALSE)</f>
        <v>101</v>
      </c>
      <c r="AP30" s="60">
        <f>HLOOKUP(AP19,'SDR Patient and Stations'!$B$6:$AT$14,4,FALSE)</f>
        <v>95</v>
      </c>
      <c r="AQ30" s="68">
        <f>HLOOKUP(AQ19,'SDR Patient and Stations'!$B$6:$AT$14,4,FALSE)</f>
        <v>96</v>
      </c>
      <c r="AR30" s="60">
        <f>HLOOKUP(AR19,'SDR Patient and Stations'!$B$6:$AT$14,4,FALSE)</f>
        <v>101</v>
      </c>
      <c r="AS30" s="68">
        <f>HLOOKUP(AS19,'SDR Patient and Stations'!$B$6:$AT$14,4,FALSE)</f>
        <v>98</v>
      </c>
      <c r="AT30" s="60">
        <f>HLOOKUP(AT19,'SDR Patient and Stations'!$B$6:$AT$14,4,FALSE)</f>
        <v>75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41</v>
      </c>
      <c r="G32" s="68">
        <f>HLOOKUP(G20,'SDR Patient and Stations'!$B$6:$AT$14,4,FALSE)</f>
        <v>55</v>
      </c>
      <c r="H32" s="60">
        <f>HLOOKUP(H20,'SDR Patient and Stations'!$B$6:$AT$14,4,FALSE)</f>
        <v>52</v>
      </c>
      <c r="I32" s="68">
        <f>HLOOKUP(I20,'SDR Patient and Stations'!$B$6:$AT$14,4,FALSE)</f>
        <v>64</v>
      </c>
      <c r="J32" s="60">
        <f>HLOOKUP(J20,'SDR Patient and Stations'!$B$6:$AT$14,4,FALSE)</f>
        <v>69</v>
      </c>
      <c r="K32" s="68">
        <f>HLOOKUP(K20,'SDR Patient and Stations'!$B$6:$AT$14,4,FALSE)</f>
        <v>74</v>
      </c>
      <c r="L32" s="60">
        <f>HLOOKUP(L20,'SDR Patient and Stations'!$B$6:$AT$14,4,FALSE)</f>
        <v>75</v>
      </c>
      <c r="M32" s="68">
        <f>HLOOKUP(M20,'SDR Patient and Stations'!$B$6:$AT$14,4,FALSE)</f>
        <v>75</v>
      </c>
      <c r="N32" s="60">
        <f>HLOOKUP(N20,'SDR Patient and Stations'!$B$6:$AT$14,4,FALSE)</f>
        <v>80</v>
      </c>
      <c r="O32" s="68">
        <f>HLOOKUP(O20,'SDR Patient and Stations'!$B$6:$AT$14,4,FALSE)</f>
        <v>75</v>
      </c>
      <c r="P32" s="60">
        <f>HLOOKUP(P20,'SDR Patient and Stations'!$B$6:$AT$14,4,FALSE)</f>
        <v>73</v>
      </c>
      <c r="Q32" s="68">
        <f>HLOOKUP(Q20,'SDR Patient and Stations'!$B$6:$AT$14,4,FALSE)</f>
        <v>67</v>
      </c>
      <c r="R32" s="60">
        <f>HLOOKUP(R20,'SDR Patient and Stations'!$B$6:$AT$14,4,FALSE)</f>
        <v>67</v>
      </c>
      <c r="S32" s="68">
        <f>HLOOKUP(S20,'SDR Patient and Stations'!$B$6:$AT$14,4,FALSE)</f>
        <v>74</v>
      </c>
      <c r="T32" s="60">
        <f>HLOOKUP(T20,'SDR Patient and Stations'!$B$6:$AT$14,4,FALSE)</f>
        <v>72</v>
      </c>
      <c r="U32" s="68">
        <f>HLOOKUP(U20,'SDR Patient and Stations'!$B$6:$AT$14,4,FALSE)</f>
        <v>74</v>
      </c>
      <c r="V32" s="60">
        <f>HLOOKUP(V20,'SDR Patient and Stations'!$B$6:$AT$14,4,FALSE)</f>
        <v>77</v>
      </c>
      <c r="W32" s="68">
        <f>HLOOKUP(W20,'SDR Patient and Stations'!$B$6:$AT$14,4,FALSE)</f>
        <v>75</v>
      </c>
      <c r="X32" s="60">
        <f>HLOOKUP(X20,'SDR Patient and Stations'!$B$6:$AT$14,4,FALSE)</f>
        <v>66</v>
      </c>
      <c r="Y32" s="68">
        <f>HLOOKUP(Y20,'SDR Patient and Stations'!$B$6:$AT$14,4,FALSE)</f>
        <v>63</v>
      </c>
      <c r="Z32" s="60">
        <f>HLOOKUP(Z20,'SDR Patient and Stations'!$B$6:$AT$14,4,FALSE)</f>
        <v>64</v>
      </c>
      <c r="AA32" s="68">
        <f>HLOOKUP(AA20,'SDR Patient and Stations'!$B$6:$AT$14,4,FALSE)</f>
        <v>61</v>
      </c>
      <c r="AB32" s="60">
        <f>HLOOKUP(AB20,'SDR Patient and Stations'!$B$6:$AT$14,4,FALSE)</f>
        <v>64</v>
      </c>
      <c r="AC32" s="68">
        <f>HLOOKUP(AC20,'SDR Patient and Stations'!$B$6:$AT$14,4,FALSE)</f>
        <v>65</v>
      </c>
      <c r="AD32" s="60">
        <f>HLOOKUP(AD20,'SDR Patient and Stations'!$B$6:$AT$14,4,FALSE)</f>
        <v>61</v>
      </c>
      <c r="AE32" s="68">
        <f>HLOOKUP(AE20,'SDR Patient and Stations'!$B$6:$AT$14,4,FALSE)</f>
        <v>67</v>
      </c>
      <c r="AF32" s="60">
        <f>HLOOKUP(AF20,'SDR Patient and Stations'!$B$6:$AT$14,4,FALSE)</f>
        <v>78</v>
      </c>
      <c r="AG32" s="68">
        <f>HLOOKUP(AG20,'SDR Patient and Stations'!$B$6:$AT$14,4,FALSE)</f>
        <v>81</v>
      </c>
      <c r="AH32" s="60">
        <f>HLOOKUP(AH20,'SDR Patient and Stations'!$B$6:$AT$14,4,FALSE)</f>
        <v>77</v>
      </c>
      <c r="AI32" s="68">
        <f>HLOOKUP(AI20,'SDR Patient and Stations'!$B$6:$AT$14,4,FALSE)</f>
        <v>90</v>
      </c>
      <c r="AJ32" s="60">
        <f>HLOOKUP(AJ20,'SDR Patient and Stations'!$B$6:$AT$14,4,FALSE)</f>
        <v>61</v>
      </c>
      <c r="AK32" s="68">
        <f>HLOOKUP(AK20,'SDR Patient and Stations'!$B$6:$AT$14,4,FALSE)</f>
        <v>61</v>
      </c>
      <c r="AL32" s="60">
        <f>HLOOKUP(AL20,'SDR Patient and Stations'!$B$6:$AT$14,4,FALSE)</f>
        <v>76</v>
      </c>
      <c r="AM32" s="68">
        <f>HLOOKUP(AM20,'SDR Patient and Stations'!$B$6:$AT$14,4,FALSE)</f>
        <v>77</v>
      </c>
      <c r="AN32" s="60">
        <f>HLOOKUP(AN20,'SDR Patient and Stations'!$B$6:$AT$14,4,FALSE)</f>
        <v>85</v>
      </c>
      <c r="AO32" s="68">
        <f>HLOOKUP(AO20,'SDR Patient and Stations'!$B$6:$AT$14,4,FALSE)</f>
        <v>84</v>
      </c>
      <c r="AP32" s="60">
        <f>HLOOKUP(AP20,'SDR Patient and Stations'!$B$6:$AT$14,4,FALSE)</f>
        <v>90</v>
      </c>
      <c r="AQ32" s="68">
        <f>HLOOKUP(AQ20,'SDR Patient and Stations'!$B$6:$AT$14,4,FALSE)</f>
        <v>100</v>
      </c>
      <c r="AR32" s="60">
        <f>HLOOKUP(AR20,'SDR Patient and Stations'!$B$6:$AT$14,4,FALSE)</f>
        <v>101</v>
      </c>
      <c r="AS32" s="68">
        <f>HLOOKUP(AS20,'SDR Patient and Stations'!$B$6:$AT$14,4,FALSE)</f>
        <v>95</v>
      </c>
      <c r="AT32" s="60">
        <f>HLOOKUP(AT20,'SDR Patient and Stations'!$B$6:$AT$14,4,FALSE)</f>
        <v>96</v>
      </c>
      <c r="AU32" s="68">
        <f>HLOOKUP(AU20,'SDR Patient and Stations'!$B$6:$AT$14,4,FALSE)</f>
        <v>101</v>
      </c>
      <c r="AV32" s="60">
        <f>HLOOKUP(AV20,'SDR Patient and Stations'!$B$6:$AT$14,4,FALSE)</f>
        <v>98</v>
      </c>
      <c r="AW32" s="68">
        <f>HLOOKUP(AW20,'SDR Patient and Stations'!$B$6:$AT$14,4,FALSE)</f>
        <v>75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23</v>
      </c>
      <c r="G34" s="69">
        <f t="shared" si="16"/>
        <v>14</v>
      </c>
      <c r="H34" s="61">
        <f t="shared" si="16"/>
        <v>22</v>
      </c>
      <c r="I34" s="69">
        <f t="shared" si="16"/>
        <v>11</v>
      </c>
      <c r="J34" s="61">
        <f t="shared" si="16"/>
        <v>6</v>
      </c>
      <c r="K34" s="69">
        <f t="shared" si="16"/>
        <v>6</v>
      </c>
      <c r="L34" s="61">
        <f t="shared" si="16"/>
        <v>0</v>
      </c>
      <c r="M34" s="69">
        <f t="shared" si="16"/>
        <v>-2</v>
      </c>
      <c r="N34" s="61">
        <f t="shared" si="16"/>
        <v>-13</v>
      </c>
      <c r="O34" s="69">
        <f t="shared" si="16"/>
        <v>-8</v>
      </c>
      <c r="P34" s="61">
        <f t="shared" si="16"/>
        <v>1</v>
      </c>
      <c r="Q34" s="69">
        <f t="shared" si="16"/>
        <v>5</v>
      </c>
      <c r="R34" s="61">
        <f t="shared" si="16"/>
        <v>7</v>
      </c>
      <c r="S34" s="69">
        <f t="shared" si="16"/>
        <v>3</v>
      </c>
      <c r="T34" s="61">
        <f t="shared" si="16"/>
        <v>3</v>
      </c>
      <c r="U34" s="69">
        <f t="shared" si="16"/>
        <v>-8</v>
      </c>
      <c r="V34" s="61">
        <f t="shared" si="16"/>
        <v>-14</v>
      </c>
      <c r="W34" s="69">
        <f t="shared" si="16"/>
        <v>-11</v>
      </c>
      <c r="X34" s="61">
        <f t="shared" si="16"/>
        <v>-5</v>
      </c>
      <c r="Y34" s="69">
        <f t="shared" si="16"/>
        <v>1</v>
      </c>
      <c r="Z34" s="61">
        <f t="shared" si="16"/>
        <v>1</v>
      </c>
      <c r="AA34" s="69">
        <f t="shared" si="16"/>
        <v>0</v>
      </c>
      <c r="AB34" s="61">
        <f t="shared" si="16"/>
        <v>3</v>
      </c>
      <c r="AC34" s="69">
        <f t="shared" si="16"/>
        <v>13</v>
      </c>
      <c r="AD34" s="61">
        <f t="shared" si="16"/>
        <v>20</v>
      </c>
      <c r="AE34" s="69">
        <f t="shared" si="16"/>
        <v>10</v>
      </c>
      <c r="AF34" s="61">
        <f t="shared" si="16"/>
        <v>12</v>
      </c>
      <c r="AG34" s="69">
        <f t="shared" si="16"/>
        <v>-20</v>
      </c>
      <c r="AH34" s="61">
        <f t="shared" si="16"/>
        <v>-16</v>
      </c>
      <c r="AI34" s="69">
        <f t="shared" si="16"/>
        <v>-14</v>
      </c>
      <c r="AJ34" s="61">
        <f t="shared" si="16"/>
        <v>16</v>
      </c>
      <c r="AK34" s="69">
        <f t="shared" si="16"/>
        <v>24</v>
      </c>
      <c r="AL34" s="61">
        <f t="shared" si="16"/>
        <v>8</v>
      </c>
      <c r="AM34" s="69">
        <f t="shared" si="16"/>
        <v>13</v>
      </c>
      <c r="AN34" s="61">
        <f t="shared" si="16"/>
        <v>15</v>
      </c>
      <c r="AO34" s="69">
        <f t="shared" si="16"/>
        <v>17</v>
      </c>
      <c r="AP34" s="61">
        <f t="shared" si="16"/>
        <v>5</v>
      </c>
      <c r="AQ34" s="69">
        <f t="shared" si="16"/>
        <v>-4</v>
      </c>
      <c r="AR34" s="61">
        <f t="shared" si="16"/>
        <v>0</v>
      </c>
      <c r="AS34" s="69">
        <f t="shared" si="16"/>
        <v>3</v>
      </c>
      <c r="AT34" s="61">
        <f t="shared" si="16"/>
        <v>-21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0.56097560975609762</v>
      </c>
      <c r="G36" s="107">
        <f t="shared" ref="G36:AZ36" si="18">IFERROR(G34/G32,0)</f>
        <v>0.25454545454545452</v>
      </c>
      <c r="H36" s="108">
        <f t="shared" si="18"/>
        <v>0.42307692307692307</v>
      </c>
      <c r="I36" s="107">
        <f t="shared" si="18"/>
        <v>0.171875</v>
      </c>
      <c r="J36" s="108">
        <f t="shared" si="18"/>
        <v>8.6956521739130432E-2</v>
      </c>
      <c r="K36" s="107">
        <f t="shared" si="18"/>
        <v>8.1081081081081086E-2</v>
      </c>
      <c r="L36" s="108">
        <f t="shared" si="18"/>
        <v>0</v>
      </c>
      <c r="M36" s="107">
        <f t="shared" si="18"/>
        <v>-2.6666666666666668E-2</v>
      </c>
      <c r="N36" s="108">
        <f t="shared" si="18"/>
        <v>-0.16250000000000001</v>
      </c>
      <c r="O36" s="107">
        <f t="shared" si="18"/>
        <v>-0.10666666666666667</v>
      </c>
      <c r="P36" s="108">
        <f t="shared" si="18"/>
        <v>1.3698630136986301E-2</v>
      </c>
      <c r="Q36" s="107">
        <f t="shared" si="18"/>
        <v>7.4626865671641784E-2</v>
      </c>
      <c r="R36" s="108">
        <f t="shared" si="18"/>
        <v>0.1044776119402985</v>
      </c>
      <c r="S36" s="107">
        <f t="shared" si="18"/>
        <v>4.0540540540540543E-2</v>
      </c>
      <c r="T36" s="108">
        <f t="shared" si="18"/>
        <v>4.1666666666666664E-2</v>
      </c>
      <c r="U36" s="107">
        <f t="shared" si="18"/>
        <v>-0.10810810810810811</v>
      </c>
      <c r="V36" s="108">
        <f t="shared" si="18"/>
        <v>-0.18181818181818182</v>
      </c>
      <c r="W36" s="107">
        <f t="shared" si="18"/>
        <v>-0.14666666666666667</v>
      </c>
      <c r="X36" s="108">
        <f t="shared" si="18"/>
        <v>-7.575757575757576E-2</v>
      </c>
      <c r="Y36" s="107">
        <f t="shared" si="18"/>
        <v>1.5873015873015872E-2</v>
      </c>
      <c r="Z36" s="108">
        <f t="shared" si="18"/>
        <v>1.5625E-2</v>
      </c>
      <c r="AA36" s="107">
        <f t="shared" si="18"/>
        <v>0</v>
      </c>
      <c r="AB36" s="108">
        <f t="shared" si="18"/>
        <v>4.6875E-2</v>
      </c>
      <c r="AC36" s="107">
        <f t="shared" si="18"/>
        <v>0.2</v>
      </c>
      <c r="AD36" s="108">
        <f t="shared" si="18"/>
        <v>0.32786885245901637</v>
      </c>
      <c r="AE36" s="107">
        <f t="shared" si="18"/>
        <v>0.14925373134328357</v>
      </c>
      <c r="AF36" s="108">
        <f t="shared" si="18"/>
        <v>0.15384615384615385</v>
      </c>
      <c r="AG36" s="107">
        <f t="shared" si="18"/>
        <v>-0.24691358024691357</v>
      </c>
      <c r="AH36" s="108">
        <f t="shared" si="18"/>
        <v>-0.20779220779220781</v>
      </c>
      <c r="AI36" s="107">
        <f t="shared" si="18"/>
        <v>-0.15555555555555556</v>
      </c>
      <c r="AJ36" s="108">
        <f t="shared" si="18"/>
        <v>0.26229508196721313</v>
      </c>
      <c r="AK36" s="107">
        <f t="shared" si="18"/>
        <v>0.39344262295081966</v>
      </c>
      <c r="AL36" s="108">
        <f t="shared" si="18"/>
        <v>0.10526315789473684</v>
      </c>
      <c r="AM36" s="107">
        <f t="shared" si="18"/>
        <v>0.16883116883116883</v>
      </c>
      <c r="AN36" s="108">
        <f t="shared" si="18"/>
        <v>0.17647058823529413</v>
      </c>
      <c r="AO36" s="107">
        <f t="shared" si="18"/>
        <v>0.20238095238095238</v>
      </c>
      <c r="AP36" s="108">
        <f t="shared" si="18"/>
        <v>5.5555555555555552E-2</v>
      </c>
      <c r="AQ36" s="107">
        <f t="shared" si="18"/>
        <v>-0.04</v>
      </c>
      <c r="AR36" s="108">
        <f t="shared" si="18"/>
        <v>0</v>
      </c>
      <c r="AS36" s="107">
        <f t="shared" si="18"/>
        <v>3.1578947368421054E-2</v>
      </c>
      <c r="AT36" s="108">
        <f t="shared" si="18"/>
        <v>-0.21875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3.1165311653116534E-2</v>
      </c>
      <c r="G38" s="107">
        <f t="shared" ref="G38:BD38" si="20">G36/18</f>
        <v>1.4141414141414141E-2</v>
      </c>
      <c r="H38" s="108">
        <f t="shared" si="20"/>
        <v>2.3504273504273504E-2</v>
      </c>
      <c r="I38" s="107">
        <f t="shared" si="20"/>
        <v>9.5486111111111119E-3</v>
      </c>
      <c r="J38" s="108">
        <f t="shared" si="20"/>
        <v>4.830917874396135E-3</v>
      </c>
      <c r="K38" s="107">
        <f t="shared" si="20"/>
        <v>4.5045045045045045E-3</v>
      </c>
      <c r="L38" s="108">
        <f t="shared" si="20"/>
        <v>0</v>
      </c>
      <c r="M38" s="107">
        <f t="shared" si="20"/>
        <v>-1.4814814814814816E-3</v>
      </c>
      <c r="N38" s="108">
        <f t="shared" si="20"/>
        <v>-9.0277777777777787E-3</v>
      </c>
      <c r="O38" s="107">
        <f t="shared" si="20"/>
        <v>-5.9259259259259265E-3</v>
      </c>
      <c r="P38" s="108">
        <f t="shared" si="20"/>
        <v>7.6103500761035003E-4</v>
      </c>
      <c r="Q38" s="107">
        <f t="shared" si="20"/>
        <v>4.1459369817578766E-3</v>
      </c>
      <c r="R38" s="108">
        <f t="shared" si="20"/>
        <v>5.8043117744610278E-3</v>
      </c>
      <c r="S38" s="107">
        <f t="shared" si="20"/>
        <v>2.2522522522522522E-3</v>
      </c>
      <c r="T38" s="108">
        <f t="shared" si="20"/>
        <v>2.3148148148148147E-3</v>
      </c>
      <c r="U38" s="107">
        <f t="shared" si="20"/>
        <v>-6.006006006006006E-3</v>
      </c>
      <c r="V38" s="108">
        <f t="shared" si="20"/>
        <v>-1.0101010101010102E-2</v>
      </c>
      <c r="W38" s="107">
        <f t="shared" si="20"/>
        <v>-8.1481481481481474E-3</v>
      </c>
      <c r="X38" s="108">
        <f t="shared" si="20"/>
        <v>-4.2087542087542087E-3</v>
      </c>
      <c r="Y38" s="107">
        <f t="shared" si="20"/>
        <v>8.8183421516754845E-4</v>
      </c>
      <c r="Z38" s="108">
        <f t="shared" si="20"/>
        <v>8.6805555555555551E-4</v>
      </c>
      <c r="AA38" s="107">
        <f t="shared" si="20"/>
        <v>0</v>
      </c>
      <c r="AB38" s="108">
        <f t="shared" si="20"/>
        <v>2.6041666666666665E-3</v>
      </c>
      <c r="AC38" s="107">
        <f t="shared" si="20"/>
        <v>1.1111111111111112E-2</v>
      </c>
      <c r="AD38" s="108">
        <f t="shared" si="20"/>
        <v>1.8214936247723131E-2</v>
      </c>
      <c r="AE38" s="107">
        <f t="shared" si="20"/>
        <v>8.2918739635157532E-3</v>
      </c>
      <c r="AF38" s="108">
        <f t="shared" si="20"/>
        <v>8.5470085470085479E-3</v>
      </c>
      <c r="AG38" s="107">
        <f t="shared" si="20"/>
        <v>-1.3717421124828532E-2</v>
      </c>
      <c r="AH38" s="108">
        <f t="shared" si="20"/>
        <v>-1.1544011544011544E-2</v>
      </c>
      <c r="AI38" s="107">
        <f t="shared" si="20"/>
        <v>-8.6419753086419762E-3</v>
      </c>
      <c r="AJ38" s="108">
        <f t="shared" si="20"/>
        <v>1.4571948998178506E-2</v>
      </c>
      <c r="AK38" s="107">
        <f t="shared" si="20"/>
        <v>2.185792349726776E-2</v>
      </c>
      <c r="AL38" s="108">
        <f t="shared" si="20"/>
        <v>5.8479532163742687E-3</v>
      </c>
      <c r="AM38" s="107">
        <f t="shared" si="20"/>
        <v>9.3795093795093799E-3</v>
      </c>
      <c r="AN38" s="108">
        <f t="shared" si="20"/>
        <v>9.8039215686274508E-3</v>
      </c>
      <c r="AO38" s="107">
        <f t="shared" si="20"/>
        <v>1.1243386243386243E-2</v>
      </c>
      <c r="AP38" s="108">
        <f t="shared" si="20"/>
        <v>3.0864197530864196E-3</v>
      </c>
      <c r="AQ38" s="107">
        <f t="shared" si="20"/>
        <v>-2.2222222222222222E-3</v>
      </c>
      <c r="AR38" s="108">
        <f t="shared" si="20"/>
        <v>0</v>
      </c>
      <c r="AS38" s="107">
        <f t="shared" si="20"/>
        <v>1.7543859649122807E-3</v>
      </c>
      <c r="AT38" s="108">
        <f t="shared" si="20"/>
        <v>-1.2152777777777778E-2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0.56097560975609762</v>
      </c>
      <c r="G40" s="120">
        <f t="shared" ref="G40:BD40" si="21">G38*G41</f>
        <v>0.25454545454545452</v>
      </c>
      <c r="H40" s="108">
        <f t="shared" si="21"/>
        <v>0.42307692307692307</v>
      </c>
      <c r="I40" s="107">
        <f t="shared" si="21"/>
        <v>0.171875</v>
      </c>
      <c r="J40" s="108">
        <f t="shared" si="21"/>
        <v>8.6956521739130432E-2</v>
      </c>
      <c r="K40" s="107">
        <f t="shared" si="21"/>
        <v>8.1081081081081086E-2</v>
      </c>
      <c r="L40" s="108">
        <f t="shared" si="21"/>
        <v>0</v>
      </c>
      <c r="M40" s="107">
        <f t="shared" si="21"/>
        <v>-2.6666666666666668E-2</v>
      </c>
      <c r="N40" s="108">
        <f t="shared" si="21"/>
        <v>-0.16250000000000001</v>
      </c>
      <c r="O40" s="107">
        <f t="shared" si="21"/>
        <v>-0.10666666666666667</v>
      </c>
      <c r="P40" s="108">
        <f t="shared" si="21"/>
        <v>1.3698630136986301E-2</v>
      </c>
      <c r="Q40" s="107">
        <f t="shared" si="21"/>
        <v>7.4626865671641784E-2</v>
      </c>
      <c r="R40" s="108">
        <f t="shared" si="21"/>
        <v>0.1044776119402985</v>
      </c>
      <c r="S40" s="107">
        <f t="shared" si="21"/>
        <v>4.0540540540540543E-2</v>
      </c>
      <c r="T40" s="108">
        <f t="shared" si="21"/>
        <v>4.1666666666666664E-2</v>
      </c>
      <c r="U40" s="107">
        <f t="shared" si="21"/>
        <v>-0.10810810810810811</v>
      </c>
      <c r="V40" s="108">
        <f t="shared" si="21"/>
        <v>-0.18181818181818182</v>
      </c>
      <c r="W40" s="107">
        <f t="shared" si="21"/>
        <v>-0.14666666666666667</v>
      </c>
      <c r="X40" s="108">
        <f t="shared" si="21"/>
        <v>-7.575757575757576E-2</v>
      </c>
      <c r="Y40" s="107">
        <f t="shared" si="21"/>
        <v>1.5873015873015872E-2</v>
      </c>
      <c r="Z40" s="108">
        <f t="shared" si="21"/>
        <v>1.5625E-2</v>
      </c>
      <c r="AA40" s="107">
        <f t="shared" si="21"/>
        <v>0</v>
      </c>
      <c r="AB40" s="108">
        <f t="shared" si="21"/>
        <v>4.6875E-2</v>
      </c>
      <c r="AC40" s="107">
        <f t="shared" si="21"/>
        <v>0.2</v>
      </c>
      <c r="AD40" s="108">
        <f t="shared" si="21"/>
        <v>0.32786885245901637</v>
      </c>
      <c r="AE40" s="107">
        <f t="shared" si="21"/>
        <v>0.14925373134328357</v>
      </c>
      <c r="AF40" s="108">
        <f t="shared" si="21"/>
        <v>0.15384615384615385</v>
      </c>
      <c r="AG40" s="107">
        <f t="shared" si="21"/>
        <v>-0.24691358024691357</v>
      </c>
      <c r="AH40" s="108">
        <f t="shared" si="21"/>
        <v>-0.20779220779220781</v>
      </c>
      <c r="AI40" s="107">
        <f t="shared" si="21"/>
        <v>-0.15555555555555556</v>
      </c>
      <c r="AJ40" s="108">
        <f t="shared" si="21"/>
        <v>0.26229508196721313</v>
      </c>
      <c r="AK40" s="107">
        <f t="shared" si="21"/>
        <v>0.39344262295081966</v>
      </c>
      <c r="AL40" s="108">
        <f t="shared" si="21"/>
        <v>0.10526315789473684</v>
      </c>
      <c r="AM40" s="107">
        <f t="shared" si="21"/>
        <v>0.16883116883116883</v>
      </c>
      <c r="AN40" s="108">
        <f t="shared" si="21"/>
        <v>0.1764705882352941</v>
      </c>
      <c r="AO40" s="107">
        <f t="shared" si="21"/>
        <v>0.20238095238095238</v>
      </c>
      <c r="AP40" s="108">
        <f t="shared" si="21"/>
        <v>5.5555555555555552E-2</v>
      </c>
      <c r="AQ40" s="107">
        <f t="shared" si="21"/>
        <v>-0.04</v>
      </c>
      <c r="AR40" s="108">
        <f t="shared" si="21"/>
        <v>0</v>
      </c>
      <c r="AS40" s="107">
        <f t="shared" si="21"/>
        <v>3.1578947368421054E-2</v>
      </c>
      <c r="AT40" s="108">
        <f t="shared" si="21"/>
        <v>-0.21875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99.902439024390247</v>
      </c>
      <c r="G43" s="109">
        <f t="shared" ref="G43:BD43" si="22">G30+(G30*G40)</f>
        <v>86.563636363636363</v>
      </c>
      <c r="H43" s="110">
        <f t="shared" si="22"/>
        <v>105.30769230769231</v>
      </c>
      <c r="I43" s="109">
        <f t="shared" si="22"/>
        <v>87.890625</v>
      </c>
      <c r="J43" s="110">
        <f t="shared" si="22"/>
        <v>81.521739130434781</v>
      </c>
      <c r="K43" s="109">
        <f t="shared" si="22"/>
        <v>86.486486486486484</v>
      </c>
      <c r="L43" s="110">
        <f t="shared" si="22"/>
        <v>75</v>
      </c>
      <c r="M43" s="109">
        <f t="shared" si="22"/>
        <v>71.053333333333327</v>
      </c>
      <c r="N43" s="110">
        <f t="shared" si="22"/>
        <v>56.112499999999997</v>
      </c>
      <c r="O43" s="109">
        <f t="shared" si="22"/>
        <v>59.853333333333332</v>
      </c>
      <c r="P43" s="110">
        <f t="shared" si="22"/>
        <v>75.013698630136986</v>
      </c>
      <c r="Q43" s="109">
        <f t="shared" si="22"/>
        <v>77.373134328358205</v>
      </c>
      <c r="R43" s="110">
        <f t="shared" si="22"/>
        <v>81.731343283582092</v>
      </c>
      <c r="S43" s="109">
        <f t="shared" si="22"/>
        <v>80.121621621621628</v>
      </c>
      <c r="T43" s="110">
        <f t="shared" si="22"/>
        <v>78.125</v>
      </c>
      <c r="U43" s="109">
        <f t="shared" si="22"/>
        <v>58.864864864864863</v>
      </c>
      <c r="V43" s="110">
        <f t="shared" si="22"/>
        <v>51.545454545454547</v>
      </c>
      <c r="W43" s="109">
        <f t="shared" si="22"/>
        <v>54.61333333333333</v>
      </c>
      <c r="X43" s="110">
        <f t="shared" si="22"/>
        <v>56.378787878787875</v>
      </c>
      <c r="Y43" s="109">
        <f t="shared" si="22"/>
        <v>65.015873015873012</v>
      </c>
      <c r="Z43" s="110">
        <f t="shared" si="22"/>
        <v>66.015625</v>
      </c>
      <c r="AA43" s="109">
        <f t="shared" si="22"/>
        <v>61</v>
      </c>
      <c r="AB43" s="110">
        <f t="shared" si="22"/>
        <v>70.140625</v>
      </c>
      <c r="AC43" s="109">
        <f t="shared" si="22"/>
        <v>93.6</v>
      </c>
      <c r="AD43" s="110">
        <f t="shared" si="22"/>
        <v>107.55737704918033</v>
      </c>
      <c r="AE43" s="109">
        <f t="shared" si="22"/>
        <v>88.492537313432834</v>
      </c>
      <c r="AF43" s="110">
        <f t="shared" si="22"/>
        <v>103.84615384615384</v>
      </c>
      <c r="AG43" s="109">
        <f t="shared" si="22"/>
        <v>45.938271604938272</v>
      </c>
      <c r="AH43" s="110">
        <f t="shared" si="22"/>
        <v>48.324675324675326</v>
      </c>
      <c r="AI43" s="109">
        <f t="shared" si="22"/>
        <v>64.177777777777777</v>
      </c>
      <c r="AJ43" s="110">
        <f t="shared" si="22"/>
        <v>97.196721311475414</v>
      </c>
      <c r="AK43" s="109">
        <f t="shared" si="22"/>
        <v>118.44262295081967</v>
      </c>
      <c r="AL43" s="110">
        <f t="shared" si="22"/>
        <v>92.84210526315789</v>
      </c>
      <c r="AM43" s="109">
        <f t="shared" si="22"/>
        <v>105.1948051948052</v>
      </c>
      <c r="AN43" s="110">
        <f t="shared" si="22"/>
        <v>117.64705882352941</v>
      </c>
      <c r="AO43" s="109">
        <f t="shared" si="22"/>
        <v>121.44047619047619</v>
      </c>
      <c r="AP43" s="110">
        <f t="shared" si="22"/>
        <v>100.27777777777777</v>
      </c>
      <c r="AQ43" s="109">
        <f t="shared" si="22"/>
        <v>92.16</v>
      </c>
      <c r="AR43" s="110">
        <f t="shared" si="22"/>
        <v>101</v>
      </c>
      <c r="AS43" s="109">
        <f t="shared" si="22"/>
        <v>101.09473684210526</v>
      </c>
      <c r="AT43" s="110">
        <f t="shared" si="22"/>
        <v>58.59375</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35.176915149433185</v>
      </c>
      <c r="G45" s="69">
        <f t="shared" ref="G45:AZ45" si="23">G43/$F$1</f>
        <v>30.480153649167736</v>
      </c>
      <c r="H45" s="61">
        <f t="shared" si="23"/>
        <v>37.080173347778981</v>
      </c>
      <c r="I45" s="69">
        <f t="shared" si="23"/>
        <v>30.947403169014088</v>
      </c>
      <c r="J45" s="61">
        <f t="shared" si="23"/>
        <v>28.704837721984081</v>
      </c>
      <c r="K45" s="69">
        <f t="shared" si="23"/>
        <v>30.452988199467072</v>
      </c>
      <c r="L45" s="61">
        <f t="shared" si="23"/>
        <v>26.408450704225352</v>
      </c>
      <c r="M45" s="69">
        <f t="shared" si="23"/>
        <v>25.018779342723004</v>
      </c>
      <c r="N45" s="61">
        <f t="shared" si="23"/>
        <v>19.757922535211268</v>
      </c>
      <c r="O45" s="69">
        <f t="shared" si="23"/>
        <v>21.07511737089202</v>
      </c>
      <c r="P45" s="61">
        <f t="shared" si="23"/>
        <v>26.413274165541193</v>
      </c>
      <c r="Q45" s="69">
        <f t="shared" si="23"/>
        <v>27.244061383224722</v>
      </c>
      <c r="R45" s="61">
        <f t="shared" si="23"/>
        <v>28.7786420012613</v>
      </c>
      <c r="S45" s="69">
        <f t="shared" si="23"/>
        <v>28.211838599162547</v>
      </c>
      <c r="T45" s="61">
        <f t="shared" si="23"/>
        <v>27.508802816901412</v>
      </c>
      <c r="U45" s="69">
        <f t="shared" si="23"/>
        <v>20.727065093262276</v>
      </c>
      <c r="V45" s="61">
        <f t="shared" si="23"/>
        <v>18.149807938540334</v>
      </c>
      <c r="W45" s="69">
        <f t="shared" si="23"/>
        <v>19.230046948356808</v>
      </c>
      <c r="X45" s="61">
        <f t="shared" si="23"/>
        <v>19.851685872812634</v>
      </c>
      <c r="Y45" s="69">
        <f t="shared" si="23"/>
        <v>22.892913033758106</v>
      </c>
      <c r="Z45" s="61">
        <f t="shared" si="23"/>
        <v>23.244938380281692</v>
      </c>
      <c r="AA45" s="69">
        <f t="shared" si="23"/>
        <v>21.47887323943662</v>
      </c>
      <c r="AB45" s="61">
        <f t="shared" si="23"/>
        <v>24.697403169014084</v>
      </c>
      <c r="AC45" s="69">
        <f t="shared" si="23"/>
        <v>32.95774647887324</v>
      </c>
      <c r="AD45" s="61">
        <f t="shared" si="23"/>
        <v>37.872315862387445</v>
      </c>
      <c r="AE45" s="69">
        <f t="shared" si="23"/>
        <v>31.159344124448182</v>
      </c>
      <c r="AF45" s="61">
        <f t="shared" si="23"/>
        <v>36.565547128927413</v>
      </c>
      <c r="AG45" s="69">
        <f t="shared" si="23"/>
        <v>16.175447748217703</v>
      </c>
      <c r="AH45" s="61">
        <f t="shared" si="23"/>
        <v>17.015730748125115</v>
      </c>
      <c r="AI45" s="69">
        <f t="shared" si="23"/>
        <v>22.597809076682317</v>
      </c>
      <c r="AJ45" s="61">
        <f t="shared" si="23"/>
        <v>34.224197644885713</v>
      </c>
      <c r="AK45" s="69">
        <f t="shared" si="23"/>
        <v>41.705148926344954</v>
      </c>
      <c r="AL45" s="61">
        <f t="shared" si="23"/>
        <v>32.690882134914752</v>
      </c>
      <c r="AM45" s="69">
        <f t="shared" si="23"/>
        <v>37.040424364368029</v>
      </c>
      <c r="AN45" s="61">
        <f t="shared" si="23"/>
        <v>41.425020712510353</v>
      </c>
      <c r="AO45" s="69">
        <f t="shared" si="23"/>
        <v>42.760731052984575</v>
      </c>
      <c r="AP45" s="61">
        <f t="shared" si="23"/>
        <v>35.309076682316118</v>
      </c>
      <c r="AQ45" s="69">
        <f t="shared" si="23"/>
        <v>32.450704225352112</v>
      </c>
      <c r="AR45" s="61">
        <f t="shared" si="23"/>
        <v>35.563380281690144</v>
      </c>
      <c r="AS45" s="69">
        <f t="shared" si="23"/>
        <v>35.596738324684956</v>
      </c>
      <c r="AT45" s="61">
        <f t="shared" si="23"/>
        <v>20.631602112676056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13</v>
      </c>
      <c r="G47" s="172">
        <f>G45-G26</f>
        <v>17.480153649167736</v>
      </c>
      <c r="H47" s="118">
        <f>H45-H26</f>
        <v>24.080173347778981</v>
      </c>
      <c r="I47" s="119">
        <f t="shared" ref="I47:AZ47" si="24">I45-I26</f>
        <v>17.947403169014088</v>
      </c>
      <c r="J47" s="118">
        <f t="shared" si="24"/>
        <v>5.7048377219840809</v>
      </c>
      <c r="K47" s="119">
        <f t="shared" si="24"/>
        <v>0.45298819946707169</v>
      </c>
      <c r="L47" s="118">
        <f t="shared" si="24"/>
        <v>-3.591549295774648</v>
      </c>
      <c r="M47" s="119">
        <f t="shared" si="24"/>
        <v>-4.9812206572769959</v>
      </c>
      <c r="N47" s="118">
        <f t="shared" si="24"/>
        <v>-10.242077464788732</v>
      </c>
      <c r="O47" s="119">
        <f t="shared" si="24"/>
        <v>-8.9248826291079801</v>
      </c>
      <c r="P47" s="118">
        <f t="shared" si="24"/>
        <v>-3.5867258344588073</v>
      </c>
      <c r="Q47" s="119">
        <f t="shared" si="24"/>
        <v>-2.7559386167752784</v>
      </c>
      <c r="R47" s="118">
        <f t="shared" si="24"/>
        <v>-1.2213579987387</v>
      </c>
      <c r="S47" s="119">
        <f t="shared" si="24"/>
        <v>-1.7881614008374527</v>
      </c>
      <c r="T47" s="118">
        <f t="shared" si="24"/>
        <v>-2.4911971830985884</v>
      </c>
      <c r="U47" s="119">
        <f t="shared" si="24"/>
        <v>-9.2729349067377242</v>
      </c>
      <c r="V47" s="118">
        <f t="shared" si="24"/>
        <v>-11.850192061459666</v>
      </c>
      <c r="W47" s="119">
        <f t="shared" si="24"/>
        <v>-10.769953051643192</v>
      </c>
      <c r="X47" s="118">
        <f t="shared" si="24"/>
        <v>-10.148314127187366</v>
      </c>
      <c r="Y47" s="119">
        <f t="shared" si="24"/>
        <v>-7.1070869662418943</v>
      </c>
      <c r="Z47" s="118">
        <f t="shared" si="24"/>
        <v>-6.7550616197183082</v>
      </c>
      <c r="AA47" s="119">
        <f t="shared" si="24"/>
        <v>-8.52112676056338</v>
      </c>
      <c r="AB47" s="118">
        <f t="shared" si="24"/>
        <v>-5.3025968309859159</v>
      </c>
      <c r="AC47" s="119">
        <f t="shared" si="24"/>
        <v>2.9577464788732399</v>
      </c>
      <c r="AD47" s="118">
        <f t="shared" si="24"/>
        <v>7.8723158623874454</v>
      </c>
      <c r="AE47" s="119">
        <f t="shared" si="24"/>
        <v>1.1593441244481824</v>
      </c>
      <c r="AF47" s="118">
        <f t="shared" si="24"/>
        <v>6.5655471289274132</v>
      </c>
      <c r="AG47" s="119">
        <f t="shared" si="24"/>
        <v>-13.824552251782297</v>
      </c>
      <c r="AH47" s="118">
        <f t="shared" si="24"/>
        <v>-2.9842692518748848</v>
      </c>
      <c r="AI47" s="119">
        <f t="shared" si="24"/>
        <v>-3.967738052245096</v>
      </c>
      <c r="AJ47" s="118">
        <f t="shared" si="24"/>
        <v>7.6586505159582998</v>
      </c>
      <c r="AK47" s="119">
        <f t="shared" si="24"/>
        <v>15.139601797417541</v>
      </c>
      <c r="AL47" s="118">
        <f t="shared" si="24"/>
        <v>6.1253350059873384</v>
      </c>
      <c r="AM47" s="119">
        <f t="shared" si="24"/>
        <v>7.0404243643680289</v>
      </c>
      <c r="AN47" s="118">
        <f t="shared" si="24"/>
        <v>11.425020712510353</v>
      </c>
      <c r="AO47" s="119">
        <f t="shared" si="24"/>
        <v>12.760731052984575</v>
      </c>
      <c r="AP47" s="118">
        <f t="shared" si="24"/>
        <v>6.2686523179480886</v>
      </c>
      <c r="AQ47" s="119">
        <f t="shared" si="24"/>
        <v>2.4507042253521121</v>
      </c>
      <c r="AR47" s="118">
        <f t="shared" si="24"/>
        <v>5.5633802816901436</v>
      </c>
      <c r="AS47" s="119">
        <f t="shared" si="24"/>
        <v>5.5967383246849565</v>
      </c>
      <c r="AT47" s="118">
        <f t="shared" si="24"/>
        <v>-9.368397887323944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5.7048377219840809</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6.5655471289274132</v>
      </c>
      <c r="AG49" s="71">
        <f t="shared" si="25"/>
        <v>0</v>
      </c>
      <c r="AH49" s="63">
        <f t="shared" si="25"/>
        <v>0</v>
      </c>
      <c r="AI49" s="71">
        <f t="shared" si="25"/>
        <v>0</v>
      </c>
      <c r="AJ49" s="63">
        <f t="shared" si="25"/>
        <v>7.6586505159582998</v>
      </c>
      <c r="AK49" s="71">
        <f t="shared" si="25"/>
        <v>10</v>
      </c>
      <c r="AL49" s="63">
        <f t="shared" si="25"/>
        <v>6.1253350059873384</v>
      </c>
      <c r="AM49" s="71">
        <f t="shared" si="25"/>
        <v>7.0404243643680289</v>
      </c>
      <c r="AN49" s="63">
        <f t="shared" si="25"/>
        <v>10</v>
      </c>
      <c r="AO49" s="71">
        <f t="shared" si="25"/>
        <v>10</v>
      </c>
      <c r="AP49" s="63">
        <f t="shared" si="25"/>
        <v>6.2686523179480886</v>
      </c>
      <c r="AQ49" s="71">
        <f t="shared" si="25"/>
        <v>2.4507042253521121</v>
      </c>
      <c r="AR49" s="63">
        <f t="shared" si="25"/>
        <v>5.5633802816901436</v>
      </c>
      <c r="AS49" s="71">
        <f t="shared" si="25"/>
        <v>5.5967383246849565</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1.0576923076923077</v>
      </c>
      <c r="E13" s="55">
        <f>'SDR Patient and Stations'!D12</f>
        <v>1</v>
      </c>
      <c r="F13" s="54">
        <f>'SDR Patient and Stations'!E12</f>
        <v>1.2307692307692308</v>
      </c>
      <c r="G13" s="55">
        <f>'SDR Patient and Stations'!F12</f>
        <v>1.2321428571428572</v>
      </c>
      <c r="H13" s="54">
        <f>'SDR Patient and Stations'!G12</f>
        <v>1.3214285714285714</v>
      </c>
      <c r="I13" s="55">
        <f>'SDR Patient and Stations'!H12</f>
        <v>1.3392857142857142</v>
      </c>
      <c r="J13" s="54">
        <f>'SDR Patient and Stations'!I12</f>
        <v>0.9375</v>
      </c>
      <c r="K13" s="55">
        <f>'SDR Patient and Stations'!J12</f>
        <v>1</v>
      </c>
      <c r="L13" s="54">
        <f>'SDR Patient and Stations'!K12</f>
        <v>0.75</v>
      </c>
      <c r="M13" s="55">
        <f>'SDR Patient and Stations'!L12</f>
        <v>0.73</v>
      </c>
      <c r="N13" s="54">
        <f>'SDR Patient and Stations'!M12</f>
        <v>0.62037037037037035</v>
      </c>
      <c r="O13" s="55">
        <f>'SDR Patient and Stations'!N12</f>
        <v>0.62037037037037035</v>
      </c>
      <c r="P13" s="54">
        <f>'SDR Patient and Stations'!O12</f>
        <v>0.68518518518518523</v>
      </c>
      <c r="Q13" s="55">
        <f>'SDR Patient and Stations'!P12</f>
        <v>0.66666666666666663</v>
      </c>
      <c r="R13" s="54">
        <f>'SDR Patient and Stations'!Q12</f>
        <v>0.68518518518518523</v>
      </c>
      <c r="S13" s="55">
        <f>'SDR Patient and Stations'!R12</f>
        <v>0.71296296296296291</v>
      </c>
      <c r="T13" s="54">
        <f>'SDR Patient and Stations'!S12</f>
        <v>0.69444444444444442</v>
      </c>
      <c r="U13" s="55">
        <f>'SDR Patient and Stations'!T12</f>
        <v>0.61111111111111116</v>
      </c>
      <c r="V13" s="54">
        <f>'SDR Patient and Stations'!U12</f>
        <v>0.58333333333333337</v>
      </c>
      <c r="W13" s="55">
        <f>'SDR Patient and Stations'!V12</f>
        <v>0.59259259259259256</v>
      </c>
      <c r="X13" s="54">
        <f>'SDR Patient and Stations'!W12</f>
        <v>0.56481481481481477</v>
      </c>
      <c r="Y13" s="55">
        <f>'SDR Patient and Stations'!X12</f>
        <v>0.59259259259259256</v>
      </c>
      <c r="Z13" s="54">
        <f>'SDR Patient and Stations'!Y12</f>
        <v>0.60185185185185186</v>
      </c>
      <c r="AA13" s="55">
        <f>'SDR Patient and Stations'!Z12</f>
        <v>0.56481481481481477</v>
      </c>
      <c r="AB13" s="54">
        <f>'SDR Patient and Stations'!AA12</f>
        <v>0.62037037037037035</v>
      </c>
      <c r="AC13" s="55">
        <f>'SDR Patient and Stations'!AB12</f>
        <v>0.72222222222222221</v>
      </c>
      <c r="AD13" s="54">
        <f>'SDR Patient and Stations'!AC12</f>
        <v>0.75</v>
      </c>
      <c r="AE13" s="55">
        <f>'SDR Patient and Stations'!AD12</f>
        <v>0.71296296296296291</v>
      </c>
      <c r="AF13" s="54">
        <f>'SDR Patient and Stations'!AE12</f>
        <v>0.83333333333333337</v>
      </c>
      <c r="AG13" s="55">
        <f>'SDR Patient and Stations'!AF12</f>
        <v>0.8970588235294118</v>
      </c>
      <c r="AH13" s="54">
        <f>'SDR Patient and Stations'!AG12</f>
        <v>0.8970588235294118</v>
      </c>
      <c r="AI13" s="55">
        <f>'SDR Patient and Stations'!AH12</f>
        <v>0.95</v>
      </c>
      <c r="AJ13" s="54">
        <f>'SDR Patient and Stations'!AI12</f>
        <v>0.96250000000000002</v>
      </c>
      <c r="AK13" s="55">
        <f>'SDR Patient and Stations'!AJ12</f>
        <v>0.81730769230769229</v>
      </c>
      <c r="AL13" s="54">
        <f>'SDR Patient and Stations'!AK12</f>
        <v>0.80769230769230771</v>
      </c>
      <c r="AM13" s="55">
        <f>'SDR Patient and Stations'!AL12</f>
        <v>0.86538461538461542</v>
      </c>
      <c r="AN13" s="54">
        <f>'SDR Patient and Stations'!AM12</f>
        <v>0.96153846153846156</v>
      </c>
      <c r="AO13" s="55">
        <f>'SDR Patient and Stations'!AN12</f>
        <v>0.97115384615384615</v>
      </c>
      <c r="AP13" s="54">
        <f>'SDR Patient and Stations'!AO12</f>
        <v>0.98958333333333337</v>
      </c>
      <c r="AQ13" s="55">
        <f>'SDR Patient and Stations'!AP12</f>
        <v>1</v>
      </c>
      <c r="AR13" s="54">
        <f>'SDR Patient and Stations'!AQ12</f>
        <v>1.0520833333333333</v>
      </c>
      <c r="AS13" s="55">
        <f>'SDR Patient and Stations'!AR12</f>
        <v>1.0208333333333333</v>
      </c>
      <c r="AT13" s="54">
        <f>'SDR Patient and Stations'!AS12</f>
        <v>0.9375</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6</v>
      </c>
      <c r="D14" s="166">
        <f>'SDR Patient and Stations'!C14</f>
        <v>0</v>
      </c>
      <c r="E14" s="167">
        <f>'SDR Patient and Stations'!D14</f>
        <v>0</v>
      </c>
      <c r="F14" s="166">
        <f>'SDR Patient and Stations'!E14</f>
        <v>1</v>
      </c>
      <c r="G14" s="167">
        <f>'SDR Patient and Stations'!F14</f>
        <v>0</v>
      </c>
      <c r="H14" s="166">
        <f>'SDR Patient and Stations'!G14</f>
        <v>6</v>
      </c>
      <c r="I14" s="167">
        <f>'SDR Patient and Stations'!H14</f>
        <v>5</v>
      </c>
      <c r="J14" s="166">
        <f>'SDR Patient and Stations'!I14</f>
        <v>0</v>
      </c>
      <c r="K14" s="167">
        <f>'SDR Patient and Stations'!J14</f>
        <v>0</v>
      </c>
      <c r="L14" s="166">
        <f>'SDR Patient and Stations'!K14</f>
        <v>2</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-10</v>
      </c>
      <c r="AD14" s="166">
        <f>'SDR Patient and Stations'!AC14</f>
        <v>0</v>
      </c>
      <c r="AE14" s="167">
        <f>'SDR Patient and Stations'!AD14</f>
        <v>0</v>
      </c>
      <c r="AF14" s="166">
        <f>'SDR Patient and Stations'!AE14</f>
        <v>0</v>
      </c>
      <c r="AG14" s="167">
        <f>'SDR Patient and Stations'!AF14</f>
        <v>3</v>
      </c>
      <c r="AH14" s="166">
        <f>'SDR Patient and Stations'!AG14</f>
        <v>0</v>
      </c>
      <c r="AI14" s="167">
        <f>'SDR Patient and Stations'!AH14</f>
        <v>0</v>
      </c>
      <c r="AJ14" s="166">
        <f>'SDR Patient and Stations'!AI14</f>
        <v>6</v>
      </c>
      <c r="AK14" s="167">
        <f>'SDR Patient and Stations'!AJ14</f>
        <v>-8</v>
      </c>
      <c r="AL14" s="166">
        <f>'SDR Patient and Stations'!AK14</f>
        <v>0</v>
      </c>
      <c r="AM14" s="167">
        <f>'SDR Patient and Stations'!AL14</f>
        <v>6</v>
      </c>
      <c r="AN14" s="166">
        <f>'SDR Patient and Stations'!AM14</f>
        <v>0</v>
      </c>
      <c r="AO14" s="167">
        <f>'SDR Patient and Stations'!AN14</f>
        <v>0</v>
      </c>
      <c r="AP14" s="166">
        <f>'SDR Patient and Stations'!AO14</f>
        <v>-8</v>
      </c>
      <c r="AQ14" s="167">
        <f>'SDR Patient and Stations'!AP14</f>
        <v>-4</v>
      </c>
      <c r="AR14" s="166">
        <f>'SDR Patient and Stations'!AQ14</f>
        <v>1</v>
      </c>
      <c r="AS14" s="167">
        <f>'SDR Patient and Stations'!AR14</f>
        <v>7</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1</v>
      </c>
      <c r="J15" s="167">
        <f>'SDR Patient and Stations'!I15</f>
        <v>0</v>
      </c>
      <c r="K15" s="166">
        <f>'SDR Patient and Stations'!J15</f>
        <v>6</v>
      </c>
      <c r="L15" s="167">
        <f>'SDR Patient and Stations'!K15</f>
        <v>5</v>
      </c>
      <c r="M15" s="166">
        <f>'SDR Patient and Stations'!L15</f>
        <v>0</v>
      </c>
      <c r="N15" s="167">
        <f>'SDR Patient and Stations'!M15</f>
        <v>0</v>
      </c>
      <c r="O15" s="166">
        <f>'SDR Patient and Stations'!N15</f>
        <v>2</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-10</v>
      </c>
      <c r="AG15" s="166">
        <f>'SDR Patient and Stations'!AF15</f>
        <v>0</v>
      </c>
      <c r="AH15" s="167">
        <f>'SDR Patient and Stations'!AG15</f>
        <v>0</v>
      </c>
      <c r="AI15" s="166">
        <f>'SDR Patient and Stations'!AH15</f>
        <v>0</v>
      </c>
      <c r="AJ15" s="167">
        <f>'SDR Patient and Stations'!AI15</f>
        <v>3</v>
      </c>
      <c r="AK15" s="166">
        <f>'SDR Patient and Stations'!AJ15</f>
        <v>0</v>
      </c>
      <c r="AL15" s="167">
        <f>'SDR Patient and Stations'!AK15</f>
        <v>0</v>
      </c>
      <c r="AM15" s="166">
        <f>'SDR Patient and Stations'!AL15</f>
        <v>6</v>
      </c>
      <c r="AN15" s="167">
        <f>'SDR Patient and Stations'!AM15</f>
        <v>-8</v>
      </c>
      <c r="AO15" s="166">
        <f>'SDR Patient and Stations'!AN15</f>
        <v>0</v>
      </c>
      <c r="AP15" s="167">
        <f>'SDR Patient and Stations'!AO15</f>
        <v>6</v>
      </c>
      <c r="AQ15" s="166">
        <f>'SDR Patient and Stations'!AP15</f>
        <v>0</v>
      </c>
      <c r="AR15" s="167">
        <f>'SDR Patient and Stations'!AQ15</f>
        <v>0</v>
      </c>
      <c r="AS15" s="166">
        <f>'SDR Patient and Stations'!AR15</f>
        <v>-8</v>
      </c>
      <c r="AT15" s="167">
        <f>'SDR Patient and Stations'!AS15</f>
        <v>-4</v>
      </c>
      <c r="AU15" s="166">
        <f>'SDR Patient and Stations'!AT15</f>
        <v>1</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v>
      </c>
      <c r="K16" s="52">
        <f>'SDR Patient and Stations'!J16</f>
        <v>0</v>
      </c>
      <c r="L16" s="49">
        <f>'SDR Patient and Stations'!K16</f>
        <v>6</v>
      </c>
      <c r="M16" s="52">
        <f>'SDR Patient and Stations'!L16</f>
        <v>5</v>
      </c>
      <c r="N16" s="49">
        <f>'SDR Patient and Stations'!M16</f>
        <v>0</v>
      </c>
      <c r="O16" s="52">
        <f>'SDR Patient and Stations'!N16</f>
        <v>0</v>
      </c>
      <c r="P16" s="49">
        <f>'SDR Patient and Stations'!O16</f>
        <v>2</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-10</v>
      </c>
      <c r="AH16" s="49">
        <f>'SDR Patient and Stations'!AG16</f>
        <v>0</v>
      </c>
      <c r="AI16" s="52">
        <f>'SDR Patient and Stations'!AH16</f>
        <v>0</v>
      </c>
      <c r="AJ16" s="49">
        <f>'SDR Patient and Stations'!AI16</f>
        <v>0</v>
      </c>
      <c r="AK16" s="52">
        <f>'SDR Patient and Stations'!AJ16</f>
        <v>3</v>
      </c>
      <c r="AL16" s="49">
        <f>'SDR Patient and Stations'!AK16</f>
        <v>0</v>
      </c>
      <c r="AM16" s="52">
        <f>'SDR Patient and Stations'!AL16</f>
        <v>0</v>
      </c>
      <c r="AN16" s="49">
        <f>'SDR Patient and Stations'!AM16</f>
        <v>6</v>
      </c>
      <c r="AO16" s="52">
        <f>'SDR Patient and Stations'!AN16</f>
        <v>-8</v>
      </c>
      <c r="AP16" s="49">
        <f>'SDR Patient and Stations'!AO16</f>
        <v>0</v>
      </c>
      <c r="AQ16" s="52">
        <f>'SDR Patient and Stations'!AP16</f>
        <v>6</v>
      </c>
      <c r="AR16" s="49">
        <f>'SDR Patient and Stations'!AQ16</f>
        <v>0</v>
      </c>
      <c r="AS16" s="52">
        <f>'SDR Patient and Stations'!AR16</f>
        <v>0</v>
      </c>
      <c r="AT16" s="49">
        <f>'SDR Patient and Stations'!AS16</f>
        <v>-8</v>
      </c>
      <c r="AU16" s="52">
        <f>'SDR Patient and Stations'!AT16</f>
        <v>-4</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1.4642857142857142</v>
      </c>
      <c r="D22">
        <f>'SDR Patient and Stations'!C12</f>
        <v>1.0576923076923077</v>
      </c>
      <c r="E22">
        <f>'SDR Patient and Stations'!D12</f>
        <v>1</v>
      </c>
      <c r="F22" s="5">
        <f>'SDR Patient and Stations'!E12</f>
        <v>1.2307692307692308</v>
      </c>
      <c r="G22" s="66">
        <f>'SDR Patient and Stations'!F12</f>
        <v>1.2321428571428572</v>
      </c>
      <c r="H22" s="58">
        <f>'SDR Patient and Stations'!G12</f>
        <v>1.3214285714285714</v>
      </c>
      <c r="I22" s="66">
        <f>'SDR Patient and Stations'!H12</f>
        <v>1.3392857142857142</v>
      </c>
      <c r="J22" s="58">
        <f>'SDR Patient and Stations'!I12</f>
        <v>0.9375</v>
      </c>
      <c r="K22" s="66">
        <f>'SDR Patient and Stations'!J12</f>
        <v>1</v>
      </c>
      <c r="L22" s="58">
        <f>'SDR Patient and Stations'!K12</f>
        <v>0.75</v>
      </c>
      <c r="M22" s="66">
        <f>'SDR Patient and Stations'!M12</f>
        <v>0.62037037037037035</v>
      </c>
      <c r="N22" s="58">
        <f>'SDR Patient and Stations'!N12</f>
        <v>0.62037037037037035</v>
      </c>
      <c r="O22" s="66">
        <f>'SDR Patient and Stations'!O12</f>
        <v>0.68518518518518523</v>
      </c>
      <c r="P22" s="58">
        <f>'SDR Patient and Stations'!P12</f>
        <v>0.66666666666666663</v>
      </c>
      <c r="Q22" s="66">
        <f>'SDR Patient and Stations'!Q12</f>
        <v>0.68518518518518523</v>
      </c>
      <c r="R22" s="58">
        <f>'SDR Patient and Stations'!R12</f>
        <v>0.71296296296296291</v>
      </c>
      <c r="S22" s="66">
        <f>'SDR Patient and Stations'!S12</f>
        <v>0.69444444444444442</v>
      </c>
      <c r="T22" s="58">
        <f>'SDR Patient and Stations'!T12</f>
        <v>0.61111111111111116</v>
      </c>
      <c r="U22" s="66">
        <f>'SDR Patient and Stations'!U12</f>
        <v>0.58333333333333337</v>
      </c>
      <c r="V22" s="58">
        <f>'SDR Patient and Stations'!V12</f>
        <v>0.59259259259259256</v>
      </c>
      <c r="W22" s="66">
        <f>'SDR Patient and Stations'!W12</f>
        <v>0.56481481481481477</v>
      </c>
      <c r="X22" s="58">
        <f>'SDR Patient and Stations'!X12</f>
        <v>0.59259259259259256</v>
      </c>
      <c r="Y22" s="66">
        <f>'SDR Patient and Stations'!Y12</f>
        <v>0.60185185185185186</v>
      </c>
      <c r="Z22" s="58">
        <f>'SDR Patient and Stations'!Z12</f>
        <v>0.56481481481481477</v>
      </c>
      <c r="AA22" s="66">
        <f>'SDR Patient and Stations'!AA12</f>
        <v>0.62037037037037035</v>
      </c>
      <c r="AB22" s="58">
        <f>'SDR Patient and Stations'!AB12</f>
        <v>0.72222222222222221</v>
      </c>
      <c r="AC22" s="66">
        <f>'SDR Patient and Stations'!AC12</f>
        <v>0.75</v>
      </c>
      <c r="AD22" s="58">
        <f>'SDR Patient and Stations'!AD12</f>
        <v>0.71296296296296291</v>
      </c>
      <c r="AE22" s="66">
        <f>'SDR Patient and Stations'!AE12</f>
        <v>0.83333333333333337</v>
      </c>
      <c r="AF22" s="58">
        <f>'SDR Patient and Stations'!AF12</f>
        <v>0.8970588235294118</v>
      </c>
      <c r="AG22" s="66">
        <f>'SDR Patient and Stations'!AG12</f>
        <v>0.8970588235294118</v>
      </c>
      <c r="AH22" s="58">
        <f>'SDR Patient and Stations'!AH12</f>
        <v>0.95</v>
      </c>
      <c r="AI22" s="66">
        <f>'SDR Patient and Stations'!AI12</f>
        <v>0.96250000000000002</v>
      </c>
      <c r="AJ22" s="58">
        <f>'SDR Patient and Stations'!AJ12</f>
        <v>0.81730769230769229</v>
      </c>
      <c r="AK22" s="66">
        <f>'SDR Patient and Stations'!AK12</f>
        <v>0.80769230769230771</v>
      </c>
      <c r="AL22" s="58">
        <f>'SDR Patient and Stations'!AL12</f>
        <v>0.86538461538461542</v>
      </c>
      <c r="AM22" s="66">
        <f>'SDR Patient and Stations'!AM12</f>
        <v>0.96153846153846156</v>
      </c>
      <c r="AN22" s="58">
        <f>'SDR Patient and Stations'!AN12</f>
        <v>0.97115384615384615</v>
      </c>
      <c r="AO22" s="66">
        <f>'SDR Patient and Stations'!AO12</f>
        <v>0.98958333333333337</v>
      </c>
      <c r="AP22" s="58">
        <f>'SDR Patient and Stations'!AP12</f>
        <v>1</v>
      </c>
      <c r="AQ22" s="66">
        <f>'SDR Patient and Stations'!AQ12</f>
        <v>1.0520833333333333</v>
      </c>
      <c r="AR22" s="58">
        <f>'SDR Patient and Stations'!AR12</f>
        <v>1.0208333333333333</v>
      </c>
      <c r="AS22" s="66">
        <f>'SDR Patient and Stations'!AS12</f>
        <v>0.9375</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5.8571428571428568</v>
      </c>
      <c r="D24" s="105">
        <f>'SDR Patient and Stations'!C11</f>
        <v>4.2307692307692308</v>
      </c>
      <c r="E24" s="105">
        <f>'SDR Patient and Stations'!D11</f>
        <v>4</v>
      </c>
      <c r="F24" s="115">
        <f>'SDR Patient and Stations'!E11</f>
        <v>4.9230769230769234</v>
      </c>
      <c r="G24" s="114">
        <f t="shared" ref="G24:AZ24" si="12">J32/G26</f>
        <v>5.3076923076923075</v>
      </c>
      <c r="H24" s="113">
        <f t="shared" si="12"/>
        <v>5.6923076923076925</v>
      </c>
      <c r="I24" s="114">
        <f t="shared" si="12"/>
        <v>5.7692307692307692</v>
      </c>
      <c r="J24" s="113">
        <f t="shared" si="12"/>
        <v>3.2608695652173911</v>
      </c>
      <c r="K24" s="114">
        <f t="shared" si="12"/>
        <v>2.6666666666666665</v>
      </c>
      <c r="L24" s="113">
        <f t="shared" si="12"/>
        <v>2.5</v>
      </c>
      <c r="M24" s="114">
        <f t="shared" si="12"/>
        <v>2.4333333333333331</v>
      </c>
      <c r="N24" s="113">
        <f t="shared" si="12"/>
        <v>2.2333333333333334</v>
      </c>
      <c r="O24" s="114">
        <f t="shared" si="12"/>
        <v>2.2333333333333334</v>
      </c>
      <c r="P24" s="113">
        <f t="shared" si="12"/>
        <v>2.4666666666666668</v>
      </c>
      <c r="Q24" s="114">
        <f t="shared" si="12"/>
        <v>2.4</v>
      </c>
      <c r="R24" s="113">
        <f t="shared" si="12"/>
        <v>2.4666666666666668</v>
      </c>
      <c r="S24" s="114">
        <f t="shared" si="12"/>
        <v>2.5666666666666669</v>
      </c>
      <c r="T24" s="113">
        <f t="shared" si="12"/>
        <v>2.5</v>
      </c>
      <c r="U24" s="114">
        <f t="shared" si="12"/>
        <v>2.2000000000000002</v>
      </c>
      <c r="V24" s="113">
        <f t="shared" si="12"/>
        <v>2.1</v>
      </c>
      <c r="W24" s="114">
        <f t="shared" si="12"/>
        <v>2.1333333333333333</v>
      </c>
      <c r="X24" s="113">
        <f t="shared" si="12"/>
        <v>2.0333333333333332</v>
      </c>
      <c r="Y24" s="114">
        <f t="shared" si="12"/>
        <v>2.1333333333333333</v>
      </c>
      <c r="Z24" s="113">
        <f t="shared" si="12"/>
        <v>2.1666666666666665</v>
      </c>
      <c r="AA24" s="114">
        <f t="shared" si="12"/>
        <v>2.0333333333333332</v>
      </c>
      <c r="AB24" s="113">
        <f t="shared" si="12"/>
        <v>2.2333333333333334</v>
      </c>
      <c r="AC24" s="114">
        <f t="shared" si="12"/>
        <v>2.6</v>
      </c>
      <c r="AD24" s="113">
        <f t="shared" si="12"/>
        <v>2.7</v>
      </c>
      <c r="AE24" s="114">
        <f t="shared" si="12"/>
        <v>2.5666666666666669</v>
      </c>
      <c r="AF24" s="113">
        <f t="shared" si="12"/>
        <v>3</v>
      </c>
      <c r="AG24" s="114">
        <f t="shared" si="12"/>
        <v>2.0333333333333332</v>
      </c>
      <c r="AH24" s="113">
        <f t="shared" si="12"/>
        <v>3.05</v>
      </c>
      <c r="AI24" s="114">
        <f t="shared" si="12"/>
        <v>2.8056795131845842</v>
      </c>
      <c r="AJ24" s="113">
        <f t="shared" si="12"/>
        <v>2.8425963488843813</v>
      </c>
      <c r="AK24" s="114">
        <f t="shared" si="12"/>
        <v>3.1379310344827585</v>
      </c>
      <c r="AL24" s="113">
        <f t="shared" si="12"/>
        <v>3.1010141987829614</v>
      </c>
      <c r="AM24" s="114">
        <f t="shared" si="12"/>
        <v>3</v>
      </c>
      <c r="AN24" s="113">
        <f t="shared" si="12"/>
        <v>3.3333333333333335</v>
      </c>
      <c r="AO24" s="114">
        <f t="shared" si="12"/>
        <v>3.3666666666666667</v>
      </c>
      <c r="AP24" s="113">
        <f t="shared" si="12"/>
        <v>3.2127619525661939</v>
      </c>
      <c r="AQ24" s="114">
        <f t="shared" si="12"/>
        <v>3.2</v>
      </c>
      <c r="AR24" s="113">
        <f t="shared" si="12"/>
        <v>3.3666666666666667</v>
      </c>
      <c r="AS24" s="114">
        <f t="shared" si="12"/>
        <v>3.2666666666666666</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5.0439560439560438</v>
      </c>
      <c r="E25" s="176">
        <f t="shared" ref="E25:G25" si="13">AVERAGE(D24:E24)</f>
        <v>4.115384615384615</v>
      </c>
      <c r="F25" s="176">
        <f t="shared" si="13"/>
        <v>4.4615384615384617</v>
      </c>
      <c r="G25" s="176">
        <f t="shared" si="13"/>
        <v>5.115384615384615</v>
      </c>
      <c r="H25" s="122">
        <f>AVERAGE(G24:H24)</f>
        <v>5.5</v>
      </c>
      <c r="I25" s="123">
        <f t="shared" ref="I25:AZ25" si="14">AVERAGE(H24:I24)</f>
        <v>5.7307692307692308</v>
      </c>
      <c r="J25" s="122">
        <f t="shared" si="14"/>
        <v>4.5150501672240804</v>
      </c>
      <c r="K25" s="123">
        <f t="shared" si="14"/>
        <v>2.9637681159420288</v>
      </c>
      <c r="L25" s="122">
        <f t="shared" si="14"/>
        <v>2.583333333333333</v>
      </c>
      <c r="M25" s="123">
        <f t="shared" si="14"/>
        <v>2.4666666666666668</v>
      </c>
      <c r="N25" s="122">
        <f t="shared" si="14"/>
        <v>2.333333333333333</v>
      </c>
      <c r="O25" s="123">
        <f t="shared" si="14"/>
        <v>2.2333333333333334</v>
      </c>
      <c r="P25" s="122">
        <f t="shared" si="14"/>
        <v>2.35</v>
      </c>
      <c r="Q25" s="123">
        <f t="shared" si="14"/>
        <v>2.4333333333333336</v>
      </c>
      <c r="R25" s="122">
        <f t="shared" si="14"/>
        <v>2.4333333333333336</v>
      </c>
      <c r="S25" s="123">
        <f t="shared" si="14"/>
        <v>2.5166666666666666</v>
      </c>
      <c r="T25" s="122">
        <f t="shared" si="14"/>
        <v>2.5333333333333332</v>
      </c>
      <c r="U25" s="123">
        <f t="shared" si="14"/>
        <v>2.35</v>
      </c>
      <c r="V25" s="122">
        <f t="shared" si="14"/>
        <v>2.1500000000000004</v>
      </c>
      <c r="W25" s="123">
        <f t="shared" si="14"/>
        <v>2.1166666666666667</v>
      </c>
      <c r="X25" s="122">
        <f t="shared" si="14"/>
        <v>2.083333333333333</v>
      </c>
      <c r="Y25" s="123">
        <f t="shared" si="14"/>
        <v>2.083333333333333</v>
      </c>
      <c r="Z25" s="122">
        <f t="shared" si="14"/>
        <v>2.15</v>
      </c>
      <c r="AA25" s="123">
        <f t="shared" si="14"/>
        <v>2.0999999999999996</v>
      </c>
      <c r="AB25" s="122">
        <f t="shared" si="14"/>
        <v>2.1333333333333333</v>
      </c>
      <c r="AC25" s="123">
        <f t="shared" si="14"/>
        <v>2.416666666666667</v>
      </c>
      <c r="AD25" s="122">
        <f t="shared" si="14"/>
        <v>2.6500000000000004</v>
      </c>
      <c r="AE25" s="123">
        <f t="shared" si="14"/>
        <v>2.6333333333333337</v>
      </c>
      <c r="AF25" s="122">
        <f t="shared" si="14"/>
        <v>2.7833333333333332</v>
      </c>
      <c r="AG25" s="123">
        <f t="shared" si="14"/>
        <v>2.5166666666666666</v>
      </c>
      <c r="AH25" s="122">
        <f t="shared" si="14"/>
        <v>2.5416666666666665</v>
      </c>
      <c r="AI25" s="123">
        <f t="shared" si="14"/>
        <v>2.927839756592292</v>
      </c>
      <c r="AJ25" s="122">
        <f t="shared" si="14"/>
        <v>2.8241379310344827</v>
      </c>
      <c r="AK25" s="123">
        <f t="shared" si="14"/>
        <v>2.9902636916835696</v>
      </c>
      <c r="AL25" s="122">
        <f t="shared" si="14"/>
        <v>3.1194726166328599</v>
      </c>
      <c r="AM25" s="123">
        <f t="shared" si="14"/>
        <v>3.0505070993914805</v>
      </c>
      <c r="AN25" s="122">
        <f t="shared" si="14"/>
        <v>3.166666666666667</v>
      </c>
      <c r="AO25" s="123">
        <f t="shared" si="14"/>
        <v>3.35</v>
      </c>
      <c r="AP25" s="122">
        <f t="shared" si="14"/>
        <v>3.2897143096164303</v>
      </c>
      <c r="AQ25" s="123">
        <f t="shared" si="14"/>
        <v>3.2063809762830973</v>
      </c>
      <c r="AR25" s="122">
        <f t="shared" si="14"/>
        <v>3.2833333333333332</v>
      </c>
      <c r="AS25" s="123">
        <f t="shared" si="14"/>
        <v>3.3166666666666664</v>
      </c>
      <c r="AT25" s="122">
        <f t="shared" si="14"/>
        <v>2.8833333333333333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13</v>
      </c>
      <c r="G26" s="49">
        <f>IF((F26+E28+(IF(F16&gt;0,0,F16))&gt;'SDR Patient and Stations'!G8),'SDR Patient and Stations'!G8,(F26+E28+(IF(F16&gt;0,0,F16))))</f>
        <v>13</v>
      </c>
      <c r="H26" s="52">
        <f>IF((G26+F28+(IF(G16&gt;0,0,G16))&gt;'SDR Patient and Stations'!H8),'SDR Patient and Stations'!H8,(G26+F28+(IF(G16&gt;0,0,G16))))</f>
        <v>13</v>
      </c>
      <c r="I26" s="116">
        <f>IF((H26+G28+(IF(H16&gt;0,0,H16))&gt;'SDR Patient and Stations'!I8),'SDR Patient and Stations'!I8,(H26+G28+(IF(H16&gt;0,0,H16))))</f>
        <v>13</v>
      </c>
      <c r="J26" s="117">
        <f>IF((I26+H28+(IF(I16&gt;0,0,I16))&gt;'SDR Patient and Stations'!J8),'SDR Patient and Stations'!J8,(I26+H28+(IF(I16&gt;0,0,I16))))</f>
        <v>23</v>
      </c>
      <c r="K26" s="116">
        <f>IF((J26+I28+(IF(J16&gt;0,0,J16))&gt;'SDR Patient and Stations'!K8),'SDR Patient and Stations'!K8,(J26+I28+(IF(J16&gt;0,0,J16))))</f>
        <v>30</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20</v>
      </c>
      <c r="AI26" s="116">
        <f>IF((AH26+AG28+(IF(AH16&gt;0,0,AH16))&gt;'SDR Patient and Stations'!AI8),'SDR Patient and Stations'!AI8,(AH26+AG28+(IF(AH16&gt;0,0,AH16))))</f>
        <v>27.087912087912088</v>
      </c>
      <c r="AJ26" s="117">
        <f>IF((AI26+AH28+(IF(AI16&gt;0,0,AI16))&gt;'SDR Patient and Stations'!AJ8),'SDR Patient and Stations'!AJ8,(AI26+AH28+(IF(AI16&gt;0,0,AI16))))</f>
        <v>27.087912087912088</v>
      </c>
      <c r="AK26" s="116">
        <f>IF((AJ26+AI28+(IF(AJ16&gt;0,0,AJ16))&gt;'SDR Patient and Stations'!AK8),'SDR Patient and Stations'!AK8,(AJ26+AI28+(IF(AJ16&gt;0,0,AJ16))))</f>
        <v>27.087912087912088</v>
      </c>
      <c r="AL26" s="117">
        <f>IF((AK26+AJ28+(IF(AK16&gt;0,0,AK16))&gt;'SDR Patient and Stations'!AL8),'SDR Patient and Stations'!AL8,(AK26+AJ28+(IF(AK16&gt;0,0,AK16))))</f>
        <v>27.087912087912088</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29.569573283859</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6.1149068322981392</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7.0879120879120876</v>
      </c>
      <c r="AH28" s="117">
        <f t="shared" si="15"/>
        <v>0</v>
      </c>
      <c r="AI28" s="116">
        <f t="shared" si="15"/>
        <v>0</v>
      </c>
      <c r="AJ28" s="117">
        <f t="shared" si="15"/>
        <v>0</v>
      </c>
      <c r="AK28" s="116">
        <f t="shared" si="15"/>
        <v>7.6252026661862757</v>
      </c>
      <c r="AL28" s="117">
        <f t="shared" si="15"/>
        <v>10</v>
      </c>
      <c r="AM28" s="116">
        <f t="shared" si="15"/>
        <v>6.069982648930015</v>
      </c>
      <c r="AN28" s="117">
        <f t="shared" si="15"/>
        <v>7.5695732838590004</v>
      </c>
      <c r="AO28" s="116">
        <f t="shared" si="15"/>
        <v>10</v>
      </c>
      <c r="AP28" s="117">
        <f t="shared" si="15"/>
        <v>10</v>
      </c>
      <c r="AQ28" s="116">
        <f t="shared" si="15"/>
        <v>6.2439187796330629</v>
      </c>
      <c r="AR28" s="117">
        <f t="shared" si="15"/>
        <v>2.9142857142857181</v>
      </c>
      <c r="AS28" s="116">
        <f t="shared" si="15"/>
        <v>6.0714285714285765</v>
      </c>
      <c r="AT28" s="117">
        <f t="shared" si="15"/>
        <v>6.1052631578947398</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64</v>
      </c>
      <c r="G30" s="68">
        <f>HLOOKUP(G19,'SDR Patient and Stations'!$B$6:$AT$14,4,FALSE)</f>
        <v>69</v>
      </c>
      <c r="H30" s="60">
        <f>HLOOKUP(H19,'SDR Patient and Stations'!$B$6:$AT$14,4,FALSE)</f>
        <v>74</v>
      </c>
      <c r="I30" s="68">
        <f>HLOOKUP(I19,'SDR Patient and Stations'!$B$6:$AT$14,4,FALSE)</f>
        <v>75</v>
      </c>
      <c r="J30" s="60">
        <f>HLOOKUP(J19,'SDR Patient and Stations'!$B$6:$AT$14,4,FALSE)</f>
        <v>75</v>
      </c>
      <c r="K30" s="68">
        <f>HLOOKUP(K19,'SDR Patient and Stations'!$B$6:$AT$14,4,FALSE)</f>
        <v>80</v>
      </c>
      <c r="L30" s="60">
        <f>HLOOKUP(L19,'SDR Patient and Stations'!$B$6:$AT$14,4,FALSE)</f>
        <v>75</v>
      </c>
      <c r="M30" s="68">
        <f>HLOOKUP(M19,'SDR Patient and Stations'!$B$6:$AT$14,4,FALSE)</f>
        <v>73</v>
      </c>
      <c r="N30" s="60">
        <f>HLOOKUP(N19,'SDR Patient and Stations'!$B$6:$AT$14,4,FALSE)</f>
        <v>67</v>
      </c>
      <c r="O30" s="68">
        <f>HLOOKUP(O19,'SDR Patient and Stations'!$B$6:$AT$14,4,FALSE)</f>
        <v>67</v>
      </c>
      <c r="P30" s="60">
        <f>HLOOKUP(P19,'SDR Patient and Stations'!$B$6:$AT$14,4,FALSE)</f>
        <v>74</v>
      </c>
      <c r="Q30" s="68">
        <f>HLOOKUP(Q19,'SDR Patient and Stations'!$B$6:$AT$14,4,FALSE)</f>
        <v>72</v>
      </c>
      <c r="R30" s="60">
        <f>HLOOKUP(R19,'SDR Patient and Stations'!$B$6:$AT$14,4,FALSE)</f>
        <v>74</v>
      </c>
      <c r="S30" s="68">
        <f>HLOOKUP(S19,'SDR Patient and Stations'!$B$6:$AT$14,4,FALSE)</f>
        <v>77</v>
      </c>
      <c r="T30" s="60">
        <f>HLOOKUP(T19,'SDR Patient and Stations'!$B$6:$AT$14,4,FALSE)</f>
        <v>75</v>
      </c>
      <c r="U30" s="68">
        <f>HLOOKUP(U19,'SDR Patient and Stations'!$B$6:$AT$14,4,FALSE)</f>
        <v>66</v>
      </c>
      <c r="V30" s="60">
        <f>HLOOKUP(V19,'SDR Patient and Stations'!$B$6:$AT$14,4,FALSE)</f>
        <v>63</v>
      </c>
      <c r="W30" s="68">
        <f>HLOOKUP(W19,'SDR Patient and Stations'!$B$6:$AT$14,4,FALSE)</f>
        <v>64</v>
      </c>
      <c r="X30" s="60">
        <f>HLOOKUP(X19,'SDR Patient and Stations'!$B$6:$AT$14,4,FALSE)</f>
        <v>61</v>
      </c>
      <c r="Y30" s="68">
        <f>HLOOKUP(Y19,'SDR Patient and Stations'!$B$6:$AT$14,4,FALSE)</f>
        <v>64</v>
      </c>
      <c r="Z30" s="60">
        <f>HLOOKUP(Z19,'SDR Patient and Stations'!$B$6:$AT$14,4,FALSE)</f>
        <v>65</v>
      </c>
      <c r="AA30" s="68">
        <f>HLOOKUP(AA19,'SDR Patient and Stations'!$B$6:$AT$14,4,FALSE)</f>
        <v>61</v>
      </c>
      <c r="AB30" s="60">
        <f>HLOOKUP(AB19,'SDR Patient and Stations'!$B$6:$AT$14,4,FALSE)</f>
        <v>67</v>
      </c>
      <c r="AC30" s="68">
        <f>HLOOKUP(AC19,'SDR Patient and Stations'!$B$6:$AT$14,4,FALSE)</f>
        <v>78</v>
      </c>
      <c r="AD30" s="60">
        <f>HLOOKUP(AD19,'SDR Patient and Stations'!$B$6:$AT$14,4,FALSE)</f>
        <v>81</v>
      </c>
      <c r="AE30" s="68">
        <f>HLOOKUP(AE19,'SDR Patient and Stations'!$B$6:$AT$14,4,FALSE)</f>
        <v>77</v>
      </c>
      <c r="AF30" s="60">
        <f>HLOOKUP(AF19,'SDR Patient and Stations'!$B$6:$AT$14,4,FALSE)</f>
        <v>90</v>
      </c>
      <c r="AG30" s="68">
        <f>HLOOKUP(AG19,'SDR Patient and Stations'!$B$6:$AT$14,4,FALSE)</f>
        <v>61</v>
      </c>
      <c r="AH30" s="60">
        <f>HLOOKUP(AH19,'SDR Patient and Stations'!$B$6:$AT$14,4,FALSE)</f>
        <v>61</v>
      </c>
      <c r="AI30" s="68">
        <f>HLOOKUP(AI19,'SDR Patient and Stations'!$B$6:$AT$14,4,FALSE)</f>
        <v>76</v>
      </c>
      <c r="AJ30" s="60">
        <f>HLOOKUP(AJ19,'SDR Patient and Stations'!$B$6:$AT$14,4,FALSE)</f>
        <v>77</v>
      </c>
      <c r="AK30" s="68">
        <f>HLOOKUP(AK19,'SDR Patient and Stations'!$B$6:$AT$14,4,FALSE)</f>
        <v>85</v>
      </c>
      <c r="AL30" s="60">
        <f>HLOOKUP(AL19,'SDR Patient and Stations'!$B$6:$AT$14,4,FALSE)</f>
        <v>84</v>
      </c>
      <c r="AM30" s="68">
        <f>HLOOKUP(AM19,'SDR Patient and Stations'!$B$6:$AT$14,4,FALSE)</f>
        <v>90</v>
      </c>
      <c r="AN30" s="60">
        <f>HLOOKUP(AN19,'SDR Patient and Stations'!$B$6:$AT$14,4,FALSE)</f>
        <v>100</v>
      </c>
      <c r="AO30" s="68">
        <f>HLOOKUP(AO19,'SDR Patient and Stations'!$B$6:$AT$14,4,FALSE)</f>
        <v>101</v>
      </c>
      <c r="AP30" s="60">
        <f>HLOOKUP(AP19,'SDR Patient and Stations'!$B$6:$AT$14,4,FALSE)</f>
        <v>95</v>
      </c>
      <c r="AQ30" s="68">
        <f>HLOOKUP(AQ19,'SDR Patient and Stations'!$B$6:$AT$14,4,FALSE)</f>
        <v>96</v>
      </c>
      <c r="AR30" s="60">
        <f>HLOOKUP(AR19,'SDR Patient and Stations'!$B$6:$AT$14,4,FALSE)</f>
        <v>101</v>
      </c>
      <c r="AS30" s="68">
        <f>HLOOKUP(AS19,'SDR Patient and Stations'!$B$6:$AT$14,4,FALSE)</f>
        <v>98</v>
      </c>
      <c r="AT30" s="60">
        <f>HLOOKUP(AT19,'SDR Patient and Stations'!$B$6:$AT$14,4,FALSE)</f>
        <v>75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41</v>
      </c>
      <c r="G32" s="68">
        <f>HLOOKUP(G20,'SDR Patient and Stations'!$B$6:$AT$14,4,FALSE)</f>
        <v>55</v>
      </c>
      <c r="H32" s="60">
        <f>HLOOKUP(H20,'SDR Patient and Stations'!$B$6:$AT$14,4,FALSE)</f>
        <v>52</v>
      </c>
      <c r="I32" s="68">
        <f>HLOOKUP(I20,'SDR Patient and Stations'!$B$6:$AT$14,4,FALSE)</f>
        <v>64</v>
      </c>
      <c r="J32" s="60">
        <f>HLOOKUP(J20,'SDR Patient and Stations'!$B$6:$AT$14,4,FALSE)</f>
        <v>69</v>
      </c>
      <c r="K32" s="68">
        <f>HLOOKUP(K20,'SDR Patient and Stations'!$B$6:$AT$14,4,FALSE)</f>
        <v>74</v>
      </c>
      <c r="L32" s="60">
        <f>HLOOKUP(L20,'SDR Patient and Stations'!$B$6:$AT$14,4,FALSE)</f>
        <v>75</v>
      </c>
      <c r="M32" s="68">
        <f>HLOOKUP(M20,'SDR Patient and Stations'!$B$6:$AT$14,4,FALSE)</f>
        <v>75</v>
      </c>
      <c r="N32" s="60">
        <f>HLOOKUP(N20,'SDR Patient and Stations'!$B$6:$AT$14,4,FALSE)</f>
        <v>80</v>
      </c>
      <c r="O32" s="68">
        <f>HLOOKUP(O20,'SDR Patient and Stations'!$B$6:$AT$14,4,FALSE)</f>
        <v>75</v>
      </c>
      <c r="P32" s="60">
        <f>HLOOKUP(P20,'SDR Patient and Stations'!$B$6:$AT$14,4,FALSE)</f>
        <v>73</v>
      </c>
      <c r="Q32" s="68">
        <f>HLOOKUP(Q20,'SDR Patient and Stations'!$B$6:$AT$14,4,FALSE)</f>
        <v>67</v>
      </c>
      <c r="R32" s="60">
        <f>HLOOKUP(R20,'SDR Patient and Stations'!$B$6:$AT$14,4,FALSE)</f>
        <v>67</v>
      </c>
      <c r="S32" s="68">
        <f>HLOOKUP(S20,'SDR Patient and Stations'!$B$6:$AT$14,4,FALSE)</f>
        <v>74</v>
      </c>
      <c r="T32" s="60">
        <f>HLOOKUP(T20,'SDR Patient and Stations'!$B$6:$AT$14,4,FALSE)</f>
        <v>72</v>
      </c>
      <c r="U32" s="68">
        <f>HLOOKUP(U20,'SDR Patient and Stations'!$B$6:$AT$14,4,FALSE)</f>
        <v>74</v>
      </c>
      <c r="V32" s="60">
        <f>HLOOKUP(V20,'SDR Patient and Stations'!$B$6:$AT$14,4,FALSE)</f>
        <v>77</v>
      </c>
      <c r="W32" s="68">
        <f>HLOOKUP(W20,'SDR Patient and Stations'!$B$6:$AT$14,4,FALSE)</f>
        <v>75</v>
      </c>
      <c r="X32" s="60">
        <f>HLOOKUP(X20,'SDR Patient and Stations'!$B$6:$AT$14,4,FALSE)</f>
        <v>66</v>
      </c>
      <c r="Y32" s="68">
        <f>HLOOKUP(Y20,'SDR Patient and Stations'!$B$6:$AT$14,4,FALSE)</f>
        <v>63</v>
      </c>
      <c r="Z32" s="60">
        <f>HLOOKUP(Z20,'SDR Patient and Stations'!$B$6:$AT$14,4,FALSE)</f>
        <v>64</v>
      </c>
      <c r="AA32" s="68">
        <f>HLOOKUP(AA20,'SDR Patient and Stations'!$B$6:$AT$14,4,FALSE)</f>
        <v>61</v>
      </c>
      <c r="AB32" s="60">
        <f>HLOOKUP(AB20,'SDR Patient and Stations'!$B$6:$AT$14,4,FALSE)</f>
        <v>64</v>
      </c>
      <c r="AC32" s="68">
        <f>HLOOKUP(AC20,'SDR Patient and Stations'!$B$6:$AT$14,4,FALSE)</f>
        <v>65</v>
      </c>
      <c r="AD32" s="60">
        <f>HLOOKUP(AD20,'SDR Patient and Stations'!$B$6:$AT$14,4,FALSE)</f>
        <v>61</v>
      </c>
      <c r="AE32" s="68">
        <f>HLOOKUP(AE20,'SDR Patient and Stations'!$B$6:$AT$14,4,FALSE)</f>
        <v>67</v>
      </c>
      <c r="AF32" s="60">
        <f>HLOOKUP(AF20,'SDR Patient and Stations'!$B$6:$AT$14,4,FALSE)</f>
        <v>78</v>
      </c>
      <c r="AG32" s="68">
        <f>HLOOKUP(AG20,'SDR Patient and Stations'!$B$6:$AT$14,4,FALSE)</f>
        <v>81</v>
      </c>
      <c r="AH32" s="60">
        <f>HLOOKUP(AH20,'SDR Patient and Stations'!$B$6:$AT$14,4,FALSE)</f>
        <v>77</v>
      </c>
      <c r="AI32" s="68">
        <f>HLOOKUP(AI20,'SDR Patient and Stations'!$B$6:$AT$14,4,FALSE)</f>
        <v>90</v>
      </c>
      <c r="AJ32" s="60">
        <f>HLOOKUP(AJ20,'SDR Patient and Stations'!$B$6:$AT$14,4,FALSE)</f>
        <v>61</v>
      </c>
      <c r="AK32" s="68">
        <f>HLOOKUP(AK20,'SDR Patient and Stations'!$B$6:$AT$14,4,FALSE)</f>
        <v>61</v>
      </c>
      <c r="AL32" s="60">
        <f>HLOOKUP(AL20,'SDR Patient and Stations'!$B$6:$AT$14,4,FALSE)</f>
        <v>76</v>
      </c>
      <c r="AM32" s="68">
        <f>HLOOKUP(AM20,'SDR Patient and Stations'!$B$6:$AT$14,4,FALSE)</f>
        <v>77</v>
      </c>
      <c r="AN32" s="60">
        <f>HLOOKUP(AN20,'SDR Patient and Stations'!$B$6:$AT$14,4,FALSE)</f>
        <v>85</v>
      </c>
      <c r="AO32" s="68">
        <f>HLOOKUP(AO20,'SDR Patient and Stations'!$B$6:$AT$14,4,FALSE)</f>
        <v>84</v>
      </c>
      <c r="AP32" s="60">
        <f>HLOOKUP(AP20,'SDR Patient and Stations'!$B$6:$AT$14,4,FALSE)</f>
        <v>90</v>
      </c>
      <c r="AQ32" s="68">
        <f>HLOOKUP(AQ20,'SDR Patient and Stations'!$B$6:$AT$14,4,FALSE)</f>
        <v>100</v>
      </c>
      <c r="AR32" s="60">
        <f>HLOOKUP(AR20,'SDR Patient and Stations'!$B$6:$AT$14,4,FALSE)</f>
        <v>101</v>
      </c>
      <c r="AS32" s="68">
        <f>HLOOKUP(AS20,'SDR Patient and Stations'!$B$6:$AT$14,4,FALSE)</f>
        <v>95</v>
      </c>
      <c r="AT32" s="60">
        <f>HLOOKUP(AT20,'SDR Patient and Stations'!$B$6:$AT$14,4,FALSE)</f>
        <v>96</v>
      </c>
      <c r="AU32" s="68">
        <f>HLOOKUP(AU20,'SDR Patient and Stations'!$B$6:$AT$14,4,FALSE)</f>
        <v>101</v>
      </c>
      <c r="AV32" s="60">
        <f>HLOOKUP(AV20,'SDR Patient and Stations'!$B$6:$AT$14,4,FALSE)</f>
        <v>98</v>
      </c>
      <c r="AW32" s="68">
        <f>HLOOKUP(AW20,'SDR Patient and Stations'!$B$6:$AT$14,4,FALSE)</f>
        <v>75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23</v>
      </c>
      <c r="G34" s="69">
        <f t="shared" si="16"/>
        <v>14</v>
      </c>
      <c r="H34" s="61">
        <f t="shared" si="16"/>
        <v>22</v>
      </c>
      <c r="I34" s="69">
        <f t="shared" si="16"/>
        <v>11</v>
      </c>
      <c r="J34" s="61">
        <f t="shared" si="16"/>
        <v>6</v>
      </c>
      <c r="K34" s="69">
        <f t="shared" si="16"/>
        <v>6</v>
      </c>
      <c r="L34" s="61">
        <f t="shared" si="16"/>
        <v>0</v>
      </c>
      <c r="M34" s="69">
        <f t="shared" si="16"/>
        <v>-2</v>
      </c>
      <c r="N34" s="61">
        <f t="shared" si="16"/>
        <v>-13</v>
      </c>
      <c r="O34" s="69">
        <f t="shared" si="16"/>
        <v>-8</v>
      </c>
      <c r="P34" s="61">
        <f t="shared" si="16"/>
        <v>1</v>
      </c>
      <c r="Q34" s="69">
        <f t="shared" si="16"/>
        <v>5</v>
      </c>
      <c r="R34" s="61">
        <f t="shared" si="16"/>
        <v>7</v>
      </c>
      <c r="S34" s="69">
        <f t="shared" si="16"/>
        <v>3</v>
      </c>
      <c r="T34" s="61">
        <f t="shared" si="16"/>
        <v>3</v>
      </c>
      <c r="U34" s="69">
        <f t="shared" si="16"/>
        <v>-8</v>
      </c>
      <c r="V34" s="61">
        <f t="shared" si="16"/>
        <v>-14</v>
      </c>
      <c r="W34" s="69">
        <f t="shared" si="16"/>
        <v>-11</v>
      </c>
      <c r="X34" s="61">
        <f t="shared" si="16"/>
        <v>-5</v>
      </c>
      <c r="Y34" s="69">
        <f t="shared" si="16"/>
        <v>1</v>
      </c>
      <c r="Z34" s="61">
        <f t="shared" si="16"/>
        <v>1</v>
      </c>
      <c r="AA34" s="69">
        <f t="shared" si="16"/>
        <v>0</v>
      </c>
      <c r="AB34" s="61">
        <f t="shared" si="16"/>
        <v>3</v>
      </c>
      <c r="AC34" s="69">
        <f t="shared" si="16"/>
        <v>13</v>
      </c>
      <c r="AD34" s="61">
        <f t="shared" si="16"/>
        <v>20</v>
      </c>
      <c r="AE34" s="69">
        <f t="shared" si="16"/>
        <v>10</v>
      </c>
      <c r="AF34" s="61">
        <f t="shared" si="16"/>
        <v>12</v>
      </c>
      <c r="AG34" s="69">
        <f t="shared" si="16"/>
        <v>-20</v>
      </c>
      <c r="AH34" s="61">
        <f t="shared" si="16"/>
        <v>-16</v>
      </c>
      <c r="AI34" s="69">
        <f t="shared" si="16"/>
        <v>-14</v>
      </c>
      <c r="AJ34" s="61">
        <f t="shared" si="16"/>
        <v>16</v>
      </c>
      <c r="AK34" s="69">
        <f t="shared" si="16"/>
        <v>24</v>
      </c>
      <c r="AL34" s="61">
        <f t="shared" si="16"/>
        <v>8</v>
      </c>
      <c r="AM34" s="69">
        <f t="shared" si="16"/>
        <v>13</v>
      </c>
      <c r="AN34" s="61">
        <f t="shared" si="16"/>
        <v>15</v>
      </c>
      <c r="AO34" s="69">
        <f t="shared" si="16"/>
        <v>17</v>
      </c>
      <c r="AP34" s="61">
        <f t="shared" si="16"/>
        <v>5</v>
      </c>
      <c r="AQ34" s="69">
        <f t="shared" si="16"/>
        <v>-4</v>
      </c>
      <c r="AR34" s="61">
        <f t="shared" si="16"/>
        <v>0</v>
      </c>
      <c r="AS34" s="69">
        <f t="shared" si="16"/>
        <v>3</v>
      </c>
      <c r="AT34" s="61">
        <f t="shared" si="16"/>
        <v>-21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0.56097560975609762</v>
      </c>
      <c r="G36" s="107">
        <f t="shared" ref="G36:AZ36" si="18">IFERROR(G34/G32,0)</f>
        <v>0.25454545454545452</v>
      </c>
      <c r="H36" s="108">
        <f t="shared" si="18"/>
        <v>0.42307692307692307</v>
      </c>
      <c r="I36" s="107">
        <f t="shared" si="18"/>
        <v>0.171875</v>
      </c>
      <c r="J36" s="108">
        <f t="shared" si="18"/>
        <v>8.6956521739130432E-2</v>
      </c>
      <c r="K36" s="107">
        <f t="shared" si="18"/>
        <v>8.1081081081081086E-2</v>
      </c>
      <c r="L36" s="108">
        <f t="shared" si="18"/>
        <v>0</v>
      </c>
      <c r="M36" s="107">
        <f t="shared" si="18"/>
        <v>-2.6666666666666668E-2</v>
      </c>
      <c r="N36" s="108">
        <f t="shared" si="18"/>
        <v>-0.16250000000000001</v>
      </c>
      <c r="O36" s="107">
        <f t="shared" si="18"/>
        <v>-0.10666666666666667</v>
      </c>
      <c r="P36" s="108">
        <f t="shared" si="18"/>
        <v>1.3698630136986301E-2</v>
      </c>
      <c r="Q36" s="107">
        <f t="shared" si="18"/>
        <v>7.4626865671641784E-2</v>
      </c>
      <c r="R36" s="108">
        <f t="shared" si="18"/>
        <v>0.1044776119402985</v>
      </c>
      <c r="S36" s="107">
        <f t="shared" si="18"/>
        <v>4.0540540540540543E-2</v>
      </c>
      <c r="T36" s="108">
        <f t="shared" si="18"/>
        <v>4.1666666666666664E-2</v>
      </c>
      <c r="U36" s="107">
        <f t="shared" si="18"/>
        <v>-0.10810810810810811</v>
      </c>
      <c r="V36" s="108">
        <f t="shared" si="18"/>
        <v>-0.18181818181818182</v>
      </c>
      <c r="W36" s="107">
        <f t="shared" si="18"/>
        <v>-0.14666666666666667</v>
      </c>
      <c r="X36" s="108">
        <f t="shared" si="18"/>
        <v>-7.575757575757576E-2</v>
      </c>
      <c r="Y36" s="107">
        <f t="shared" si="18"/>
        <v>1.5873015873015872E-2</v>
      </c>
      <c r="Z36" s="108">
        <f t="shared" si="18"/>
        <v>1.5625E-2</v>
      </c>
      <c r="AA36" s="107">
        <f t="shared" si="18"/>
        <v>0</v>
      </c>
      <c r="AB36" s="108">
        <f t="shared" si="18"/>
        <v>4.6875E-2</v>
      </c>
      <c r="AC36" s="107">
        <f t="shared" si="18"/>
        <v>0.2</v>
      </c>
      <c r="AD36" s="108">
        <f t="shared" si="18"/>
        <v>0.32786885245901637</v>
      </c>
      <c r="AE36" s="107">
        <f t="shared" si="18"/>
        <v>0.14925373134328357</v>
      </c>
      <c r="AF36" s="108">
        <f t="shared" si="18"/>
        <v>0.15384615384615385</v>
      </c>
      <c r="AG36" s="107">
        <f t="shared" si="18"/>
        <v>-0.24691358024691357</v>
      </c>
      <c r="AH36" s="108">
        <f t="shared" si="18"/>
        <v>-0.20779220779220781</v>
      </c>
      <c r="AI36" s="107">
        <f t="shared" si="18"/>
        <v>-0.15555555555555556</v>
      </c>
      <c r="AJ36" s="108">
        <f t="shared" si="18"/>
        <v>0.26229508196721313</v>
      </c>
      <c r="AK36" s="107">
        <f t="shared" si="18"/>
        <v>0.39344262295081966</v>
      </c>
      <c r="AL36" s="108">
        <f t="shared" si="18"/>
        <v>0.10526315789473684</v>
      </c>
      <c r="AM36" s="107">
        <f t="shared" si="18"/>
        <v>0.16883116883116883</v>
      </c>
      <c r="AN36" s="108">
        <f t="shared" si="18"/>
        <v>0.17647058823529413</v>
      </c>
      <c r="AO36" s="107">
        <f t="shared" si="18"/>
        <v>0.20238095238095238</v>
      </c>
      <c r="AP36" s="108">
        <f t="shared" si="18"/>
        <v>5.5555555555555552E-2</v>
      </c>
      <c r="AQ36" s="107">
        <f t="shared" si="18"/>
        <v>-0.04</v>
      </c>
      <c r="AR36" s="108">
        <f t="shared" si="18"/>
        <v>0</v>
      </c>
      <c r="AS36" s="107">
        <f t="shared" si="18"/>
        <v>3.1578947368421054E-2</v>
      </c>
      <c r="AT36" s="108">
        <f t="shared" si="18"/>
        <v>-0.21875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3.1165311653116534E-2</v>
      </c>
      <c r="G38" s="107">
        <f t="shared" ref="G38:BD38" si="20">G36/18</f>
        <v>1.4141414141414141E-2</v>
      </c>
      <c r="H38" s="108">
        <f t="shared" si="20"/>
        <v>2.3504273504273504E-2</v>
      </c>
      <c r="I38" s="107">
        <f t="shared" si="20"/>
        <v>9.5486111111111119E-3</v>
      </c>
      <c r="J38" s="108">
        <f t="shared" si="20"/>
        <v>4.830917874396135E-3</v>
      </c>
      <c r="K38" s="107">
        <f t="shared" si="20"/>
        <v>4.5045045045045045E-3</v>
      </c>
      <c r="L38" s="108">
        <f t="shared" si="20"/>
        <v>0</v>
      </c>
      <c r="M38" s="107">
        <f t="shared" si="20"/>
        <v>-1.4814814814814816E-3</v>
      </c>
      <c r="N38" s="108">
        <f t="shared" si="20"/>
        <v>-9.0277777777777787E-3</v>
      </c>
      <c r="O38" s="107">
        <f t="shared" si="20"/>
        <v>-5.9259259259259265E-3</v>
      </c>
      <c r="P38" s="108">
        <f t="shared" si="20"/>
        <v>7.6103500761035003E-4</v>
      </c>
      <c r="Q38" s="107">
        <f t="shared" si="20"/>
        <v>4.1459369817578766E-3</v>
      </c>
      <c r="R38" s="108">
        <f t="shared" si="20"/>
        <v>5.8043117744610278E-3</v>
      </c>
      <c r="S38" s="107">
        <f t="shared" si="20"/>
        <v>2.2522522522522522E-3</v>
      </c>
      <c r="T38" s="108">
        <f t="shared" si="20"/>
        <v>2.3148148148148147E-3</v>
      </c>
      <c r="U38" s="107">
        <f t="shared" si="20"/>
        <v>-6.006006006006006E-3</v>
      </c>
      <c r="V38" s="108">
        <f t="shared" si="20"/>
        <v>-1.0101010101010102E-2</v>
      </c>
      <c r="W38" s="107">
        <f t="shared" si="20"/>
        <v>-8.1481481481481474E-3</v>
      </c>
      <c r="X38" s="108">
        <f t="shared" si="20"/>
        <v>-4.2087542087542087E-3</v>
      </c>
      <c r="Y38" s="107">
        <f t="shared" si="20"/>
        <v>8.8183421516754845E-4</v>
      </c>
      <c r="Z38" s="108">
        <f t="shared" si="20"/>
        <v>8.6805555555555551E-4</v>
      </c>
      <c r="AA38" s="107">
        <f t="shared" si="20"/>
        <v>0</v>
      </c>
      <c r="AB38" s="108">
        <f t="shared" si="20"/>
        <v>2.6041666666666665E-3</v>
      </c>
      <c r="AC38" s="107">
        <f t="shared" si="20"/>
        <v>1.1111111111111112E-2</v>
      </c>
      <c r="AD38" s="108">
        <f t="shared" si="20"/>
        <v>1.8214936247723131E-2</v>
      </c>
      <c r="AE38" s="107">
        <f t="shared" si="20"/>
        <v>8.2918739635157532E-3</v>
      </c>
      <c r="AF38" s="108">
        <f t="shared" si="20"/>
        <v>8.5470085470085479E-3</v>
      </c>
      <c r="AG38" s="107">
        <f t="shared" si="20"/>
        <v>-1.3717421124828532E-2</v>
      </c>
      <c r="AH38" s="108">
        <f t="shared" si="20"/>
        <v>-1.1544011544011544E-2</v>
      </c>
      <c r="AI38" s="107">
        <f t="shared" si="20"/>
        <v>-8.6419753086419762E-3</v>
      </c>
      <c r="AJ38" s="108">
        <f t="shared" si="20"/>
        <v>1.4571948998178506E-2</v>
      </c>
      <c r="AK38" s="107">
        <f t="shared" si="20"/>
        <v>2.185792349726776E-2</v>
      </c>
      <c r="AL38" s="108">
        <f t="shared" si="20"/>
        <v>5.8479532163742687E-3</v>
      </c>
      <c r="AM38" s="107">
        <f t="shared" si="20"/>
        <v>9.3795093795093799E-3</v>
      </c>
      <c r="AN38" s="108">
        <f t="shared" si="20"/>
        <v>9.8039215686274508E-3</v>
      </c>
      <c r="AO38" s="107">
        <f t="shared" si="20"/>
        <v>1.1243386243386243E-2</v>
      </c>
      <c r="AP38" s="108">
        <f t="shared" si="20"/>
        <v>3.0864197530864196E-3</v>
      </c>
      <c r="AQ38" s="107">
        <f t="shared" si="20"/>
        <v>-2.2222222222222222E-3</v>
      </c>
      <c r="AR38" s="108">
        <f t="shared" si="20"/>
        <v>0</v>
      </c>
      <c r="AS38" s="107">
        <f t="shared" si="20"/>
        <v>1.7543859649122807E-3</v>
      </c>
      <c r="AT38" s="108">
        <f t="shared" si="20"/>
        <v>-1.2152777777777778E-2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0.56097560975609762</v>
      </c>
      <c r="G40" s="120">
        <f t="shared" ref="G40:BD40" si="21">G38*G41</f>
        <v>0.25454545454545452</v>
      </c>
      <c r="H40" s="108">
        <f t="shared" si="21"/>
        <v>0.42307692307692307</v>
      </c>
      <c r="I40" s="107">
        <f t="shared" si="21"/>
        <v>0.171875</v>
      </c>
      <c r="J40" s="108">
        <f t="shared" si="21"/>
        <v>8.6956521739130432E-2</v>
      </c>
      <c r="K40" s="107">
        <f t="shared" si="21"/>
        <v>8.1081081081081086E-2</v>
      </c>
      <c r="L40" s="108">
        <f t="shared" si="21"/>
        <v>0</v>
      </c>
      <c r="M40" s="107">
        <f t="shared" si="21"/>
        <v>-2.6666666666666668E-2</v>
      </c>
      <c r="N40" s="108">
        <f t="shared" si="21"/>
        <v>-0.16250000000000001</v>
      </c>
      <c r="O40" s="107">
        <f t="shared" si="21"/>
        <v>-0.10666666666666667</v>
      </c>
      <c r="P40" s="108">
        <f t="shared" si="21"/>
        <v>1.3698630136986301E-2</v>
      </c>
      <c r="Q40" s="107">
        <f t="shared" si="21"/>
        <v>7.4626865671641784E-2</v>
      </c>
      <c r="R40" s="108">
        <f t="shared" si="21"/>
        <v>0.1044776119402985</v>
      </c>
      <c r="S40" s="107">
        <f t="shared" si="21"/>
        <v>4.0540540540540543E-2</v>
      </c>
      <c r="T40" s="108">
        <f t="shared" si="21"/>
        <v>4.1666666666666664E-2</v>
      </c>
      <c r="U40" s="107">
        <f t="shared" si="21"/>
        <v>-0.10810810810810811</v>
      </c>
      <c r="V40" s="108">
        <f t="shared" si="21"/>
        <v>-0.18181818181818182</v>
      </c>
      <c r="W40" s="107">
        <f t="shared" si="21"/>
        <v>-0.14666666666666667</v>
      </c>
      <c r="X40" s="108">
        <f t="shared" si="21"/>
        <v>-7.575757575757576E-2</v>
      </c>
      <c r="Y40" s="107">
        <f t="shared" si="21"/>
        <v>1.5873015873015872E-2</v>
      </c>
      <c r="Z40" s="108">
        <f t="shared" si="21"/>
        <v>1.5625E-2</v>
      </c>
      <c r="AA40" s="107">
        <f t="shared" si="21"/>
        <v>0</v>
      </c>
      <c r="AB40" s="108">
        <f t="shared" si="21"/>
        <v>4.6875E-2</v>
      </c>
      <c r="AC40" s="107">
        <f t="shared" si="21"/>
        <v>0.2</v>
      </c>
      <c r="AD40" s="108">
        <f t="shared" si="21"/>
        <v>0.32786885245901637</v>
      </c>
      <c r="AE40" s="107">
        <f t="shared" si="21"/>
        <v>0.14925373134328357</v>
      </c>
      <c r="AF40" s="108">
        <f t="shared" si="21"/>
        <v>0.15384615384615385</v>
      </c>
      <c r="AG40" s="107">
        <f t="shared" si="21"/>
        <v>-0.24691358024691357</v>
      </c>
      <c r="AH40" s="108">
        <f t="shared" si="21"/>
        <v>-0.20779220779220781</v>
      </c>
      <c r="AI40" s="107">
        <f t="shared" si="21"/>
        <v>-0.15555555555555556</v>
      </c>
      <c r="AJ40" s="108">
        <f t="shared" si="21"/>
        <v>0.26229508196721313</v>
      </c>
      <c r="AK40" s="107">
        <f t="shared" si="21"/>
        <v>0.39344262295081966</v>
      </c>
      <c r="AL40" s="108">
        <f t="shared" si="21"/>
        <v>0.10526315789473684</v>
      </c>
      <c r="AM40" s="107">
        <f t="shared" si="21"/>
        <v>0.16883116883116883</v>
      </c>
      <c r="AN40" s="108">
        <f t="shared" si="21"/>
        <v>0.1764705882352941</v>
      </c>
      <c r="AO40" s="107">
        <f t="shared" si="21"/>
        <v>0.20238095238095238</v>
      </c>
      <c r="AP40" s="108">
        <f t="shared" si="21"/>
        <v>5.5555555555555552E-2</v>
      </c>
      <c r="AQ40" s="107">
        <f t="shared" si="21"/>
        <v>-0.04</v>
      </c>
      <c r="AR40" s="108">
        <f t="shared" si="21"/>
        <v>0</v>
      </c>
      <c r="AS40" s="107">
        <f t="shared" si="21"/>
        <v>3.1578947368421054E-2</v>
      </c>
      <c r="AT40" s="108">
        <f t="shared" si="21"/>
        <v>-0.21875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99.902439024390247</v>
      </c>
      <c r="G43" s="109">
        <f t="shared" ref="G43:BD43" si="22">G30+(G30*G40)</f>
        <v>86.563636363636363</v>
      </c>
      <c r="H43" s="110">
        <f t="shared" si="22"/>
        <v>105.30769230769231</v>
      </c>
      <c r="I43" s="109">
        <f t="shared" si="22"/>
        <v>87.890625</v>
      </c>
      <c r="J43" s="110">
        <f t="shared" si="22"/>
        <v>81.521739130434781</v>
      </c>
      <c r="K43" s="109">
        <f t="shared" si="22"/>
        <v>86.486486486486484</v>
      </c>
      <c r="L43" s="110">
        <f t="shared" si="22"/>
        <v>75</v>
      </c>
      <c r="M43" s="109">
        <f t="shared" si="22"/>
        <v>71.053333333333327</v>
      </c>
      <c r="N43" s="110">
        <f t="shared" si="22"/>
        <v>56.112499999999997</v>
      </c>
      <c r="O43" s="109">
        <f t="shared" si="22"/>
        <v>59.853333333333332</v>
      </c>
      <c r="P43" s="110">
        <f t="shared" si="22"/>
        <v>75.013698630136986</v>
      </c>
      <c r="Q43" s="109">
        <f t="shared" si="22"/>
        <v>77.373134328358205</v>
      </c>
      <c r="R43" s="110">
        <f t="shared" si="22"/>
        <v>81.731343283582092</v>
      </c>
      <c r="S43" s="109">
        <f t="shared" si="22"/>
        <v>80.121621621621628</v>
      </c>
      <c r="T43" s="110">
        <f t="shared" si="22"/>
        <v>78.125</v>
      </c>
      <c r="U43" s="109">
        <f t="shared" si="22"/>
        <v>58.864864864864863</v>
      </c>
      <c r="V43" s="110">
        <f t="shared" si="22"/>
        <v>51.545454545454547</v>
      </c>
      <c r="W43" s="109">
        <f t="shared" si="22"/>
        <v>54.61333333333333</v>
      </c>
      <c r="X43" s="110">
        <f t="shared" si="22"/>
        <v>56.378787878787875</v>
      </c>
      <c r="Y43" s="109">
        <f t="shared" si="22"/>
        <v>65.015873015873012</v>
      </c>
      <c r="Z43" s="110">
        <f t="shared" si="22"/>
        <v>66.015625</v>
      </c>
      <c r="AA43" s="109">
        <f t="shared" si="22"/>
        <v>61</v>
      </c>
      <c r="AB43" s="110">
        <f t="shared" si="22"/>
        <v>70.140625</v>
      </c>
      <c r="AC43" s="109">
        <f t="shared" si="22"/>
        <v>93.6</v>
      </c>
      <c r="AD43" s="110">
        <f t="shared" si="22"/>
        <v>107.55737704918033</v>
      </c>
      <c r="AE43" s="109">
        <f t="shared" si="22"/>
        <v>88.492537313432834</v>
      </c>
      <c r="AF43" s="110">
        <f t="shared" si="22"/>
        <v>103.84615384615384</v>
      </c>
      <c r="AG43" s="109">
        <f t="shared" si="22"/>
        <v>45.938271604938272</v>
      </c>
      <c r="AH43" s="110">
        <f t="shared" si="22"/>
        <v>48.324675324675326</v>
      </c>
      <c r="AI43" s="109">
        <f t="shared" si="22"/>
        <v>64.177777777777777</v>
      </c>
      <c r="AJ43" s="110">
        <f t="shared" si="22"/>
        <v>97.196721311475414</v>
      </c>
      <c r="AK43" s="109">
        <f t="shared" si="22"/>
        <v>118.44262295081967</v>
      </c>
      <c r="AL43" s="110">
        <f t="shared" si="22"/>
        <v>92.84210526315789</v>
      </c>
      <c r="AM43" s="109">
        <f t="shared" si="22"/>
        <v>105.1948051948052</v>
      </c>
      <c r="AN43" s="110">
        <f t="shared" si="22"/>
        <v>117.64705882352941</v>
      </c>
      <c r="AO43" s="109">
        <f t="shared" si="22"/>
        <v>121.44047619047619</v>
      </c>
      <c r="AP43" s="110">
        <f t="shared" si="22"/>
        <v>100.27777777777777</v>
      </c>
      <c r="AQ43" s="109">
        <f t="shared" si="22"/>
        <v>92.16</v>
      </c>
      <c r="AR43" s="110">
        <f t="shared" si="22"/>
        <v>101</v>
      </c>
      <c r="AS43" s="109">
        <f t="shared" si="22"/>
        <v>101.09473684210526</v>
      </c>
      <c r="AT43" s="110">
        <f t="shared" si="22"/>
        <v>58.59375</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35.679442508710807</v>
      </c>
      <c r="G45" s="69">
        <f t="shared" ref="G45:AZ45" si="23">G43/$F$1</f>
        <v>30.915584415584416</v>
      </c>
      <c r="H45" s="61">
        <f t="shared" si="23"/>
        <v>37.609890109890109</v>
      </c>
      <c r="I45" s="69">
        <f t="shared" si="23"/>
        <v>31.389508928571431</v>
      </c>
      <c r="J45" s="61">
        <f t="shared" si="23"/>
        <v>29.114906832298139</v>
      </c>
      <c r="K45" s="69">
        <f t="shared" si="23"/>
        <v>30.88803088803089</v>
      </c>
      <c r="L45" s="61">
        <f t="shared" si="23"/>
        <v>26.785714285714288</v>
      </c>
      <c r="M45" s="69">
        <f t="shared" si="23"/>
        <v>25.376190476190477</v>
      </c>
      <c r="N45" s="61">
        <f t="shared" si="23"/>
        <v>20.040178571428573</v>
      </c>
      <c r="O45" s="69">
        <f t="shared" si="23"/>
        <v>21.376190476190477</v>
      </c>
      <c r="P45" s="61">
        <f t="shared" si="23"/>
        <v>26.790606653620355</v>
      </c>
      <c r="Q45" s="69">
        <f t="shared" si="23"/>
        <v>27.633262260127932</v>
      </c>
      <c r="R45" s="61">
        <f t="shared" si="23"/>
        <v>29.189765458422176</v>
      </c>
      <c r="S45" s="69">
        <f t="shared" si="23"/>
        <v>28.61486486486487</v>
      </c>
      <c r="T45" s="61">
        <f t="shared" si="23"/>
        <v>27.901785714285715</v>
      </c>
      <c r="U45" s="69">
        <f t="shared" si="23"/>
        <v>21.023166023166024</v>
      </c>
      <c r="V45" s="61">
        <f t="shared" si="23"/>
        <v>18.40909090909091</v>
      </c>
      <c r="W45" s="69">
        <f t="shared" si="23"/>
        <v>19.504761904761903</v>
      </c>
      <c r="X45" s="61">
        <f t="shared" si="23"/>
        <v>20.135281385281385</v>
      </c>
      <c r="Y45" s="69">
        <f t="shared" si="23"/>
        <v>23.219954648526077</v>
      </c>
      <c r="Z45" s="61">
        <f t="shared" si="23"/>
        <v>23.577008928571431</v>
      </c>
      <c r="AA45" s="69">
        <f t="shared" si="23"/>
        <v>21.785714285714288</v>
      </c>
      <c r="AB45" s="61">
        <f t="shared" si="23"/>
        <v>25.050223214285715</v>
      </c>
      <c r="AC45" s="69">
        <f t="shared" si="23"/>
        <v>33.428571428571431</v>
      </c>
      <c r="AD45" s="61">
        <f t="shared" si="23"/>
        <v>38.413348946135834</v>
      </c>
      <c r="AE45" s="69">
        <f t="shared" si="23"/>
        <v>31.6044776119403</v>
      </c>
      <c r="AF45" s="61">
        <f t="shared" si="23"/>
        <v>37.087912087912088</v>
      </c>
      <c r="AG45" s="69">
        <f t="shared" si="23"/>
        <v>16.406525573192241</v>
      </c>
      <c r="AH45" s="61">
        <f t="shared" si="23"/>
        <v>17.258812615955474</v>
      </c>
      <c r="AI45" s="69">
        <f t="shared" si="23"/>
        <v>22.920634920634921</v>
      </c>
      <c r="AJ45" s="61">
        <f t="shared" si="23"/>
        <v>34.713114754098363</v>
      </c>
      <c r="AK45" s="69">
        <f t="shared" si="23"/>
        <v>42.300936768149882</v>
      </c>
      <c r="AL45" s="61">
        <f t="shared" si="23"/>
        <v>33.157894736842103</v>
      </c>
      <c r="AM45" s="69">
        <f t="shared" si="23"/>
        <v>37.569573283859</v>
      </c>
      <c r="AN45" s="61">
        <f t="shared" si="23"/>
        <v>42.016806722689076</v>
      </c>
      <c r="AO45" s="69">
        <f t="shared" si="23"/>
        <v>43.371598639455783</v>
      </c>
      <c r="AP45" s="61">
        <f t="shared" si="23"/>
        <v>35.813492063492063</v>
      </c>
      <c r="AQ45" s="69">
        <f t="shared" si="23"/>
        <v>32.914285714285718</v>
      </c>
      <c r="AR45" s="61">
        <f t="shared" si="23"/>
        <v>36.071428571428577</v>
      </c>
      <c r="AS45" s="69">
        <f t="shared" si="23"/>
        <v>36.10526315789474</v>
      </c>
      <c r="AT45" s="61">
        <f t="shared" si="23"/>
        <v>20.926339285714288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13</v>
      </c>
      <c r="G47" s="172">
        <f>G45-G26</f>
        <v>17.915584415584416</v>
      </c>
      <c r="H47" s="118">
        <f>H45-H26</f>
        <v>24.609890109890109</v>
      </c>
      <c r="I47" s="119">
        <f t="shared" ref="I47:AZ47" si="24">I45-I26</f>
        <v>18.389508928571431</v>
      </c>
      <c r="J47" s="118">
        <f t="shared" si="24"/>
        <v>6.1149068322981392</v>
      </c>
      <c r="K47" s="119">
        <f t="shared" si="24"/>
        <v>0.88803088803089025</v>
      </c>
      <c r="L47" s="118">
        <f t="shared" si="24"/>
        <v>-3.2142857142857117</v>
      </c>
      <c r="M47" s="119">
        <f t="shared" si="24"/>
        <v>-4.6238095238095234</v>
      </c>
      <c r="N47" s="118">
        <f t="shared" si="24"/>
        <v>-9.959821428571427</v>
      </c>
      <c r="O47" s="119">
        <f t="shared" si="24"/>
        <v>-8.6238095238095234</v>
      </c>
      <c r="P47" s="118">
        <f t="shared" si="24"/>
        <v>-3.2093933463796454</v>
      </c>
      <c r="Q47" s="119">
        <f t="shared" si="24"/>
        <v>-2.3667377398720681</v>
      </c>
      <c r="R47" s="118">
        <f t="shared" si="24"/>
        <v>-0.81023454157782382</v>
      </c>
      <c r="S47" s="119">
        <f t="shared" si="24"/>
        <v>-1.3851351351351298</v>
      </c>
      <c r="T47" s="118">
        <f t="shared" si="24"/>
        <v>-2.0982142857142847</v>
      </c>
      <c r="U47" s="119">
        <f t="shared" si="24"/>
        <v>-8.9768339768339764</v>
      </c>
      <c r="V47" s="118">
        <f t="shared" si="24"/>
        <v>-11.59090909090909</v>
      </c>
      <c r="W47" s="119">
        <f t="shared" si="24"/>
        <v>-10.495238095238097</v>
      </c>
      <c r="X47" s="118">
        <f t="shared" si="24"/>
        <v>-9.8647186147186154</v>
      </c>
      <c r="Y47" s="119">
        <f t="shared" si="24"/>
        <v>-6.7800453514739232</v>
      </c>
      <c r="Z47" s="118">
        <f t="shared" si="24"/>
        <v>-6.4229910714285694</v>
      </c>
      <c r="AA47" s="119">
        <f t="shared" si="24"/>
        <v>-8.2142857142857117</v>
      </c>
      <c r="AB47" s="118">
        <f t="shared" si="24"/>
        <v>-4.9497767857142847</v>
      </c>
      <c r="AC47" s="119">
        <f t="shared" si="24"/>
        <v>3.4285714285714306</v>
      </c>
      <c r="AD47" s="118">
        <f t="shared" si="24"/>
        <v>8.4133489461358337</v>
      </c>
      <c r="AE47" s="119">
        <f t="shared" si="24"/>
        <v>1.6044776119403004</v>
      </c>
      <c r="AF47" s="118">
        <f t="shared" si="24"/>
        <v>7.0879120879120876</v>
      </c>
      <c r="AG47" s="119">
        <f t="shared" si="24"/>
        <v>-13.593474426807759</v>
      </c>
      <c r="AH47" s="118">
        <f t="shared" si="24"/>
        <v>-2.741187384044526</v>
      </c>
      <c r="AI47" s="119">
        <f t="shared" si="24"/>
        <v>-4.1672771672771667</v>
      </c>
      <c r="AJ47" s="118">
        <f t="shared" si="24"/>
        <v>7.6252026661862757</v>
      </c>
      <c r="AK47" s="119">
        <f t="shared" si="24"/>
        <v>15.213024680237794</v>
      </c>
      <c r="AL47" s="118">
        <f t="shared" si="24"/>
        <v>6.069982648930015</v>
      </c>
      <c r="AM47" s="119">
        <f t="shared" si="24"/>
        <v>7.5695732838590004</v>
      </c>
      <c r="AN47" s="118">
        <f t="shared" si="24"/>
        <v>12.016806722689076</v>
      </c>
      <c r="AO47" s="119">
        <f t="shared" si="24"/>
        <v>13.371598639455783</v>
      </c>
      <c r="AP47" s="118">
        <f t="shared" si="24"/>
        <v>6.2439187796330629</v>
      </c>
      <c r="AQ47" s="119">
        <f t="shared" si="24"/>
        <v>2.9142857142857181</v>
      </c>
      <c r="AR47" s="118">
        <f t="shared" si="24"/>
        <v>6.0714285714285765</v>
      </c>
      <c r="AS47" s="119">
        <f t="shared" si="24"/>
        <v>6.1052631578947398</v>
      </c>
      <c r="AT47" s="118">
        <f t="shared" si="24"/>
        <v>-9.0736607142857117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6.1149068322981392</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7.0879120879120876</v>
      </c>
      <c r="AG49" s="71">
        <f t="shared" si="25"/>
        <v>0</v>
      </c>
      <c r="AH49" s="63">
        <f t="shared" si="25"/>
        <v>0</v>
      </c>
      <c r="AI49" s="71">
        <f t="shared" si="25"/>
        <v>0</v>
      </c>
      <c r="AJ49" s="63">
        <f t="shared" si="25"/>
        <v>7.6252026661862757</v>
      </c>
      <c r="AK49" s="71">
        <f t="shared" si="25"/>
        <v>10</v>
      </c>
      <c r="AL49" s="63">
        <f t="shared" si="25"/>
        <v>6.069982648930015</v>
      </c>
      <c r="AM49" s="71">
        <f t="shared" si="25"/>
        <v>7.5695732838590004</v>
      </c>
      <c r="AN49" s="63">
        <f t="shared" si="25"/>
        <v>10</v>
      </c>
      <c r="AO49" s="71">
        <f t="shared" si="25"/>
        <v>10</v>
      </c>
      <c r="AP49" s="63">
        <f t="shared" si="25"/>
        <v>6.2439187796330629</v>
      </c>
      <c r="AQ49" s="71">
        <f t="shared" si="25"/>
        <v>2.9142857142857181</v>
      </c>
      <c r="AR49" s="63">
        <f t="shared" si="25"/>
        <v>6.0714285714285765</v>
      </c>
      <c r="AS49" s="71">
        <f t="shared" si="25"/>
        <v>6.1052631578947398</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workbookViewId="0">
      <selection activeCell="B14" sqref="B14:AT14"/>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7"/>
      <c r="B2" s="187"/>
      <c r="C2" s="187"/>
      <c r="D2" s="187"/>
    </row>
    <row r="3" spans="1:52" x14ac:dyDescent="0.55000000000000004">
      <c r="J3" s="188" t="s">
        <v>1</v>
      </c>
    </row>
    <row r="4" spans="1:52" x14ac:dyDescent="0.55000000000000004">
      <c r="J4" s="189"/>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5">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5">
        <v>30</v>
      </c>
      <c r="C8" s="186">
        <v>30</v>
      </c>
      <c r="D8" s="186">
        <v>30</v>
      </c>
      <c r="E8" s="186">
        <v>30</v>
      </c>
      <c r="F8" s="186">
        <v>30</v>
      </c>
      <c r="G8" s="186">
        <v>30</v>
      </c>
      <c r="H8" s="186">
        <v>30</v>
      </c>
      <c r="I8" s="186">
        <v>30</v>
      </c>
      <c r="J8" s="186">
        <v>30</v>
      </c>
      <c r="K8" s="186">
        <v>30</v>
      </c>
      <c r="L8" s="186">
        <v>30</v>
      </c>
      <c r="M8" s="186">
        <v>30</v>
      </c>
      <c r="N8" s="186">
        <v>30</v>
      </c>
      <c r="O8" s="186">
        <v>30</v>
      </c>
      <c r="P8" s="186">
        <v>30</v>
      </c>
      <c r="Q8" s="186">
        <v>30</v>
      </c>
      <c r="R8" s="186">
        <v>30</v>
      </c>
      <c r="S8" s="186">
        <v>30</v>
      </c>
      <c r="T8" s="186">
        <v>30</v>
      </c>
      <c r="U8" s="186">
        <v>30</v>
      </c>
      <c r="V8" s="186">
        <v>30</v>
      </c>
      <c r="W8" s="186">
        <v>30</v>
      </c>
      <c r="X8" s="186">
        <v>30</v>
      </c>
      <c r="Y8" s="186">
        <v>30</v>
      </c>
      <c r="Z8" s="186">
        <v>30</v>
      </c>
      <c r="AA8" s="186">
        <v>30</v>
      </c>
      <c r="AB8" s="186">
        <v>30</v>
      </c>
      <c r="AC8" s="186">
        <v>30</v>
      </c>
      <c r="AD8" s="186">
        <v>30</v>
      </c>
      <c r="AE8" s="186">
        <v>30</v>
      </c>
      <c r="AF8" s="186">
        <v>30</v>
      </c>
      <c r="AG8" s="186">
        <v>30</v>
      </c>
      <c r="AH8" s="186">
        <v>30</v>
      </c>
      <c r="AI8" s="186">
        <v>30</v>
      </c>
      <c r="AJ8" s="186">
        <v>30</v>
      </c>
      <c r="AK8" s="186">
        <v>30</v>
      </c>
      <c r="AL8" s="186">
        <v>30</v>
      </c>
      <c r="AM8" s="186">
        <v>30</v>
      </c>
      <c r="AN8" s="186">
        <v>30</v>
      </c>
      <c r="AO8" s="186">
        <v>30</v>
      </c>
      <c r="AP8" s="186">
        <v>30</v>
      </c>
      <c r="AQ8" s="186">
        <v>30</v>
      </c>
      <c r="AR8" s="186">
        <v>30</v>
      </c>
      <c r="AS8" s="186">
        <v>30</v>
      </c>
      <c r="AT8" s="186">
        <v>30</v>
      </c>
    </row>
    <row r="9" spans="1:52" x14ac:dyDescent="0.55000000000000004">
      <c r="A9" s="140" t="s">
        <v>29</v>
      </c>
      <c r="B9" s="169">
        <v>41</v>
      </c>
      <c r="C9" s="147">
        <v>55</v>
      </c>
      <c r="D9" s="147">
        <v>52</v>
      </c>
      <c r="E9" s="147">
        <v>64</v>
      </c>
      <c r="F9" s="147">
        <v>69</v>
      </c>
      <c r="G9" s="147">
        <v>74</v>
      </c>
      <c r="H9" s="147">
        <v>75</v>
      </c>
      <c r="I9" s="147">
        <v>75</v>
      </c>
      <c r="J9" s="147">
        <v>80</v>
      </c>
      <c r="K9" s="147">
        <v>75</v>
      </c>
      <c r="L9" s="147">
        <v>73</v>
      </c>
      <c r="M9" s="147">
        <v>67</v>
      </c>
      <c r="N9" s="147">
        <v>67</v>
      </c>
      <c r="O9" s="147">
        <v>74</v>
      </c>
      <c r="P9" s="147">
        <v>72</v>
      </c>
      <c r="Q9" s="147">
        <v>74</v>
      </c>
      <c r="R9" s="147">
        <v>77</v>
      </c>
      <c r="S9" s="147">
        <v>75</v>
      </c>
      <c r="T9" s="147">
        <v>66</v>
      </c>
      <c r="U9" s="147">
        <v>63</v>
      </c>
      <c r="V9" s="147">
        <v>64</v>
      </c>
      <c r="W9" s="147">
        <v>61</v>
      </c>
      <c r="X9" s="147">
        <v>64</v>
      </c>
      <c r="Y9" s="147">
        <v>65</v>
      </c>
      <c r="Z9" s="147">
        <v>61</v>
      </c>
      <c r="AA9" s="147">
        <v>67</v>
      </c>
      <c r="AB9" s="147">
        <v>78</v>
      </c>
      <c r="AC9" s="147">
        <v>81</v>
      </c>
      <c r="AD9" s="147">
        <v>77</v>
      </c>
      <c r="AE9" s="147">
        <v>90</v>
      </c>
      <c r="AF9" s="147">
        <v>61</v>
      </c>
      <c r="AG9" s="147">
        <v>61</v>
      </c>
      <c r="AH9" s="147">
        <v>76</v>
      </c>
      <c r="AI9" s="147">
        <v>77</v>
      </c>
      <c r="AJ9" s="147">
        <v>85</v>
      </c>
      <c r="AK9" s="147">
        <v>84</v>
      </c>
      <c r="AL9" s="147">
        <v>90</v>
      </c>
      <c r="AM9" s="147">
        <v>100</v>
      </c>
      <c r="AN9" s="147">
        <v>101</v>
      </c>
      <c r="AO9" s="147">
        <v>95</v>
      </c>
      <c r="AP9" s="147">
        <v>96</v>
      </c>
      <c r="AQ9" s="147">
        <v>101</v>
      </c>
      <c r="AR9" s="147">
        <v>98</v>
      </c>
      <c r="AS9" s="147">
        <v>75</v>
      </c>
      <c r="AT9" s="148"/>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69">
        <v>7</v>
      </c>
      <c r="C10" s="147">
        <v>13</v>
      </c>
      <c r="D10" s="147">
        <v>13</v>
      </c>
      <c r="E10" s="147">
        <v>13</v>
      </c>
      <c r="F10" s="147">
        <v>14</v>
      </c>
      <c r="G10" s="147">
        <v>14</v>
      </c>
      <c r="H10" s="147">
        <v>14</v>
      </c>
      <c r="I10" s="147">
        <v>20</v>
      </c>
      <c r="J10" s="149">
        <v>20</v>
      </c>
      <c r="K10" s="147">
        <v>25</v>
      </c>
      <c r="L10" s="147">
        <v>25</v>
      </c>
      <c r="M10" s="147">
        <v>27</v>
      </c>
      <c r="N10" s="147">
        <v>27</v>
      </c>
      <c r="O10" s="147">
        <v>27</v>
      </c>
      <c r="P10" s="147">
        <v>27</v>
      </c>
      <c r="Q10" s="147">
        <v>27</v>
      </c>
      <c r="R10" s="147">
        <v>27</v>
      </c>
      <c r="S10" s="147">
        <v>27</v>
      </c>
      <c r="T10" s="147">
        <v>27</v>
      </c>
      <c r="U10" s="147">
        <v>27</v>
      </c>
      <c r="V10" s="147">
        <v>27</v>
      </c>
      <c r="W10" s="147">
        <v>27</v>
      </c>
      <c r="X10" s="147">
        <v>27</v>
      </c>
      <c r="Y10" s="147">
        <v>27</v>
      </c>
      <c r="Z10" s="147">
        <v>27</v>
      </c>
      <c r="AA10" s="147">
        <v>27</v>
      </c>
      <c r="AB10" s="147">
        <v>27</v>
      </c>
      <c r="AC10" s="147">
        <v>27</v>
      </c>
      <c r="AD10" s="147">
        <v>27</v>
      </c>
      <c r="AE10" s="147">
        <v>27</v>
      </c>
      <c r="AF10" s="147">
        <v>17</v>
      </c>
      <c r="AG10" s="147">
        <v>17</v>
      </c>
      <c r="AH10" s="147">
        <v>20</v>
      </c>
      <c r="AI10" s="147">
        <v>20</v>
      </c>
      <c r="AJ10" s="147">
        <v>26</v>
      </c>
      <c r="AK10" s="147">
        <v>26</v>
      </c>
      <c r="AL10" s="147">
        <v>26</v>
      </c>
      <c r="AM10" s="147">
        <v>26</v>
      </c>
      <c r="AN10" s="147">
        <v>26</v>
      </c>
      <c r="AO10" s="147">
        <v>24</v>
      </c>
      <c r="AP10" s="147">
        <v>24</v>
      </c>
      <c r="AQ10" s="147">
        <v>24</v>
      </c>
      <c r="AR10" s="147">
        <v>24</v>
      </c>
      <c r="AS10" s="147">
        <v>20</v>
      </c>
      <c r="AT10" s="148"/>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5.8571428571428568</v>
      </c>
      <c r="C11" s="88">
        <f t="shared" si="3"/>
        <v>4.2307692307692308</v>
      </c>
      <c r="D11" s="88">
        <f t="shared" si="3"/>
        <v>4</v>
      </c>
      <c r="E11" s="88">
        <f t="shared" si="3"/>
        <v>4.9230769230769234</v>
      </c>
      <c r="F11" s="88">
        <f t="shared" si="3"/>
        <v>4.9285714285714288</v>
      </c>
      <c r="G11" s="88">
        <f t="shared" si="3"/>
        <v>5.2857142857142856</v>
      </c>
      <c r="H11" s="88">
        <f t="shared" si="3"/>
        <v>5.3571428571428568</v>
      </c>
      <c r="I11" s="88">
        <f t="shared" si="3"/>
        <v>3.75</v>
      </c>
      <c r="J11" s="88">
        <f t="shared" si="3"/>
        <v>4</v>
      </c>
      <c r="K11" s="88">
        <f t="shared" si="3"/>
        <v>3</v>
      </c>
      <c r="L11" s="88">
        <f t="shared" si="3"/>
        <v>2.92</v>
      </c>
      <c r="M11" s="88">
        <f t="shared" si="3"/>
        <v>2.4814814814814814</v>
      </c>
      <c r="N11" s="88">
        <f t="shared" si="3"/>
        <v>2.4814814814814814</v>
      </c>
      <c r="O11" s="88">
        <f t="shared" si="3"/>
        <v>2.7407407407407409</v>
      </c>
      <c r="P11" s="88">
        <f t="shared" si="3"/>
        <v>2.6666666666666665</v>
      </c>
      <c r="Q11" s="88">
        <f t="shared" si="3"/>
        <v>2.7407407407407409</v>
      </c>
      <c r="R11" s="88">
        <f t="shared" si="3"/>
        <v>2.8518518518518516</v>
      </c>
      <c r="S11" s="88">
        <f t="shared" si="3"/>
        <v>2.7777777777777777</v>
      </c>
      <c r="T11" s="88">
        <f t="shared" si="3"/>
        <v>2.4444444444444446</v>
      </c>
      <c r="U11" s="88">
        <f t="shared" si="3"/>
        <v>2.3333333333333335</v>
      </c>
      <c r="V11" s="88">
        <f t="shared" si="3"/>
        <v>2.3703703703703702</v>
      </c>
      <c r="W11" s="88">
        <f t="shared" si="3"/>
        <v>2.2592592592592591</v>
      </c>
      <c r="X11" s="88">
        <f t="shared" si="3"/>
        <v>2.3703703703703702</v>
      </c>
      <c r="Y11" s="88">
        <f t="shared" si="3"/>
        <v>2.4074074074074074</v>
      </c>
      <c r="Z11" s="88">
        <f t="shared" si="3"/>
        <v>2.2592592592592591</v>
      </c>
      <c r="AA11" s="88">
        <f t="shared" si="3"/>
        <v>2.4814814814814814</v>
      </c>
      <c r="AB11" s="88">
        <f t="shared" si="3"/>
        <v>2.8888888888888888</v>
      </c>
      <c r="AC11" s="88">
        <f t="shared" si="3"/>
        <v>3</v>
      </c>
      <c r="AD11" s="88">
        <f t="shared" si="3"/>
        <v>2.8518518518518516</v>
      </c>
      <c r="AE11" s="88">
        <f t="shared" si="3"/>
        <v>3.3333333333333335</v>
      </c>
      <c r="AF11" s="88">
        <f t="shared" si="3"/>
        <v>3.5882352941176472</v>
      </c>
      <c r="AG11" s="88">
        <f t="shared" si="3"/>
        <v>3.5882352941176472</v>
      </c>
      <c r="AH11" s="88">
        <f t="shared" si="3"/>
        <v>3.8</v>
      </c>
      <c r="AI11" s="88">
        <f t="shared" si="3"/>
        <v>3.85</v>
      </c>
      <c r="AJ11" s="88">
        <f t="shared" si="3"/>
        <v>3.2692307692307692</v>
      </c>
      <c r="AK11" s="88">
        <f t="shared" si="3"/>
        <v>3.2307692307692308</v>
      </c>
      <c r="AL11" s="88">
        <f t="shared" si="3"/>
        <v>3.4615384615384617</v>
      </c>
      <c r="AM11" s="88">
        <f t="shared" si="3"/>
        <v>3.8461538461538463</v>
      </c>
      <c r="AN11" s="88">
        <f t="shared" si="3"/>
        <v>3.8846153846153846</v>
      </c>
      <c r="AO11" s="88">
        <f t="shared" si="3"/>
        <v>3.9583333333333335</v>
      </c>
      <c r="AP11" s="88">
        <f t="shared" si="3"/>
        <v>4</v>
      </c>
      <c r="AQ11" s="88">
        <f t="shared" si="3"/>
        <v>4.208333333333333</v>
      </c>
      <c r="AR11" s="88">
        <f t="shared" si="3"/>
        <v>4.083333333333333</v>
      </c>
      <c r="AS11" s="88">
        <f t="shared" si="3"/>
        <v>3.75</v>
      </c>
      <c r="AT11" s="88" t="e">
        <f t="shared" si="3"/>
        <v>#DIV/0!</v>
      </c>
    </row>
    <row r="12" spans="1:52" x14ac:dyDescent="0.55000000000000004">
      <c r="A12" s="140" t="s">
        <v>32</v>
      </c>
      <c r="B12" s="171">
        <f t="shared" ref="B12:AT12" si="4">B9/(B10*4)</f>
        <v>1.4642857142857142</v>
      </c>
      <c r="C12" s="106">
        <f t="shared" si="4"/>
        <v>1.0576923076923077</v>
      </c>
      <c r="D12" s="106">
        <f t="shared" si="4"/>
        <v>1</v>
      </c>
      <c r="E12" s="106">
        <f t="shared" si="4"/>
        <v>1.2307692307692308</v>
      </c>
      <c r="F12" s="106">
        <f t="shared" si="4"/>
        <v>1.2321428571428572</v>
      </c>
      <c r="G12" s="106">
        <f t="shared" si="4"/>
        <v>1.3214285714285714</v>
      </c>
      <c r="H12" s="106">
        <f t="shared" si="4"/>
        <v>1.3392857142857142</v>
      </c>
      <c r="I12" s="106">
        <f t="shared" si="4"/>
        <v>0.9375</v>
      </c>
      <c r="J12" s="106">
        <f t="shared" si="4"/>
        <v>1</v>
      </c>
      <c r="K12" s="106">
        <f t="shared" si="4"/>
        <v>0.75</v>
      </c>
      <c r="L12" s="106">
        <f t="shared" si="4"/>
        <v>0.73</v>
      </c>
      <c r="M12" s="106">
        <f t="shared" si="4"/>
        <v>0.62037037037037035</v>
      </c>
      <c r="N12" s="106">
        <f t="shared" si="4"/>
        <v>0.62037037037037035</v>
      </c>
      <c r="O12" s="106">
        <f t="shared" si="4"/>
        <v>0.68518518518518523</v>
      </c>
      <c r="P12" s="106">
        <f t="shared" si="4"/>
        <v>0.66666666666666663</v>
      </c>
      <c r="Q12" s="106">
        <f t="shared" si="4"/>
        <v>0.68518518518518523</v>
      </c>
      <c r="R12" s="106">
        <f t="shared" si="4"/>
        <v>0.71296296296296291</v>
      </c>
      <c r="S12" s="106">
        <f t="shared" si="4"/>
        <v>0.69444444444444442</v>
      </c>
      <c r="T12" s="106">
        <f t="shared" si="4"/>
        <v>0.61111111111111116</v>
      </c>
      <c r="U12" s="106">
        <f t="shared" si="4"/>
        <v>0.58333333333333337</v>
      </c>
      <c r="V12" s="106">
        <f t="shared" si="4"/>
        <v>0.59259259259259256</v>
      </c>
      <c r="W12" s="106">
        <f t="shared" si="4"/>
        <v>0.56481481481481477</v>
      </c>
      <c r="X12" s="106">
        <f t="shared" si="4"/>
        <v>0.59259259259259256</v>
      </c>
      <c r="Y12" s="106">
        <f t="shared" si="4"/>
        <v>0.60185185185185186</v>
      </c>
      <c r="Z12" s="106">
        <f t="shared" si="4"/>
        <v>0.56481481481481477</v>
      </c>
      <c r="AA12" s="106">
        <f t="shared" si="4"/>
        <v>0.62037037037037035</v>
      </c>
      <c r="AB12" s="106">
        <f t="shared" si="4"/>
        <v>0.72222222222222221</v>
      </c>
      <c r="AC12" s="106">
        <f t="shared" si="4"/>
        <v>0.75</v>
      </c>
      <c r="AD12" s="106">
        <f t="shared" si="4"/>
        <v>0.71296296296296291</v>
      </c>
      <c r="AE12" s="106">
        <f t="shared" si="4"/>
        <v>0.83333333333333337</v>
      </c>
      <c r="AF12" s="106">
        <f t="shared" si="4"/>
        <v>0.8970588235294118</v>
      </c>
      <c r="AG12" s="106">
        <f t="shared" si="4"/>
        <v>0.8970588235294118</v>
      </c>
      <c r="AH12" s="106">
        <f t="shared" si="4"/>
        <v>0.95</v>
      </c>
      <c r="AI12" s="106">
        <f t="shared" si="4"/>
        <v>0.96250000000000002</v>
      </c>
      <c r="AJ12" s="106">
        <f t="shared" si="4"/>
        <v>0.81730769230769229</v>
      </c>
      <c r="AK12" s="106">
        <f t="shared" si="4"/>
        <v>0.80769230769230771</v>
      </c>
      <c r="AL12" s="106">
        <f t="shared" si="4"/>
        <v>0.86538461538461542</v>
      </c>
      <c r="AM12" s="106">
        <f t="shared" si="4"/>
        <v>0.96153846153846156</v>
      </c>
      <c r="AN12" s="106">
        <f t="shared" si="4"/>
        <v>0.97115384615384615</v>
      </c>
      <c r="AO12" s="106">
        <f t="shared" si="4"/>
        <v>0.98958333333333337</v>
      </c>
      <c r="AP12" s="106">
        <f t="shared" si="4"/>
        <v>1</v>
      </c>
      <c r="AQ12" s="106">
        <f t="shared" si="4"/>
        <v>1.0520833333333333</v>
      </c>
      <c r="AR12" s="106">
        <f t="shared" si="4"/>
        <v>1.0208333333333333</v>
      </c>
      <c r="AS12" s="106">
        <f t="shared" si="4"/>
        <v>0.9375</v>
      </c>
      <c r="AT12" s="106" t="e">
        <f t="shared" si="4"/>
        <v>#DIV/0!</v>
      </c>
    </row>
    <row r="13" spans="1:52" x14ac:dyDescent="0.55000000000000004">
      <c r="A13" s="140" t="s">
        <v>38</v>
      </c>
      <c r="B13" s="173" t="s">
        <v>61</v>
      </c>
      <c r="C13" s="174">
        <f>AVERAGE(B11:C11)</f>
        <v>5.0439560439560438</v>
      </c>
      <c r="D13" s="174">
        <f t="shared" ref="D13:AT13" si="5">AVERAGE(C11:D11)</f>
        <v>4.115384615384615</v>
      </c>
      <c r="E13" s="174">
        <f t="shared" si="5"/>
        <v>4.4615384615384617</v>
      </c>
      <c r="F13" s="174">
        <f t="shared" si="5"/>
        <v>4.9258241758241761</v>
      </c>
      <c r="G13" s="174">
        <f t="shared" si="5"/>
        <v>5.1071428571428577</v>
      </c>
      <c r="H13" s="174">
        <f t="shared" si="5"/>
        <v>5.3214285714285712</v>
      </c>
      <c r="I13" s="174">
        <f t="shared" si="5"/>
        <v>4.5535714285714288</v>
      </c>
      <c r="J13" s="174">
        <f t="shared" si="5"/>
        <v>3.875</v>
      </c>
      <c r="K13" s="174">
        <f t="shared" si="5"/>
        <v>3.5</v>
      </c>
      <c r="L13" s="174">
        <f t="shared" si="5"/>
        <v>2.96</v>
      </c>
      <c r="M13" s="174">
        <f t="shared" si="5"/>
        <v>2.7007407407407404</v>
      </c>
      <c r="N13" s="174">
        <f t="shared" si="5"/>
        <v>2.4814814814814814</v>
      </c>
      <c r="O13" s="174">
        <f t="shared" si="5"/>
        <v>2.6111111111111112</v>
      </c>
      <c r="P13" s="174">
        <f t="shared" si="5"/>
        <v>2.7037037037037037</v>
      </c>
      <c r="Q13" s="174">
        <f t="shared" si="5"/>
        <v>2.7037037037037037</v>
      </c>
      <c r="R13" s="174">
        <f t="shared" si="5"/>
        <v>2.7962962962962963</v>
      </c>
      <c r="S13" s="174">
        <f t="shared" si="5"/>
        <v>2.8148148148148149</v>
      </c>
      <c r="T13" s="174">
        <f t="shared" si="5"/>
        <v>2.6111111111111112</v>
      </c>
      <c r="U13" s="174">
        <f t="shared" si="5"/>
        <v>2.3888888888888893</v>
      </c>
      <c r="V13" s="174">
        <f t="shared" si="5"/>
        <v>2.3518518518518521</v>
      </c>
      <c r="W13" s="174">
        <f t="shared" si="5"/>
        <v>2.3148148148148149</v>
      </c>
      <c r="X13" s="174">
        <f t="shared" si="5"/>
        <v>2.3148148148148149</v>
      </c>
      <c r="Y13" s="174">
        <f t="shared" si="5"/>
        <v>2.3888888888888888</v>
      </c>
      <c r="Z13" s="174">
        <f t="shared" si="5"/>
        <v>2.333333333333333</v>
      </c>
      <c r="AA13" s="174">
        <f t="shared" si="5"/>
        <v>2.3703703703703702</v>
      </c>
      <c r="AB13" s="174">
        <f t="shared" si="5"/>
        <v>2.6851851851851851</v>
      </c>
      <c r="AC13" s="174">
        <f t="shared" si="5"/>
        <v>2.9444444444444446</v>
      </c>
      <c r="AD13" s="174">
        <f t="shared" si="5"/>
        <v>2.9259259259259256</v>
      </c>
      <c r="AE13" s="174">
        <f t="shared" si="5"/>
        <v>3.0925925925925926</v>
      </c>
      <c r="AF13" s="174">
        <f t="shared" si="5"/>
        <v>3.4607843137254903</v>
      </c>
      <c r="AG13" s="174">
        <f t="shared" si="5"/>
        <v>3.5882352941176472</v>
      </c>
      <c r="AH13" s="174">
        <f t="shared" si="5"/>
        <v>3.6941176470588237</v>
      </c>
      <c r="AI13" s="174">
        <f t="shared" si="5"/>
        <v>3.8250000000000002</v>
      </c>
      <c r="AJ13" s="174">
        <f t="shared" si="5"/>
        <v>3.5596153846153848</v>
      </c>
      <c r="AK13" s="174">
        <f t="shared" si="5"/>
        <v>3.25</v>
      </c>
      <c r="AL13" s="174">
        <f t="shared" si="5"/>
        <v>3.3461538461538463</v>
      </c>
      <c r="AM13" s="174">
        <f t="shared" si="5"/>
        <v>3.6538461538461542</v>
      </c>
      <c r="AN13" s="174">
        <f t="shared" si="5"/>
        <v>3.8653846153846154</v>
      </c>
      <c r="AO13" s="174">
        <f t="shared" si="5"/>
        <v>3.921474358974359</v>
      </c>
      <c r="AP13" s="174">
        <f t="shared" si="5"/>
        <v>3.979166666666667</v>
      </c>
      <c r="AQ13" s="174">
        <f t="shared" si="5"/>
        <v>4.1041666666666661</v>
      </c>
      <c r="AR13" s="174">
        <f t="shared" si="5"/>
        <v>4.145833333333333</v>
      </c>
      <c r="AS13" s="174">
        <f t="shared" si="5"/>
        <v>3.9166666666666665</v>
      </c>
      <c r="AT13" s="174" t="e">
        <f t="shared" si="5"/>
        <v>#DIV/0!</v>
      </c>
    </row>
    <row r="14" spans="1:52" ht="84" customHeight="1" x14ac:dyDescent="0.55000000000000004">
      <c r="A14" s="164" t="s">
        <v>74</v>
      </c>
      <c r="B14" s="170">
        <v>6</v>
      </c>
      <c r="C14" s="170"/>
      <c r="D14" s="170"/>
      <c r="E14" s="170">
        <v>1</v>
      </c>
      <c r="F14" s="170"/>
      <c r="G14" s="170">
        <v>6</v>
      </c>
      <c r="H14" s="170">
        <v>5</v>
      </c>
      <c r="I14" s="170"/>
      <c r="J14" s="170"/>
      <c r="K14" s="170">
        <v>2</v>
      </c>
      <c r="L14" s="170"/>
      <c r="M14" s="170"/>
      <c r="N14" s="170"/>
      <c r="O14" s="170"/>
      <c r="P14" s="170"/>
      <c r="Q14" s="170"/>
      <c r="R14" s="170"/>
      <c r="S14" s="170"/>
      <c r="T14" s="170"/>
      <c r="U14" s="170"/>
      <c r="V14" s="170"/>
      <c r="W14" s="170"/>
      <c r="X14" s="170"/>
      <c r="Y14" s="170"/>
      <c r="Z14" s="170"/>
      <c r="AA14" s="170"/>
      <c r="AB14" s="170">
        <v>-10</v>
      </c>
      <c r="AC14" s="170"/>
      <c r="AD14" s="170"/>
      <c r="AE14" s="170"/>
      <c r="AF14" s="170">
        <v>3</v>
      </c>
      <c r="AG14" s="170"/>
      <c r="AH14" s="170"/>
      <c r="AI14" s="170">
        <v>6</v>
      </c>
      <c r="AJ14" s="170">
        <v>-8</v>
      </c>
      <c r="AK14" s="170"/>
      <c r="AL14" s="170">
        <v>6</v>
      </c>
      <c r="AM14" s="170"/>
      <c r="AN14" s="170"/>
      <c r="AO14" s="170">
        <v>-8</v>
      </c>
      <c r="AP14" s="170">
        <v>-4</v>
      </c>
      <c r="AQ14" s="170">
        <v>1</v>
      </c>
      <c r="AR14" s="170">
        <v>7</v>
      </c>
      <c r="AS14" s="170"/>
      <c r="AT14" s="170"/>
    </row>
    <row r="15" spans="1:52" ht="72.75" customHeight="1" x14ac:dyDescent="0.55000000000000004">
      <c r="A15" s="164" t="s">
        <v>75</v>
      </c>
      <c r="B15" s="165"/>
      <c r="C15" s="28"/>
      <c r="D15" s="28"/>
      <c r="E15" s="28"/>
      <c r="F15" s="28">
        <f>C14</f>
        <v>0</v>
      </c>
      <c r="G15" s="28">
        <f t="shared" ref="G15:AT15" si="6">D14</f>
        <v>0</v>
      </c>
      <c r="H15" s="28">
        <f t="shared" si="6"/>
        <v>1</v>
      </c>
      <c r="I15" s="28">
        <f t="shared" si="6"/>
        <v>0</v>
      </c>
      <c r="J15" s="28">
        <f t="shared" si="6"/>
        <v>6</v>
      </c>
      <c r="K15" s="28">
        <f t="shared" si="6"/>
        <v>5</v>
      </c>
      <c r="L15" s="28">
        <f t="shared" si="6"/>
        <v>0</v>
      </c>
      <c r="M15" s="28">
        <f t="shared" si="6"/>
        <v>0</v>
      </c>
      <c r="N15" s="28">
        <f t="shared" si="6"/>
        <v>2</v>
      </c>
      <c r="O15" s="28">
        <f t="shared" si="6"/>
        <v>0</v>
      </c>
      <c r="P15" s="28">
        <f t="shared" si="6"/>
        <v>0</v>
      </c>
      <c r="Q15" s="28">
        <f t="shared" si="6"/>
        <v>0</v>
      </c>
      <c r="R15" s="28">
        <f t="shared" si="6"/>
        <v>0</v>
      </c>
      <c r="S15" s="28">
        <f t="shared" si="6"/>
        <v>0</v>
      </c>
      <c r="T15" s="28">
        <f t="shared" si="6"/>
        <v>0</v>
      </c>
      <c r="U15" s="28">
        <f t="shared" si="6"/>
        <v>0</v>
      </c>
      <c r="V15" s="28">
        <f t="shared" si="6"/>
        <v>0</v>
      </c>
      <c r="W15" s="28">
        <f t="shared" si="6"/>
        <v>0</v>
      </c>
      <c r="X15" s="28">
        <f t="shared" si="6"/>
        <v>0</v>
      </c>
      <c r="Y15" s="28">
        <f t="shared" si="6"/>
        <v>0</v>
      </c>
      <c r="Z15" s="28">
        <f t="shared" si="6"/>
        <v>0</v>
      </c>
      <c r="AA15" s="28">
        <f t="shared" si="6"/>
        <v>0</v>
      </c>
      <c r="AB15" s="28">
        <f t="shared" si="6"/>
        <v>0</v>
      </c>
      <c r="AC15" s="28">
        <f t="shared" si="6"/>
        <v>0</v>
      </c>
      <c r="AD15" s="28">
        <f t="shared" si="6"/>
        <v>0</v>
      </c>
      <c r="AE15" s="28">
        <f t="shared" si="6"/>
        <v>-10</v>
      </c>
      <c r="AF15" s="28">
        <f t="shared" si="6"/>
        <v>0</v>
      </c>
      <c r="AG15" s="28">
        <f t="shared" si="6"/>
        <v>0</v>
      </c>
      <c r="AH15" s="28">
        <f t="shared" si="6"/>
        <v>0</v>
      </c>
      <c r="AI15" s="28">
        <f t="shared" si="6"/>
        <v>3</v>
      </c>
      <c r="AJ15" s="28">
        <f t="shared" si="6"/>
        <v>0</v>
      </c>
      <c r="AK15" s="28">
        <f t="shared" si="6"/>
        <v>0</v>
      </c>
      <c r="AL15" s="28">
        <f t="shared" si="6"/>
        <v>6</v>
      </c>
      <c r="AM15" s="28">
        <f t="shared" si="6"/>
        <v>-8</v>
      </c>
      <c r="AN15" s="28">
        <f t="shared" si="6"/>
        <v>0</v>
      </c>
      <c r="AO15" s="28">
        <f t="shared" si="6"/>
        <v>6</v>
      </c>
      <c r="AP15" s="28">
        <f t="shared" si="6"/>
        <v>0</v>
      </c>
      <c r="AQ15" s="28">
        <f t="shared" si="6"/>
        <v>0</v>
      </c>
      <c r="AR15" s="28">
        <f t="shared" si="6"/>
        <v>-8</v>
      </c>
      <c r="AS15" s="28">
        <f t="shared" si="6"/>
        <v>-4</v>
      </c>
      <c r="AT15" s="28">
        <f t="shared" si="6"/>
        <v>1</v>
      </c>
    </row>
    <row r="16" spans="1:52" ht="67.5" x14ac:dyDescent="0.55000000000000004">
      <c r="A16" s="164" t="s">
        <v>73</v>
      </c>
      <c r="B16" s="165"/>
      <c r="C16" s="28"/>
      <c r="D16" s="28"/>
      <c r="E16" s="28"/>
      <c r="F16" s="28"/>
      <c r="G16" s="28">
        <f>F15</f>
        <v>0</v>
      </c>
      <c r="H16" s="28">
        <f t="shared" ref="H16:AT16" si="7">G15</f>
        <v>0</v>
      </c>
      <c r="I16" s="28">
        <f t="shared" si="7"/>
        <v>1</v>
      </c>
      <c r="J16" s="28">
        <f t="shared" si="7"/>
        <v>0</v>
      </c>
      <c r="K16" s="28">
        <f t="shared" si="7"/>
        <v>6</v>
      </c>
      <c r="L16" s="28">
        <f t="shared" si="7"/>
        <v>5</v>
      </c>
      <c r="M16" s="28">
        <f t="shared" si="7"/>
        <v>0</v>
      </c>
      <c r="N16" s="28">
        <f t="shared" si="7"/>
        <v>0</v>
      </c>
      <c r="O16" s="28">
        <f t="shared" si="7"/>
        <v>2</v>
      </c>
      <c r="P16" s="28">
        <f t="shared" si="7"/>
        <v>0</v>
      </c>
      <c r="Q16" s="28">
        <f t="shared" si="7"/>
        <v>0</v>
      </c>
      <c r="R16" s="28">
        <f t="shared" si="7"/>
        <v>0</v>
      </c>
      <c r="S16" s="28">
        <f t="shared" si="7"/>
        <v>0</v>
      </c>
      <c r="T16" s="28">
        <f t="shared" si="7"/>
        <v>0</v>
      </c>
      <c r="U16" s="28">
        <f t="shared" si="7"/>
        <v>0</v>
      </c>
      <c r="V16" s="28">
        <f t="shared" si="7"/>
        <v>0</v>
      </c>
      <c r="W16" s="28">
        <f t="shared" si="7"/>
        <v>0</v>
      </c>
      <c r="X16" s="28">
        <f t="shared" si="7"/>
        <v>0</v>
      </c>
      <c r="Y16" s="28">
        <f t="shared" si="7"/>
        <v>0</v>
      </c>
      <c r="Z16" s="28">
        <f t="shared" si="7"/>
        <v>0</v>
      </c>
      <c r="AA16" s="28">
        <f t="shared" si="7"/>
        <v>0</v>
      </c>
      <c r="AB16" s="28">
        <f t="shared" si="7"/>
        <v>0</v>
      </c>
      <c r="AC16" s="28">
        <f t="shared" si="7"/>
        <v>0</v>
      </c>
      <c r="AD16" s="28">
        <f t="shared" si="7"/>
        <v>0</v>
      </c>
      <c r="AE16" s="28">
        <f t="shared" si="7"/>
        <v>0</v>
      </c>
      <c r="AF16" s="28">
        <f t="shared" si="7"/>
        <v>-10</v>
      </c>
      <c r="AG16" s="28">
        <f t="shared" si="7"/>
        <v>0</v>
      </c>
      <c r="AH16" s="28">
        <f t="shared" si="7"/>
        <v>0</v>
      </c>
      <c r="AI16" s="28">
        <f t="shared" si="7"/>
        <v>0</v>
      </c>
      <c r="AJ16" s="28">
        <f t="shared" si="7"/>
        <v>3</v>
      </c>
      <c r="AK16" s="28">
        <f t="shared" si="7"/>
        <v>0</v>
      </c>
      <c r="AL16" s="28">
        <f t="shared" si="7"/>
        <v>0</v>
      </c>
      <c r="AM16" s="28">
        <f t="shared" si="7"/>
        <v>6</v>
      </c>
      <c r="AN16" s="28">
        <f t="shared" si="7"/>
        <v>-8</v>
      </c>
      <c r="AO16" s="28">
        <f t="shared" si="7"/>
        <v>0</v>
      </c>
      <c r="AP16" s="28">
        <f t="shared" si="7"/>
        <v>6</v>
      </c>
      <c r="AQ16" s="28">
        <f t="shared" si="7"/>
        <v>0</v>
      </c>
      <c r="AR16" s="28">
        <f t="shared" si="7"/>
        <v>0</v>
      </c>
      <c r="AS16" s="28">
        <f t="shared" si="7"/>
        <v>-8</v>
      </c>
      <c r="AT16" s="28">
        <f t="shared" si="7"/>
        <v>-4</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tabSelected="1" topLeftCell="A19"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1" t="s">
        <v>64</v>
      </c>
      <c r="B2" s="190" t="s">
        <v>31</v>
      </c>
      <c r="C2" s="190" t="s">
        <v>32</v>
      </c>
      <c r="D2" s="83" t="s">
        <v>4</v>
      </c>
      <c r="E2" s="83" t="s">
        <v>5</v>
      </c>
      <c r="F2" s="83" t="s">
        <v>4</v>
      </c>
      <c r="G2" s="83" t="s">
        <v>5</v>
      </c>
      <c r="H2" s="83" t="s">
        <v>4</v>
      </c>
      <c r="I2" s="83" t="s">
        <v>6</v>
      </c>
      <c r="J2" s="83" t="s">
        <v>4</v>
      </c>
      <c r="K2" s="83" t="s">
        <v>5</v>
      </c>
      <c r="L2" s="84" t="s">
        <v>7</v>
      </c>
      <c r="M2" s="158"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60" t="s">
        <v>8</v>
      </c>
      <c r="AW2" s="177" t="s">
        <v>78</v>
      </c>
      <c r="AX2" s="28" t="s">
        <v>77</v>
      </c>
      <c r="AY2" s="178" t="s">
        <v>79</v>
      </c>
      <c r="AZ2" s="178" t="s">
        <v>80</v>
      </c>
    </row>
    <row r="3" spans="1:52" x14ac:dyDescent="0.55000000000000004">
      <c r="A3" s="191"/>
      <c r="B3" s="190"/>
      <c r="C3" s="190"/>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61">
        <v>43465</v>
      </c>
      <c r="AW3" s="28"/>
      <c r="AX3" s="28"/>
      <c r="AY3" s="28"/>
      <c r="AZ3" s="28"/>
    </row>
    <row r="4" spans="1:52" x14ac:dyDescent="0.55000000000000004">
      <c r="A4" s="191"/>
      <c r="B4" s="190"/>
      <c r="C4" s="190"/>
      <c r="D4" s="78">
        <v>1997</v>
      </c>
      <c r="E4" s="78">
        <v>1997</v>
      </c>
      <c r="F4" s="78">
        <v>1998</v>
      </c>
      <c r="G4" s="78">
        <v>1998</v>
      </c>
      <c r="H4" s="78">
        <v>1999</v>
      </c>
      <c r="I4" s="78">
        <v>1999</v>
      </c>
      <c r="J4" s="78">
        <v>2000</v>
      </c>
      <c r="K4" s="78">
        <v>2000</v>
      </c>
      <c r="L4" s="79">
        <v>2001</v>
      </c>
      <c r="M4" s="159">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62">
        <f t="shared" si="2"/>
        <v>2019</v>
      </c>
      <c r="AW4" s="28"/>
      <c r="AX4" s="28"/>
      <c r="AY4" s="28"/>
      <c r="AZ4" s="28"/>
    </row>
    <row r="5" spans="1:52" x14ac:dyDescent="0.55000000000000004">
      <c r="A5" s="124" t="s">
        <v>27</v>
      </c>
      <c r="B5" s="127">
        <v>3.2</v>
      </c>
      <c r="C5" s="125">
        <v>0.8</v>
      </c>
      <c r="D5" s="126">
        <f>'SDR Patient and Stations'!B11</f>
        <v>5.8571428571428568</v>
      </c>
      <c r="E5" s="127">
        <f>'SDR Patient and Stations'!C11</f>
        <v>4.2307692307692308</v>
      </c>
      <c r="F5" s="127">
        <f>'SDR Patient and Stations'!D11</f>
        <v>4</v>
      </c>
      <c r="G5" s="127">
        <f>'SDR Patient and Stations'!E11</f>
        <v>4.9230769230769234</v>
      </c>
      <c r="H5" s="127">
        <f>'SDR Patient and Stations'!F11</f>
        <v>4.9285714285714288</v>
      </c>
      <c r="I5" s="127">
        <f>'SDR Patient and Stations'!G11</f>
        <v>5.2857142857142856</v>
      </c>
      <c r="J5" s="127">
        <f>'SDR Patient and Stations'!H11</f>
        <v>5.3571428571428568</v>
      </c>
      <c r="K5" s="127">
        <f>'SDR Patient and Stations'!I11</f>
        <v>3.75</v>
      </c>
      <c r="L5" s="127">
        <f>'SDR Patient and Stations'!J11</f>
        <v>4</v>
      </c>
      <c r="M5" s="127">
        <f>'SDR Patient and Stations'!K11</f>
        <v>3</v>
      </c>
      <c r="N5" s="127">
        <f>'SDR Patient and Stations'!L11</f>
        <v>2.92</v>
      </c>
      <c r="O5" s="127">
        <f>'SDR Patient and Stations'!M11</f>
        <v>2.4814814814814814</v>
      </c>
      <c r="P5" s="127">
        <f>'SDR Patient and Stations'!N11</f>
        <v>2.4814814814814814</v>
      </c>
      <c r="Q5" s="127">
        <f>'SDR Patient and Stations'!O11</f>
        <v>2.7407407407407409</v>
      </c>
      <c r="R5" s="127">
        <f>'SDR Patient and Stations'!P11</f>
        <v>2.6666666666666665</v>
      </c>
      <c r="S5" s="127">
        <f>'SDR Patient and Stations'!Q11</f>
        <v>2.7407407407407409</v>
      </c>
      <c r="T5" s="127">
        <f>'SDR Patient and Stations'!R11</f>
        <v>2.8518518518518516</v>
      </c>
      <c r="U5" s="127">
        <f>'SDR Patient and Stations'!S11</f>
        <v>2.7777777777777777</v>
      </c>
      <c r="V5" s="127">
        <f>'SDR Patient and Stations'!T11</f>
        <v>2.4444444444444446</v>
      </c>
      <c r="W5" s="127">
        <f>'SDR Patient and Stations'!U11</f>
        <v>2.3333333333333335</v>
      </c>
      <c r="X5" s="127">
        <f>'SDR Patient and Stations'!V11</f>
        <v>2.3703703703703702</v>
      </c>
      <c r="Y5" s="127">
        <f>'SDR Patient and Stations'!W11</f>
        <v>2.2592592592592591</v>
      </c>
      <c r="Z5" s="127">
        <f>'SDR Patient and Stations'!X11</f>
        <v>2.3703703703703702</v>
      </c>
      <c r="AA5" s="127">
        <f>'SDR Patient and Stations'!Y11</f>
        <v>2.4074074074074074</v>
      </c>
      <c r="AB5" s="127">
        <f>'SDR Patient and Stations'!Z11</f>
        <v>2.2592592592592591</v>
      </c>
      <c r="AC5" s="127">
        <f>'SDR Patient and Stations'!AA11</f>
        <v>2.4814814814814814</v>
      </c>
      <c r="AD5" s="127">
        <f>'SDR Patient and Stations'!AB11</f>
        <v>2.8888888888888888</v>
      </c>
      <c r="AE5" s="127">
        <f>'SDR Patient and Stations'!AC11</f>
        <v>3</v>
      </c>
      <c r="AF5" s="127">
        <f>'SDR Patient and Stations'!AD11</f>
        <v>2.8518518518518516</v>
      </c>
      <c r="AG5" s="127">
        <f>'SDR Patient and Stations'!AE11</f>
        <v>3.3333333333333335</v>
      </c>
      <c r="AH5" s="127">
        <f>'SDR Patient and Stations'!AF11</f>
        <v>3.5882352941176472</v>
      </c>
      <c r="AI5" s="127">
        <f>'SDR Patient and Stations'!AG11</f>
        <v>3.5882352941176472</v>
      </c>
      <c r="AJ5" s="127">
        <f>'SDR Patient and Stations'!AH11</f>
        <v>3.8</v>
      </c>
      <c r="AK5" s="127">
        <f>'SDR Patient and Stations'!AI11</f>
        <v>3.85</v>
      </c>
      <c r="AL5" s="127">
        <f>'SDR Patient and Stations'!AJ11</f>
        <v>3.2692307692307692</v>
      </c>
      <c r="AM5" s="127">
        <f>'SDR Patient and Stations'!AK11</f>
        <v>3.2307692307692308</v>
      </c>
      <c r="AN5" s="127">
        <f>'SDR Patient and Stations'!AL11</f>
        <v>3.4615384615384617</v>
      </c>
      <c r="AO5" s="127">
        <f>'SDR Patient and Stations'!AM11</f>
        <v>3.8461538461538463</v>
      </c>
      <c r="AP5" s="127">
        <f>'SDR Patient and Stations'!AN11</f>
        <v>3.8846153846153846</v>
      </c>
      <c r="AQ5" s="127">
        <f>'SDR Patient and Stations'!AO11</f>
        <v>3.9583333333333335</v>
      </c>
      <c r="AR5" s="127">
        <f>'SDR Patient and Stations'!AP11</f>
        <v>4</v>
      </c>
      <c r="AS5" s="127">
        <f>'SDR Patient and Stations'!AQ11</f>
        <v>4.208333333333333</v>
      </c>
      <c r="AT5" s="127">
        <f>'SDR Patient and Stations'!AR11</f>
        <v>4.083333333333333</v>
      </c>
      <c r="AU5" s="127">
        <f>'SDR Patient and Stations'!AS11</f>
        <v>3.75</v>
      </c>
      <c r="AV5" s="127" t="e">
        <f>'SDR Patient and Stations'!AT11</f>
        <v>#DIV/0!</v>
      </c>
      <c r="AW5" s="127">
        <f>AVERAGE(D5:AU5)</f>
        <v>3.4207258319023022</v>
      </c>
      <c r="AX5" s="179">
        <f>_xlfn.VAR.S(D5:AU5)</f>
        <v>0.83550024599574946</v>
      </c>
      <c r="AY5" s="179">
        <f>_xlfn.STDEV.S(D5:AU5)</f>
        <v>0.91405702557102497</v>
      </c>
      <c r="AZ5" s="28"/>
    </row>
    <row r="6" spans="1:52" x14ac:dyDescent="0.55000000000000004">
      <c r="A6" s="28" t="s">
        <v>55</v>
      </c>
      <c r="B6" s="88">
        <v>3.2</v>
      </c>
      <c r="C6" s="128">
        <v>0.8</v>
      </c>
      <c r="D6" s="129">
        <f>'SMFP Facility Need 3.20 PPS'!C24</f>
        <v>5.8571428571428568</v>
      </c>
      <c r="E6" s="129">
        <f>'SMFP Facility Need 3.20 PPS'!D24</f>
        <v>4.2307692307692308</v>
      </c>
      <c r="F6" s="129">
        <f>'SMFP Facility Need 3.20 PPS'!E24</f>
        <v>4</v>
      </c>
      <c r="G6" s="129">
        <f>'SMFP Facility Need 3.20 PPS'!F24</f>
        <v>4.9230769230769234</v>
      </c>
      <c r="H6" s="129">
        <f>'SMFP Facility Need 3.20 PPS'!G24</f>
        <v>5.3076923076923075</v>
      </c>
      <c r="I6" s="129">
        <f>'SMFP Facility Need 3.20 PPS'!H24</f>
        <v>5.6923076923076925</v>
      </c>
      <c r="J6" s="129">
        <f>'SMFP Facility Need 3.20 PPS'!I24</f>
        <v>5.7692307692307692</v>
      </c>
      <c r="K6" s="129">
        <f>'SMFP Facility Need 3.20 PPS'!J24</f>
        <v>3.2608695652173911</v>
      </c>
      <c r="L6" s="129">
        <f>'SMFP Facility Need 3.20 PPS'!K24</f>
        <v>2.6666666666666665</v>
      </c>
      <c r="M6" s="129">
        <f>'SMFP Facility Need 3.20 PPS'!L24</f>
        <v>2.5</v>
      </c>
      <c r="N6" s="129">
        <f>'SMFP Facility Need 3.20 PPS'!M24</f>
        <v>2.4333333333333331</v>
      </c>
      <c r="O6" s="129">
        <f>'SMFP Facility Need 3.20 PPS'!N24</f>
        <v>2.2333333333333334</v>
      </c>
      <c r="P6" s="129">
        <f>'SMFP Facility Need 3.20 PPS'!O24</f>
        <v>2.2333333333333334</v>
      </c>
      <c r="Q6" s="129">
        <f>'SMFP Facility Need 3.20 PPS'!P24</f>
        <v>2.4666666666666668</v>
      </c>
      <c r="R6" s="129">
        <f>'SMFP Facility Need 3.20 PPS'!Q24</f>
        <v>2.4</v>
      </c>
      <c r="S6" s="129">
        <f>'SMFP Facility Need 3.20 PPS'!R24</f>
        <v>2.4666666666666668</v>
      </c>
      <c r="T6" s="129">
        <f>'SMFP Facility Need 3.20 PPS'!S24</f>
        <v>2.5666666666666669</v>
      </c>
      <c r="U6" s="129">
        <f>'SMFP Facility Need 3.20 PPS'!T24</f>
        <v>2.5</v>
      </c>
      <c r="V6" s="129">
        <f>'SMFP Facility Need 3.20 PPS'!U24</f>
        <v>2.2000000000000002</v>
      </c>
      <c r="W6" s="129">
        <f>'SMFP Facility Need 3.20 PPS'!V24</f>
        <v>2.1</v>
      </c>
      <c r="X6" s="129">
        <f>'SMFP Facility Need 3.20 PPS'!W24</f>
        <v>2.1333333333333333</v>
      </c>
      <c r="Y6" s="129">
        <f>'SMFP Facility Need 3.20 PPS'!X24</f>
        <v>2.0333333333333332</v>
      </c>
      <c r="Z6" s="129">
        <f>'SMFP Facility Need 3.20 PPS'!Y24</f>
        <v>2.1333333333333333</v>
      </c>
      <c r="AA6" s="129">
        <f>'SMFP Facility Need 3.20 PPS'!Z24</f>
        <v>2.1666666666666665</v>
      </c>
      <c r="AB6" s="129">
        <f>'SMFP Facility Need 3.20 PPS'!AA24</f>
        <v>2.0333333333333332</v>
      </c>
      <c r="AC6" s="129">
        <f>'SMFP Facility Need 3.20 PPS'!AB24</f>
        <v>2.2333333333333334</v>
      </c>
      <c r="AD6" s="129">
        <f>'SMFP Facility Need 3.20 PPS'!AC24</f>
        <v>2.6</v>
      </c>
      <c r="AE6" s="129">
        <f>'SMFP Facility Need 3.20 PPS'!AD24</f>
        <v>2.7</v>
      </c>
      <c r="AF6" s="129">
        <f>'SMFP Facility Need 3.20 PPS'!AE24</f>
        <v>2.5666666666666669</v>
      </c>
      <c r="AG6" s="129">
        <f>'SMFP Facility Need 3.20 PPS'!AF24</f>
        <v>3</v>
      </c>
      <c r="AH6" s="129">
        <f>'SMFP Facility Need 3.20 PPS'!AG24</f>
        <v>2.0333333333333332</v>
      </c>
      <c r="AI6" s="129">
        <f>'SMFP Facility Need 3.20 PPS'!AH24</f>
        <v>3.05</v>
      </c>
      <c r="AJ6" s="129">
        <f>'SMFP Facility Need 3.20 PPS'!AI24</f>
        <v>3.8</v>
      </c>
      <c r="AK6" s="129">
        <f>'SMFP Facility Need 3.20 PPS'!AJ24</f>
        <v>3.85</v>
      </c>
      <c r="AL6" s="129">
        <f>'SMFP Facility Need 3.20 PPS'!AK24</f>
        <v>4.25</v>
      </c>
      <c r="AM6" s="129">
        <f>'SMFP Facility Need 3.20 PPS'!AL24</f>
        <v>4.1883656509695291</v>
      </c>
      <c r="AN6" s="129">
        <f>'SMFP Facility Need 3.20 PPS'!AM24</f>
        <v>3</v>
      </c>
      <c r="AO6" s="129">
        <f>'SMFP Facility Need 3.20 PPS'!AN24</f>
        <v>3.3333333333333335</v>
      </c>
      <c r="AP6" s="129">
        <f>'SMFP Facility Need 3.20 PPS'!AO24</f>
        <v>3.3666666666666667</v>
      </c>
      <c r="AQ6" s="129">
        <f>'SMFP Facility Need 3.20 PPS'!AP24</f>
        <v>4.3181818181818183</v>
      </c>
      <c r="AR6" s="129">
        <f>'SMFP Facility Need 3.20 PPS'!AQ24</f>
        <v>3.3374233128834363</v>
      </c>
      <c r="AS6" s="129">
        <f>'SMFP Facility Need 3.20 PPS'!AR24</f>
        <v>3.3666666666666667</v>
      </c>
      <c r="AT6" s="129">
        <f>'SMFP Facility Need 3.20 PPS'!AS24</f>
        <v>3.2666666666666666</v>
      </c>
      <c r="AU6" s="129">
        <f>'SMFP Facility Need 3.20 PPS'!AT24</f>
        <v>2.5</v>
      </c>
      <c r="AV6" s="129" t="e">
        <f>'SMFP Facility Need 3.20 PPS'!AU24</f>
        <v>#N/A</v>
      </c>
      <c r="AW6" s="88">
        <f t="shared" ref="AW6" si="3">AVERAGE(D6:AU6)</f>
        <v>3.1606453059273929</v>
      </c>
      <c r="AX6" s="180">
        <f t="shared" ref="AX6" si="4">_xlfn.VAR.S(D6:AU6)</f>
        <v>1.1893887706373432</v>
      </c>
      <c r="AY6" s="180">
        <f t="shared" ref="AY6" si="5">_xlfn.STDEV.S(D6:AU6)</f>
        <v>1.090591018960519</v>
      </c>
      <c r="AZ6" s="106">
        <f>CORREL($D$5:$AU$5,D6:AU6)</f>
        <v>0.89711384744329314</v>
      </c>
    </row>
    <row r="7" spans="1:52" x14ac:dyDescent="0.55000000000000004">
      <c r="A7" s="28" t="s">
        <v>55</v>
      </c>
      <c r="B7" s="28">
        <v>3.16</v>
      </c>
      <c r="C7" s="128">
        <v>0.79</v>
      </c>
      <c r="D7" s="129">
        <f>'SMFP Facility Need 3.16 PPS'!C24</f>
        <v>5.8571428571428568</v>
      </c>
      <c r="E7" s="129">
        <f>'SMFP Facility Need 3.16 PPS'!D24</f>
        <v>4.2307692307692308</v>
      </c>
      <c r="F7" s="129">
        <f>'SMFP Facility Need 3.16 PPS'!E24</f>
        <v>4</v>
      </c>
      <c r="G7" s="129">
        <f>'SMFP Facility Need 3.16 PPS'!F24</f>
        <v>4.9230769230769234</v>
      </c>
      <c r="H7" s="129">
        <f>'SMFP Facility Need 3.16 PPS'!G24</f>
        <v>5.3076923076923075</v>
      </c>
      <c r="I7" s="129">
        <f>'SMFP Facility Need 3.16 PPS'!H24</f>
        <v>5.6923076923076925</v>
      </c>
      <c r="J7" s="129">
        <f>'SMFP Facility Need 3.16 PPS'!I24</f>
        <v>5.7692307692307692</v>
      </c>
      <c r="K7" s="129">
        <f>'SMFP Facility Need 3.16 PPS'!J24</f>
        <v>3.2608695652173911</v>
      </c>
      <c r="L7" s="129">
        <f>'SMFP Facility Need 3.16 PPS'!K24</f>
        <v>2.6666666666666665</v>
      </c>
      <c r="M7" s="129">
        <f>'SMFP Facility Need 3.16 PPS'!L24</f>
        <v>2.5</v>
      </c>
      <c r="N7" s="129">
        <f>'SMFP Facility Need 3.16 PPS'!M24</f>
        <v>2.4333333333333331</v>
      </c>
      <c r="O7" s="129">
        <f>'SMFP Facility Need 3.16 PPS'!N24</f>
        <v>2.2333333333333334</v>
      </c>
      <c r="P7" s="129">
        <f>'SMFP Facility Need 3.16 PPS'!O24</f>
        <v>2.2333333333333334</v>
      </c>
      <c r="Q7" s="129">
        <f>'SMFP Facility Need 3.16 PPS'!P24</f>
        <v>2.4666666666666668</v>
      </c>
      <c r="R7" s="129">
        <f>'SMFP Facility Need 3.16 PPS'!Q24</f>
        <v>2.4</v>
      </c>
      <c r="S7" s="129">
        <f>'SMFP Facility Need 3.16 PPS'!R24</f>
        <v>2.4666666666666668</v>
      </c>
      <c r="T7" s="129">
        <f>'SMFP Facility Need 3.16 PPS'!S24</f>
        <v>2.5666666666666669</v>
      </c>
      <c r="U7" s="129">
        <f>'SMFP Facility Need 3.16 PPS'!T24</f>
        <v>2.5</v>
      </c>
      <c r="V7" s="129">
        <f>'SMFP Facility Need 3.16 PPS'!U24</f>
        <v>2.2000000000000002</v>
      </c>
      <c r="W7" s="129">
        <f>'SMFP Facility Need 3.16 PPS'!V24</f>
        <v>2.1</v>
      </c>
      <c r="X7" s="129">
        <f>'SMFP Facility Need 3.16 PPS'!W24</f>
        <v>2.1333333333333333</v>
      </c>
      <c r="Y7" s="129">
        <f>'SMFP Facility Need 3.16 PPS'!X24</f>
        <v>2.0333333333333332</v>
      </c>
      <c r="Z7" s="129">
        <f>'SMFP Facility Need 3.16 PPS'!Y24</f>
        <v>2.1333333333333333</v>
      </c>
      <c r="AA7" s="129">
        <f>'SMFP Facility Need 3.16 PPS'!Z24</f>
        <v>2.1666666666666665</v>
      </c>
      <c r="AB7" s="129">
        <f>'SMFP Facility Need 3.16 PPS'!AA24</f>
        <v>2.0333333333333332</v>
      </c>
      <c r="AC7" s="129">
        <f>'SMFP Facility Need 3.16 PPS'!AB24</f>
        <v>2.2333333333333334</v>
      </c>
      <c r="AD7" s="129">
        <f>'SMFP Facility Need 3.16 PPS'!AC24</f>
        <v>2.6</v>
      </c>
      <c r="AE7" s="129">
        <f>'SMFP Facility Need 3.16 PPS'!AD24</f>
        <v>2.7</v>
      </c>
      <c r="AF7" s="129">
        <f>'SMFP Facility Need 3.16 PPS'!AE24</f>
        <v>2.5666666666666669</v>
      </c>
      <c r="AG7" s="129">
        <f>'SMFP Facility Need 3.16 PPS'!AF24</f>
        <v>3</v>
      </c>
      <c r="AH7" s="129">
        <f>'SMFP Facility Need 3.16 PPS'!AG24</f>
        <v>2.0333333333333332</v>
      </c>
      <c r="AI7" s="129">
        <f>'SMFP Facility Need 3.16 PPS'!AH24</f>
        <v>3.05</v>
      </c>
      <c r="AJ7" s="129">
        <f>'SMFP Facility Need 3.16 PPS'!AI24</f>
        <v>3.8</v>
      </c>
      <c r="AK7" s="129">
        <f>'SMFP Facility Need 3.16 PPS'!AJ24</f>
        <v>3.85</v>
      </c>
      <c r="AL7" s="129">
        <f>'SMFP Facility Need 3.16 PPS'!AK24</f>
        <v>4.25</v>
      </c>
      <c r="AM7" s="129">
        <f>'SMFP Facility Need 3.16 PPS'!AL24</f>
        <v>4.1360110803324099</v>
      </c>
      <c r="AN7" s="129">
        <f>'SMFP Facility Need 3.16 PPS'!AM24</f>
        <v>3</v>
      </c>
      <c r="AO7" s="129">
        <f>'SMFP Facility Need 3.16 PPS'!AN24</f>
        <v>3.3333333333333335</v>
      </c>
      <c r="AP7" s="129">
        <f>'SMFP Facility Need 3.16 PPS'!AO24</f>
        <v>3.3666666666666667</v>
      </c>
      <c r="AQ7" s="129">
        <f>'SMFP Facility Need 3.16 PPS'!AP24</f>
        <v>4.3181818181818183</v>
      </c>
      <c r="AR7" s="129">
        <f>'SMFP Facility Need 3.16 PPS'!AQ24</f>
        <v>3.2842877521907483</v>
      </c>
      <c r="AS7" s="129">
        <f>'SMFP Facility Need 3.16 PPS'!AR24</f>
        <v>3.3666666666666667</v>
      </c>
      <c r="AT7" s="129">
        <f>'SMFP Facility Need 3.16 PPS'!AS24</f>
        <v>3.2666666666666666</v>
      </c>
      <c r="AU7" s="129">
        <f>'SMFP Facility Need 3.16 PPS'!AT24</f>
        <v>2.5</v>
      </c>
      <c r="AV7" s="129" t="e">
        <f>'SMFP Facility Need 3.16 PPS'!AU24</f>
        <v>#N/A</v>
      </c>
      <c r="AW7" s="88">
        <f t="shared" ref="AW7:AW16" si="6">AVERAGE(D7:AU7)</f>
        <v>3.1582478029426242</v>
      </c>
      <c r="AX7" s="180">
        <f t="shared" ref="AX7:AX16" si="7">_xlfn.VAR.S(D7:AU7)</f>
        <v>1.1865728023614639</v>
      </c>
      <c r="AY7" s="180">
        <f t="shared" ref="AY7:AY16" si="8">_xlfn.STDEV.S(D7:AU7)</f>
        <v>1.0892992253561296</v>
      </c>
      <c r="AZ7" s="106">
        <f>CORREL($D$5:$AU$5,D7:AU7)</f>
        <v>0.89769109405939662</v>
      </c>
    </row>
    <row r="8" spans="1:52" x14ac:dyDescent="0.55000000000000004">
      <c r="A8" s="28" t="s">
        <v>55</v>
      </c>
      <c r="B8" s="28">
        <v>3.12</v>
      </c>
      <c r="C8" s="130">
        <v>0.78</v>
      </c>
      <c r="D8" s="129">
        <f>'SMFP Facility Need 3.12 PPS'!C24</f>
        <v>5.8571428571428568</v>
      </c>
      <c r="E8" s="129">
        <f>'SMFP Facility Need 3.12 PPS'!D24</f>
        <v>4.2307692307692308</v>
      </c>
      <c r="F8" s="129">
        <f>'SMFP Facility Need 3.12 PPS'!E24</f>
        <v>4</v>
      </c>
      <c r="G8" s="129">
        <f>'SMFP Facility Need 3.12 PPS'!F24</f>
        <v>4.9230769230769234</v>
      </c>
      <c r="H8" s="129">
        <f>'SMFP Facility Need 3.12 PPS'!G24</f>
        <v>5.3076923076923075</v>
      </c>
      <c r="I8" s="129">
        <f>'SMFP Facility Need 3.12 PPS'!H24</f>
        <v>5.6923076923076925</v>
      </c>
      <c r="J8" s="129">
        <f>'SMFP Facility Need 3.12 PPS'!I24</f>
        <v>5.7692307692307692</v>
      </c>
      <c r="K8" s="129">
        <f>'SMFP Facility Need 3.12 PPS'!J24</f>
        <v>3.2608695652173911</v>
      </c>
      <c r="L8" s="129">
        <f>'SMFP Facility Need 3.12 PPS'!K24</f>
        <v>2.6666666666666665</v>
      </c>
      <c r="M8" s="129">
        <f>'SMFP Facility Need 3.12 PPS'!L24</f>
        <v>2.5</v>
      </c>
      <c r="N8" s="129">
        <f>'SMFP Facility Need 3.12 PPS'!M24</f>
        <v>2.4333333333333331</v>
      </c>
      <c r="O8" s="129">
        <f>'SMFP Facility Need 3.12 PPS'!N24</f>
        <v>2.2333333333333334</v>
      </c>
      <c r="P8" s="129">
        <f>'SMFP Facility Need 3.12 PPS'!O24</f>
        <v>2.2333333333333334</v>
      </c>
      <c r="Q8" s="129">
        <f>'SMFP Facility Need 3.12 PPS'!P24</f>
        <v>2.4666666666666668</v>
      </c>
      <c r="R8" s="129">
        <f>'SMFP Facility Need 3.12 PPS'!Q24</f>
        <v>2.4</v>
      </c>
      <c r="S8" s="129">
        <f>'SMFP Facility Need 3.12 PPS'!R24</f>
        <v>2.4666666666666668</v>
      </c>
      <c r="T8" s="129">
        <f>'SMFP Facility Need 3.12 PPS'!S24</f>
        <v>2.5666666666666669</v>
      </c>
      <c r="U8" s="129">
        <f>'SMFP Facility Need 3.12 PPS'!T24</f>
        <v>2.5</v>
      </c>
      <c r="V8" s="129">
        <f>'SMFP Facility Need 3.12 PPS'!U24</f>
        <v>2.2000000000000002</v>
      </c>
      <c r="W8" s="129">
        <f>'SMFP Facility Need 3.12 PPS'!V24</f>
        <v>2.1</v>
      </c>
      <c r="X8" s="129">
        <f>'SMFP Facility Need 3.12 PPS'!W24</f>
        <v>2.1333333333333333</v>
      </c>
      <c r="Y8" s="129">
        <f>'SMFP Facility Need 3.12 PPS'!X24</f>
        <v>2.0333333333333332</v>
      </c>
      <c r="Z8" s="129">
        <f>'SMFP Facility Need 3.12 PPS'!Y24</f>
        <v>2.1333333333333333</v>
      </c>
      <c r="AA8" s="129">
        <f>'SMFP Facility Need 3.12 PPS'!Z24</f>
        <v>2.1666666666666665</v>
      </c>
      <c r="AB8" s="129">
        <f>'SMFP Facility Need 3.12 PPS'!AA24</f>
        <v>2.0333333333333332</v>
      </c>
      <c r="AC8" s="129">
        <f>'SMFP Facility Need 3.12 PPS'!AB24</f>
        <v>2.2333333333333334</v>
      </c>
      <c r="AD8" s="129">
        <f>'SMFP Facility Need 3.12 PPS'!AC24</f>
        <v>2.6</v>
      </c>
      <c r="AE8" s="129">
        <f>'SMFP Facility Need 3.12 PPS'!AD24</f>
        <v>2.7</v>
      </c>
      <c r="AF8" s="129">
        <f>'SMFP Facility Need 3.12 PPS'!AE24</f>
        <v>2.5666666666666669</v>
      </c>
      <c r="AG8" s="129">
        <f>'SMFP Facility Need 3.12 PPS'!AF24</f>
        <v>3</v>
      </c>
      <c r="AH8" s="129">
        <f>'SMFP Facility Need 3.12 PPS'!AG24</f>
        <v>2.0333333333333332</v>
      </c>
      <c r="AI8" s="129">
        <f>'SMFP Facility Need 3.12 PPS'!AH24</f>
        <v>3.05</v>
      </c>
      <c r="AJ8" s="129">
        <f>'SMFP Facility Need 3.12 PPS'!AI24</f>
        <v>3.8</v>
      </c>
      <c r="AK8" s="129">
        <f>'SMFP Facility Need 3.12 PPS'!AJ24</f>
        <v>3.85</v>
      </c>
      <c r="AL8" s="129">
        <f>'SMFP Facility Need 3.12 PPS'!AK24</f>
        <v>4.25</v>
      </c>
      <c r="AM8" s="129">
        <f>'SMFP Facility Need 3.12 PPS'!AL24</f>
        <v>4.0836565096952908</v>
      </c>
      <c r="AN8" s="129">
        <f>'SMFP Facility Need 3.12 PPS'!AM24</f>
        <v>3</v>
      </c>
      <c r="AO8" s="129">
        <f>'SMFP Facility Need 3.12 PPS'!AN24</f>
        <v>3.3333333333333335</v>
      </c>
      <c r="AP8" s="129">
        <f>'SMFP Facility Need 3.12 PPS'!AO24</f>
        <v>3.3666666666666667</v>
      </c>
      <c r="AQ8" s="129">
        <f>'SMFP Facility Need 3.12 PPS'!AP24</f>
        <v>4.3181818181818183</v>
      </c>
      <c r="AR8" s="129">
        <f>'SMFP Facility Need 3.12 PPS'!AQ24</f>
        <v>3.2315190901705937</v>
      </c>
      <c r="AS8" s="129">
        <f>'SMFP Facility Need 3.12 PPS'!AR24</f>
        <v>3.3666666666666667</v>
      </c>
      <c r="AT8" s="129">
        <f>'SMFP Facility Need 3.12 PPS'!AS24</f>
        <v>3.2666666666666666</v>
      </c>
      <c r="AU8" s="129">
        <f>'SMFP Facility Need 3.12 PPS'!AT24</f>
        <v>2.5</v>
      </c>
      <c r="AV8" s="129" t="e">
        <f>'SMFP Facility Need 3.12 PPS'!AU24</f>
        <v>#N/A</v>
      </c>
      <c r="AW8" s="88">
        <f t="shared" si="6"/>
        <v>3.1558586385640499</v>
      </c>
      <c r="AX8" s="180">
        <f t="shared" si="7"/>
        <v>1.1840051675699348</v>
      </c>
      <c r="AY8" s="180">
        <f t="shared" si="8"/>
        <v>1.0881200152418551</v>
      </c>
      <c r="AZ8" s="106">
        <f t="shared" ref="AZ8:AZ16" si="9">CORREL($D$5:$AU$5,D8:AU8)</f>
        <v>0.89818174046980348</v>
      </c>
    </row>
    <row r="9" spans="1:52" x14ac:dyDescent="0.55000000000000004">
      <c r="A9" s="28" t="s">
        <v>55</v>
      </c>
      <c r="B9" s="28">
        <v>3.08</v>
      </c>
      <c r="C9" s="130">
        <v>0.77</v>
      </c>
      <c r="D9" s="129">
        <f>'SMFP Facility Need 3.08 PPS'!C24</f>
        <v>5.8571428571428568</v>
      </c>
      <c r="E9" s="129">
        <f>'SMFP Facility Need 3.08 PPS'!D24</f>
        <v>4.2307692307692308</v>
      </c>
      <c r="F9" s="129">
        <f>'SMFP Facility Need 3.08 PPS'!E24</f>
        <v>4</v>
      </c>
      <c r="G9" s="129">
        <f>'SMFP Facility Need 3.08 PPS'!F24</f>
        <v>4.9230769230769234</v>
      </c>
      <c r="H9" s="129">
        <f>'SMFP Facility Need 3.08 PPS'!G24</f>
        <v>5.3076923076923075</v>
      </c>
      <c r="I9" s="129">
        <f>'SMFP Facility Need 3.08 PPS'!H24</f>
        <v>5.6923076923076925</v>
      </c>
      <c r="J9" s="129">
        <f>'SMFP Facility Need 3.08 PPS'!I24</f>
        <v>5.7692307692307692</v>
      </c>
      <c r="K9" s="129">
        <f>'SMFP Facility Need 3.08 PPS'!J24</f>
        <v>3.2608695652173911</v>
      </c>
      <c r="L9" s="129">
        <f>'SMFP Facility Need 3.08 PPS'!K24</f>
        <v>2.6666666666666665</v>
      </c>
      <c r="M9" s="129">
        <f>'SMFP Facility Need 3.08 PPS'!L24</f>
        <v>2.5</v>
      </c>
      <c r="N9" s="129">
        <f>'SMFP Facility Need 3.08 PPS'!M24</f>
        <v>2.4333333333333331</v>
      </c>
      <c r="O9" s="129">
        <f>'SMFP Facility Need 3.08 PPS'!N24</f>
        <v>2.2333333333333334</v>
      </c>
      <c r="P9" s="129">
        <f>'SMFP Facility Need 3.08 PPS'!O24</f>
        <v>2.2333333333333334</v>
      </c>
      <c r="Q9" s="129">
        <f>'SMFP Facility Need 3.08 PPS'!P24</f>
        <v>2.4666666666666668</v>
      </c>
      <c r="R9" s="129">
        <f>'SMFP Facility Need 3.08 PPS'!Q24</f>
        <v>2.4</v>
      </c>
      <c r="S9" s="129">
        <f>'SMFP Facility Need 3.08 PPS'!R24</f>
        <v>2.4666666666666668</v>
      </c>
      <c r="T9" s="129">
        <f>'SMFP Facility Need 3.08 PPS'!S24</f>
        <v>2.5666666666666669</v>
      </c>
      <c r="U9" s="129">
        <f>'SMFP Facility Need 3.08 PPS'!T24</f>
        <v>2.5</v>
      </c>
      <c r="V9" s="129">
        <f>'SMFP Facility Need 3.08 PPS'!U24</f>
        <v>2.2000000000000002</v>
      </c>
      <c r="W9" s="129">
        <f>'SMFP Facility Need 3.08 PPS'!V24</f>
        <v>2.1</v>
      </c>
      <c r="X9" s="129">
        <f>'SMFP Facility Need 3.08 PPS'!W24</f>
        <v>2.1333333333333333</v>
      </c>
      <c r="Y9" s="129">
        <f>'SMFP Facility Need 3.08 PPS'!X24</f>
        <v>2.0333333333333332</v>
      </c>
      <c r="Z9" s="129">
        <f>'SMFP Facility Need 3.08 PPS'!Y24</f>
        <v>2.1333333333333333</v>
      </c>
      <c r="AA9" s="129">
        <f>'SMFP Facility Need 3.08 PPS'!Z24</f>
        <v>2.1666666666666665</v>
      </c>
      <c r="AB9" s="129">
        <f>'SMFP Facility Need 3.08 PPS'!AA24</f>
        <v>2.0333333333333332</v>
      </c>
      <c r="AC9" s="129">
        <f>'SMFP Facility Need 3.08 PPS'!AB24</f>
        <v>2.2333333333333334</v>
      </c>
      <c r="AD9" s="129">
        <f>'SMFP Facility Need 3.08 PPS'!AC24</f>
        <v>2.6</v>
      </c>
      <c r="AE9" s="129">
        <f>'SMFP Facility Need 3.08 PPS'!AD24</f>
        <v>2.7</v>
      </c>
      <c r="AF9" s="129">
        <f>'SMFP Facility Need 3.08 PPS'!AE24</f>
        <v>2.5666666666666669</v>
      </c>
      <c r="AG9" s="129">
        <f>'SMFP Facility Need 3.08 PPS'!AF24</f>
        <v>3</v>
      </c>
      <c r="AH9" s="129">
        <f>'SMFP Facility Need 3.08 PPS'!AG24</f>
        <v>2.0333333333333332</v>
      </c>
      <c r="AI9" s="129">
        <f>'SMFP Facility Need 3.08 PPS'!AH24</f>
        <v>3.05</v>
      </c>
      <c r="AJ9" s="129">
        <f>'SMFP Facility Need 3.08 PPS'!AI24</f>
        <v>3.8</v>
      </c>
      <c r="AK9" s="129">
        <f>'SMFP Facility Need 3.08 PPS'!AJ24</f>
        <v>3.85</v>
      </c>
      <c r="AL9" s="129">
        <f>'SMFP Facility Need 3.08 PPS'!AK24</f>
        <v>4.25</v>
      </c>
      <c r="AM9" s="129">
        <f>'SMFP Facility Need 3.08 PPS'!AL24</f>
        <v>4.0313019390581717</v>
      </c>
      <c r="AN9" s="129">
        <f>'SMFP Facility Need 3.08 PPS'!AM24</f>
        <v>3</v>
      </c>
      <c r="AO9" s="129">
        <f>'SMFP Facility Need 3.08 PPS'!AN24</f>
        <v>3.3333333333333335</v>
      </c>
      <c r="AP9" s="129">
        <f>'SMFP Facility Need 3.08 PPS'!AO24</f>
        <v>3.3666666666666667</v>
      </c>
      <c r="AQ9" s="129">
        <f>'SMFP Facility Need 3.08 PPS'!AP24</f>
        <v>4.3181818181818183</v>
      </c>
      <c r="AR9" s="129">
        <f>'SMFP Facility Need 3.08 PPS'!AQ24</f>
        <v>3.2</v>
      </c>
      <c r="AS9" s="129">
        <f>'SMFP Facility Need 3.08 PPS'!AR24</f>
        <v>3.3666666666666667</v>
      </c>
      <c r="AT9" s="129">
        <f>'SMFP Facility Need 3.08 PPS'!AS24</f>
        <v>3.2666666666666666</v>
      </c>
      <c r="AU9" s="129">
        <f>'SMFP Facility Need 3.08 PPS'!AT24</f>
        <v>2.5</v>
      </c>
      <c r="AV9" s="129" t="e">
        <f>'SMFP Facility Need 3.08 PPS'!AU24</f>
        <v>#N/A</v>
      </c>
      <c r="AW9" s="88">
        <f t="shared" si="6"/>
        <v>3.1539524190002384</v>
      </c>
      <c r="AX9" s="180">
        <f t="shared" si="7"/>
        <v>1.1817181014523401</v>
      </c>
      <c r="AY9" s="180">
        <f t="shared" si="8"/>
        <v>1.0870685817612153</v>
      </c>
      <c r="AZ9" s="106">
        <f t="shared" si="9"/>
        <v>0.898855914209856</v>
      </c>
    </row>
    <row r="10" spans="1:52" x14ac:dyDescent="0.55000000000000004">
      <c r="A10" s="28" t="s">
        <v>55</v>
      </c>
      <c r="B10" s="28">
        <v>3.04</v>
      </c>
      <c r="C10" s="130">
        <v>0.76</v>
      </c>
      <c r="D10" s="129">
        <f>'SMFP Facility Need 3.04 PPS'!C24</f>
        <v>5.8571428571428568</v>
      </c>
      <c r="E10" s="129">
        <f>'SMFP Facility Need 3.04 PPS'!D24</f>
        <v>4.2307692307692308</v>
      </c>
      <c r="F10" s="129">
        <f>'SMFP Facility Need 3.04 PPS'!E24</f>
        <v>4</v>
      </c>
      <c r="G10" s="129">
        <f>'SMFP Facility Need 3.04 PPS'!F24</f>
        <v>4.9230769230769234</v>
      </c>
      <c r="H10" s="129">
        <f>'SMFP Facility Need 3.04 PPS'!G24</f>
        <v>5.3076923076923075</v>
      </c>
      <c r="I10" s="129">
        <f>'SMFP Facility Need 3.04 PPS'!H24</f>
        <v>5.6923076923076925</v>
      </c>
      <c r="J10" s="129">
        <f>'SMFP Facility Need 3.04 PPS'!I24</f>
        <v>5.7692307692307692</v>
      </c>
      <c r="K10" s="129">
        <f>'SMFP Facility Need 3.04 PPS'!J24</f>
        <v>3.2608695652173911</v>
      </c>
      <c r="L10" s="129">
        <f>'SMFP Facility Need 3.04 PPS'!K24</f>
        <v>2.6666666666666665</v>
      </c>
      <c r="M10" s="129">
        <f>'SMFP Facility Need 3.04 PPS'!L24</f>
        <v>2.5</v>
      </c>
      <c r="N10" s="129">
        <f>'SMFP Facility Need 3.04 PPS'!M24</f>
        <v>2.4333333333333331</v>
      </c>
      <c r="O10" s="129">
        <f>'SMFP Facility Need 3.04 PPS'!N24</f>
        <v>2.2333333333333334</v>
      </c>
      <c r="P10" s="129">
        <f>'SMFP Facility Need 3.04 PPS'!O24</f>
        <v>2.2333333333333334</v>
      </c>
      <c r="Q10" s="129">
        <f>'SMFP Facility Need 3.04 PPS'!P24</f>
        <v>2.4666666666666668</v>
      </c>
      <c r="R10" s="129">
        <f>'SMFP Facility Need 3.04 PPS'!Q24</f>
        <v>2.4</v>
      </c>
      <c r="S10" s="129">
        <f>'SMFP Facility Need 3.04 PPS'!R24</f>
        <v>2.4666666666666668</v>
      </c>
      <c r="T10" s="129">
        <f>'SMFP Facility Need 3.04 PPS'!S24</f>
        <v>2.5666666666666669</v>
      </c>
      <c r="U10" s="129">
        <f>'SMFP Facility Need 3.04 PPS'!T24</f>
        <v>2.5</v>
      </c>
      <c r="V10" s="129">
        <f>'SMFP Facility Need 3.04 PPS'!U24</f>
        <v>2.2000000000000002</v>
      </c>
      <c r="W10" s="129">
        <f>'SMFP Facility Need 3.04 PPS'!V24</f>
        <v>2.1</v>
      </c>
      <c r="X10" s="129">
        <f>'SMFP Facility Need 3.04 PPS'!W24</f>
        <v>2.1333333333333333</v>
      </c>
      <c r="Y10" s="129">
        <f>'SMFP Facility Need 3.04 PPS'!X24</f>
        <v>2.0333333333333332</v>
      </c>
      <c r="Z10" s="129">
        <f>'SMFP Facility Need 3.04 PPS'!Y24</f>
        <v>2.1333333333333333</v>
      </c>
      <c r="AA10" s="129">
        <f>'SMFP Facility Need 3.04 PPS'!Z24</f>
        <v>2.1666666666666665</v>
      </c>
      <c r="AB10" s="129">
        <f>'SMFP Facility Need 3.04 PPS'!AA24</f>
        <v>2.0333333333333332</v>
      </c>
      <c r="AC10" s="129">
        <f>'SMFP Facility Need 3.04 PPS'!AB24</f>
        <v>2.2333333333333334</v>
      </c>
      <c r="AD10" s="129">
        <f>'SMFP Facility Need 3.04 PPS'!AC24</f>
        <v>2.6</v>
      </c>
      <c r="AE10" s="129">
        <f>'SMFP Facility Need 3.04 PPS'!AD24</f>
        <v>2.7</v>
      </c>
      <c r="AF10" s="129">
        <f>'SMFP Facility Need 3.04 PPS'!AE24</f>
        <v>2.5666666666666669</v>
      </c>
      <c r="AG10" s="129">
        <f>'SMFP Facility Need 3.04 PPS'!AF24</f>
        <v>3</v>
      </c>
      <c r="AH10" s="129">
        <f>'SMFP Facility Need 3.04 PPS'!AG24</f>
        <v>2.0333333333333332</v>
      </c>
      <c r="AI10" s="129">
        <f>'SMFP Facility Need 3.04 PPS'!AH24</f>
        <v>3.05</v>
      </c>
      <c r="AJ10" s="129">
        <f>'SMFP Facility Need 3.04 PPS'!AI24</f>
        <v>3.8</v>
      </c>
      <c r="AK10" s="129">
        <f>'SMFP Facility Need 3.04 PPS'!AJ24</f>
        <v>3.85</v>
      </c>
      <c r="AL10" s="129">
        <f>'SMFP Facility Need 3.04 PPS'!AK24</f>
        <v>4.25</v>
      </c>
      <c r="AM10" s="129">
        <f>'SMFP Facility Need 3.04 PPS'!AL24</f>
        <v>3.9789473684210526</v>
      </c>
      <c r="AN10" s="129">
        <f>'SMFP Facility Need 3.04 PPS'!AM24</f>
        <v>3</v>
      </c>
      <c r="AO10" s="129">
        <f>'SMFP Facility Need 3.04 PPS'!AN24</f>
        <v>3.3333333333333335</v>
      </c>
      <c r="AP10" s="129">
        <f>'SMFP Facility Need 3.04 PPS'!AO24</f>
        <v>3.3666666666666667</v>
      </c>
      <c r="AQ10" s="129">
        <f>'SMFP Facility Need 3.04 PPS'!AP24</f>
        <v>4.3181818181818183</v>
      </c>
      <c r="AR10" s="129">
        <f>'SMFP Facility Need 3.04 PPS'!AQ24</f>
        <v>3.2</v>
      </c>
      <c r="AS10" s="129">
        <f>'SMFP Facility Need 3.04 PPS'!AR24</f>
        <v>3.3666666666666667</v>
      </c>
      <c r="AT10" s="129">
        <f>'SMFP Facility Need 3.04 PPS'!AS24</f>
        <v>3.2666666666666666</v>
      </c>
      <c r="AU10" s="129">
        <f>'SMFP Facility Need 3.04 PPS'!AT24</f>
        <v>2.5</v>
      </c>
      <c r="AV10" s="129" t="e">
        <f>'SMFP Facility Need 3.04 PPS'!AU24</f>
        <v>#N/A</v>
      </c>
      <c r="AW10" s="88">
        <f t="shared" si="6"/>
        <v>3.1527625423948491</v>
      </c>
      <c r="AX10" s="180">
        <f t="shared" si="7"/>
        <v>1.1796439663533917</v>
      </c>
      <c r="AY10" s="180">
        <f t="shared" si="8"/>
        <v>1.0861141589876231</v>
      </c>
      <c r="AZ10" s="106">
        <f t="shared" si="9"/>
        <v>0.8998787493940007</v>
      </c>
    </row>
    <row r="11" spans="1:52" x14ac:dyDescent="0.55000000000000004">
      <c r="A11" s="28" t="s">
        <v>55</v>
      </c>
      <c r="B11" s="88">
        <v>3</v>
      </c>
      <c r="C11" s="130">
        <v>0.75</v>
      </c>
      <c r="D11" s="129">
        <f>'SMFP Facility Need 3.00 PPS'!C24</f>
        <v>5.8571428571428568</v>
      </c>
      <c r="E11" s="129">
        <f>'SMFP Facility Need 3.00 PPS'!D24</f>
        <v>4.2307692307692308</v>
      </c>
      <c r="F11" s="129">
        <f>'SMFP Facility Need 3.00 PPS'!E24</f>
        <v>4</v>
      </c>
      <c r="G11" s="129">
        <f>'SMFP Facility Need 3.00 PPS'!F24</f>
        <v>4.9230769230769234</v>
      </c>
      <c r="H11" s="129">
        <f>'SMFP Facility Need 3.00 PPS'!G24</f>
        <v>5.3076923076923075</v>
      </c>
      <c r="I11" s="129">
        <f>'SMFP Facility Need 3.00 PPS'!H24</f>
        <v>5.6923076923076925</v>
      </c>
      <c r="J11" s="129">
        <f>'SMFP Facility Need 3.00 PPS'!I24</f>
        <v>5.7692307692307692</v>
      </c>
      <c r="K11" s="129">
        <f>'SMFP Facility Need 3.00 PPS'!J24</f>
        <v>3.2608695652173911</v>
      </c>
      <c r="L11" s="129">
        <f>'SMFP Facility Need 3.00 PPS'!K24</f>
        <v>2.6666666666666665</v>
      </c>
      <c r="M11" s="129">
        <f>'SMFP Facility Need 3.00 PPS'!L24</f>
        <v>2.5</v>
      </c>
      <c r="N11" s="129">
        <f>'SMFP Facility Need 3.00 PPS'!M24</f>
        <v>2.4333333333333331</v>
      </c>
      <c r="O11" s="129">
        <f>'SMFP Facility Need 3.00 PPS'!N24</f>
        <v>2.2333333333333334</v>
      </c>
      <c r="P11" s="129">
        <f>'SMFP Facility Need 3.00 PPS'!O24</f>
        <v>2.2333333333333334</v>
      </c>
      <c r="Q11" s="129">
        <f>'SMFP Facility Need 3.00 PPS'!P24</f>
        <v>2.4666666666666668</v>
      </c>
      <c r="R11" s="129">
        <f>'SMFP Facility Need 3.00 PPS'!Q24</f>
        <v>2.4</v>
      </c>
      <c r="S11" s="129">
        <f>'SMFP Facility Need 3.00 PPS'!R24</f>
        <v>2.4666666666666668</v>
      </c>
      <c r="T11" s="129">
        <f>'SMFP Facility Need 3.00 PPS'!S24</f>
        <v>2.5666666666666669</v>
      </c>
      <c r="U11" s="129">
        <f>'SMFP Facility Need 3.00 PPS'!T24</f>
        <v>2.5</v>
      </c>
      <c r="V11" s="129">
        <f>'SMFP Facility Need 3.00 PPS'!U24</f>
        <v>2.2000000000000002</v>
      </c>
      <c r="W11" s="129">
        <f>'SMFP Facility Need 3.00 PPS'!V24</f>
        <v>2.1</v>
      </c>
      <c r="X11" s="129">
        <f>'SMFP Facility Need 3.00 PPS'!W24</f>
        <v>2.1333333333333333</v>
      </c>
      <c r="Y11" s="129">
        <f>'SMFP Facility Need 3.00 PPS'!X24</f>
        <v>2.0333333333333332</v>
      </c>
      <c r="Z11" s="129">
        <f>'SMFP Facility Need 3.00 PPS'!Y24</f>
        <v>2.1333333333333333</v>
      </c>
      <c r="AA11" s="129">
        <f>'SMFP Facility Need 3.00 PPS'!Z24</f>
        <v>2.1666666666666665</v>
      </c>
      <c r="AB11" s="129">
        <f>'SMFP Facility Need 3.00 PPS'!AA24</f>
        <v>2.0333333333333332</v>
      </c>
      <c r="AC11" s="129">
        <f>'SMFP Facility Need 3.00 PPS'!AB24</f>
        <v>2.2333333333333334</v>
      </c>
      <c r="AD11" s="129">
        <f>'SMFP Facility Need 3.00 PPS'!AC24</f>
        <v>2.6</v>
      </c>
      <c r="AE11" s="129">
        <f>'SMFP Facility Need 3.00 PPS'!AD24</f>
        <v>2.7</v>
      </c>
      <c r="AF11" s="129">
        <f>'SMFP Facility Need 3.00 PPS'!AE24</f>
        <v>2.5666666666666669</v>
      </c>
      <c r="AG11" s="129">
        <f>'SMFP Facility Need 3.00 PPS'!AF24</f>
        <v>3</v>
      </c>
      <c r="AH11" s="129">
        <f>'SMFP Facility Need 3.00 PPS'!AG24</f>
        <v>2.0333333333333332</v>
      </c>
      <c r="AI11" s="129">
        <f>'SMFP Facility Need 3.00 PPS'!AH24</f>
        <v>3.05</v>
      </c>
      <c r="AJ11" s="129">
        <f>'SMFP Facility Need 3.00 PPS'!AI24</f>
        <v>3.0875000000000004</v>
      </c>
      <c r="AK11" s="129">
        <f>'SMFP Facility Need 3.00 PPS'!AJ24</f>
        <v>3.1281250000000003</v>
      </c>
      <c r="AL11" s="129">
        <f>'SMFP Facility Need 3.00 PPS'!AK24</f>
        <v>3.4531250000000004</v>
      </c>
      <c r="AM11" s="129">
        <f>'SMFP Facility Need 3.00 PPS'!AL24</f>
        <v>3.4125000000000001</v>
      </c>
      <c r="AN11" s="129">
        <f>'SMFP Facility Need 3.00 PPS'!AM24</f>
        <v>3</v>
      </c>
      <c r="AO11" s="129">
        <f>'SMFP Facility Need 3.00 PPS'!AN24</f>
        <v>3.3333333333333335</v>
      </c>
      <c r="AP11" s="129">
        <f>'SMFP Facility Need 3.00 PPS'!AO24</f>
        <v>3.3666666666666667</v>
      </c>
      <c r="AQ11" s="129">
        <f>'SMFP Facility Need 3.00 PPS'!AP24</f>
        <v>3.510076775431862</v>
      </c>
      <c r="AR11" s="129">
        <f>'SMFP Facility Need 3.00 PPS'!AQ24</f>
        <v>3.2</v>
      </c>
      <c r="AS11" s="129">
        <f>'SMFP Facility Need 3.00 PPS'!AR24</f>
        <v>3.3666666666666667</v>
      </c>
      <c r="AT11" s="129">
        <f>'SMFP Facility Need 3.00 PPS'!AS24</f>
        <v>3.2666666666666666</v>
      </c>
      <c r="AU11" s="129">
        <f>'SMFP Facility Need 3.00 PPS'!AT24</f>
        <v>2.5</v>
      </c>
      <c r="AV11" s="129" t="e">
        <f>'SMFP Facility Need 3.00 PPS'!AU24</f>
        <v>#N/A</v>
      </c>
      <c r="AW11" s="88">
        <f t="shared" si="6"/>
        <v>3.0708124875955081</v>
      </c>
      <c r="AX11" s="180">
        <f t="shared" si="7"/>
        <v>1.0830150180831153</v>
      </c>
      <c r="AY11" s="180">
        <f t="shared" si="8"/>
        <v>1.0406800747987419</v>
      </c>
      <c r="AZ11" s="106">
        <f t="shared" si="9"/>
        <v>0.91994393857392276</v>
      </c>
    </row>
    <row r="12" spans="1:52" x14ac:dyDescent="0.55000000000000004">
      <c r="A12" s="28" t="s">
        <v>55</v>
      </c>
      <c r="B12" s="28">
        <v>2.96</v>
      </c>
      <c r="C12" s="130">
        <v>0.74</v>
      </c>
      <c r="D12" s="129">
        <f>'SMFP Facility Need 2.96 PPS'!C24</f>
        <v>5.8571428571428568</v>
      </c>
      <c r="E12" s="129">
        <f>'SMFP Facility Need 2.96 PPS'!D24</f>
        <v>4.2307692307692308</v>
      </c>
      <c r="F12" s="129">
        <f>'SMFP Facility Need 2.96 PPS'!E24</f>
        <v>4</v>
      </c>
      <c r="G12" s="129">
        <f>'SMFP Facility Need 2.96 PPS'!F24</f>
        <v>4.9230769230769234</v>
      </c>
      <c r="H12" s="129">
        <f>'SMFP Facility Need 2.96 PPS'!G24</f>
        <v>5.3076923076923075</v>
      </c>
      <c r="I12" s="129">
        <f>'SMFP Facility Need 2.96 PPS'!H24</f>
        <v>5.6923076923076925</v>
      </c>
      <c r="J12" s="129">
        <f>'SMFP Facility Need 2.96 PPS'!I24</f>
        <v>5.7692307692307692</v>
      </c>
      <c r="K12" s="129">
        <f>'SMFP Facility Need 2.96 PPS'!J24</f>
        <v>3.2608695652173911</v>
      </c>
      <c r="L12" s="129">
        <f>'SMFP Facility Need 2.96 PPS'!K24</f>
        <v>2.6666666666666665</v>
      </c>
      <c r="M12" s="129">
        <f>'SMFP Facility Need 2.96 PPS'!L24</f>
        <v>2.5</v>
      </c>
      <c r="N12" s="129">
        <f>'SMFP Facility Need 2.96 PPS'!M24</f>
        <v>2.4333333333333331</v>
      </c>
      <c r="O12" s="129">
        <f>'SMFP Facility Need 2.96 PPS'!N24</f>
        <v>2.2333333333333334</v>
      </c>
      <c r="P12" s="129">
        <f>'SMFP Facility Need 2.96 PPS'!O24</f>
        <v>2.2333333333333334</v>
      </c>
      <c r="Q12" s="129">
        <f>'SMFP Facility Need 2.96 PPS'!P24</f>
        <v>2.4666666666666668</v>
      </c>
      <c r="R12" s="129">
        <f>'SMFP Facility Need 2.96 PPS'!Q24</f>
        <v>2.4</v>
      </c>
      <c r="S12" s="129">
        <f>'SMFP Facility Need 2.96 PPS'!R24</f>
        <v>2.4666666666666668</v>
      </c>
      <c r="T12" s="129">
        <f>'SMFP Facility Need 2.96 PPS'!S24</f>
        <v>2.5666666666666669</v>
      </c>
      <c r="U12" s="129">
        <f>'SMFP Facility Need 2.96 PPS'!T24</f>
        <v>2.5</v>
      </c>
      <c r="V12" s="129">
        <f>'SMFP Facility Need 2.96 PPS'!U24</f>
        <v>2.2000000000000002</v>
      </c>
      <c r="W12" s="129">
        <f>'SMFP Facility Need 2.96 PPS'!V24</f>
        <v>2.1</v>
      </c>
      <c r="X12" s="129">
        <f>'SMFP Facility Need 2.96 PPS'!W24</f>
        <v>2.1333333333333333</v>
      </c>
      <c r="Y12" s="129">
        <f>'SMFP Facility Need 2.96 PPS'!X24</f>
        <v>2.0333333333333332</v>
      </c>
      <c r="Z12" s="129">
        <f>'SMFP Facility Need 2.96 PPS'!Y24</f>
        <v>2.1333333333333333</v>
      </c>
      <c r="AA12" s="129">
        <f>'SMFP Facility Need 2.96 PPS'!Z24</f>
        <v>2.1666666666666665</v>
      </c>
      <c r="AB12" s="129">
        <f>'SMFP Facility Need 2.96 PPS'!AA24</f>
        <v>2.0333333333333332</v>
      </c>
      <c r="AC12" s="129">
        <f>'SMFP Facility Need 2.96 PPS'!AB24</f>
        <v>2.2333333333333334</v>
      </c>
      <c r="AD12" s="129">
        <f>'SMFP Facility Need 2.96 PPS'!AC24</f>
        <v>2.6</v>
      </c>
      <c r="AE12" s="129">
        <f>'SMFP Facility Need 2.96 PPS'!AD24</f>
        <v>2.7</v>
      </c>
      <c r="AF12" s="129">
        <f>'SMFP Facility Need 2.96 PPS'!AE24</f>
        <v>2.5666666666666669</v>
      </c>
      <c r="AG12" s="129">
        <f>'SMFP Facility Need 2.96 PPS'!AF24</f>
        <v>3</v>
      </c>
      <c r="AH12" s="129">
        <f>'SMFP Facility Need 2.96 PPS'!AG24</f>
        <v>2.0333333333333332</v>
      </c>
      <c r="AI12" s="129">
        <f>'SMFP Facility Need 2.96 PPS'!AH24</f>
        <v>3.05</v>
      </c>
      <c r="AJ12" s="129">
        <f>'SMFP Facility Need 2.96 PPS'!AI24</f>
        <v>3.0299212598425198</v>
      </c>
      <c r="AK12" s="129">
        <f>'SMFP Facility Need 2.96 PPS'!AJ24</f>
        <v>3.0697886448404477</v>
      </c>
      <c r="AL12" s="129">
        <f>'SMFP Facility Need 2.96 PPS'!AK24</f>
        <v>3.388727724823871</v>
      </c>
      <c r="AM12" s="129">
        <f>'SMFP Facility Need 2.96 PPS'!AL24</f>
        <v>3.3488603398259431</v>
      </c>
      <c r="AN12" s="129">
        <f>'SMFP Facility Need 2.96 PPS'!AM24</f>
        <v>3</v>
      </c>
      <c r="AO12" s="129">
        <f>'SMFP Facility Need 2.96 PPS'!AN24</f>
        <v>3.3333333333333335</v>
      </c>
      <c r="AP12" s="129">
        <f>'SMFP Facility Need 2.96 PPS'!AO24</f>
        <v>3.3666666666666667</v>
      </c>
      <c r="AQ12" s="129">
        <f>'SMFP Facility Need 2.96 PPS'!AP24</f>
        <v>3.4496800836116139</v>
      </c>
      <c r="AR12" s="129">
        <f>'SMFP Facility Need 2.96 PPS'!AQ24</f>
        <v>3.2</v>
      </c>
      <c r="AS12" s="129">
        <f>'SMFP Facility Need 2.96 PPS'!AR24</f>
        <v>3.3666666666666667</v>
      </c>
      <c r="AT12" s="129">
        <f>'SMFP Facility Need 2.96 PPS'!AS24</f>
        <v>3.2666666666666666</v>
      </c>
      <c r="AU12" s="129">
        <f>'SMFP Facility Need 2.96 PPS'!AT24</f>
        <v>2.5</v>
      </c>
      <c r="AV12" s="129" t="e">
        <f>'SMFP Facility Need 2.96 PPS'!AU24</f>
        <v>#N/A</v>
      </c>
      <c r="AW12" s="88">
        <f t="shared" si="6"/>
        <v>3.0638954711753388</v>
      </c>
      <c r="AX12" s="180">
        <f t="shared" si="7"/>
        <v>1.0798071062729311</v>
      </c>
      <c r="AY12" s="180">
        <f t="shared" si="8"/>
        <v>1.0391376743593368</v>
      </c>
      <c r="AZ12" s="106">
        <f t="shared" si="9"/>
        <v>0.91990144529836926</v>
      </c>
    </row>
    <row r="13" spans="1:52" x14ac:dyDescent="0.55000000000000004">
      <c r="A13" s="28" t="s">
        <v>55</v>
      </c>
      <c r="B13" s="28">
        <v>2.92</v>
      </c>
      <c r="C13" s="130">
        <v>0.73</v>
      </c>
      <c r="D13" s="129">
        <f>'SMFP Facility Need 2.92 PPS'!C24</f>
        <v>5.8571428571428568</v>
      </c>
      <c r="E13" s="129">
        <f>'SMFP Facility Need 2.92 PPS'!D24</f>
        <v>4.2307692307692308</v>
      </c>
      <c r="F13" s="129">
        <f>'SMFP Facility Need 2.92 PPS'!E24</f>
        <v>4</v>
      </c>
      <c r="G13" s="129">
        <f>'SMFP Facility Need 2.92 PPS'!F24</f>
        <v>4.9230769230769234</v>
      </c>
      <c r="H13" s="129">
        <f>'SMFP Facility Need 2.92 PPS'!G24</f>
        <v>5.3076923076923075</v>
      </c>
      <c r="I13" s="129">
        <f>'SMFP Facility Need 2.92 PPS'!H24</f>
        <v>5.6923076923076925</v>
      </c>
      <c r="J13" s="129">
        <f>'SMFP Facility Need 2.92 PPS'!I24</f>
        <v>5.7692307692307692</v>
      </c>
      <c r="K13" s="129">
        <f>'SMFP Facility Need 2.92 PPS'!J24</f>
        <v>3.2608695652173911</v>
      </c>
      <c r="L13" s="129">
        <f>'SMFP Facility Need 2.92 PPS'!K24</f>
        <v>2.6666666666666665</v>
      </c>
      <c r="M13" s="129">
        <f>'SMFP Facility Need 2.92 PPS'!L24</f>
        <v>2.5</v>
      </c>
      <c r="N13" s="129">
        <f>'SMFP Facility Need 2.92 PPS'!M24</f>
        <v>2.4333333333333331</v>
      </c>
      <c r="O13" s="129">
        <f>'SMFP Facility Need 2.92 PPS'!N24</f>
        <v>2.2333333333333334</v>
      </c>
      <c r="P13" s="129">
        <f>'SMFP Facility Need 2.92 PPS'!O24</f>
        <v>2.2333333333333334</v>
      </c>
      <c r="Q13" s="129">
        <f>'SMFP Facility Need 2.92 PPS'!P24</f>
        <v>2.4666666666666668</v>
      </c>
      <c r="R13" s="129">
        <f>'SMFP Facility Need 2.92 PPS'!Q24</f>
        <v>2.4</v>
      </c>
      <c r="S13" s="129">
        <f>'SMFP Facility Need 2.92 PPS'!R24</f>
        <v>2.4666666666666668</v>
      </c>
      <c r="T13" s="129">
        <f>'SMFP Facility Need 2.92 PPS'!S24</f>
        <v>2.5666666666666669</v>
      </c>
      <c r="U13" s="129">
        <f>'SMFP Facility Need 2.92 PPS'!T24</f>
        <v>2.5</v>
      </c>
      <c r="V13" s="129">
        <f>'SMFP Facility Need 2.92 PPS'!U24</f>
        <v>2.2000000000000002</v>
      </c>
      <c r="W13" s="129">
        <f>'SMFP Facility Need 2.92 PPS'!V24</f>
        <v>2.1</v>
      </c>
      <c r="X13" s="129">
        <f>'SMFP Facility Need 2.92 PPS'!W24</f>
        <v>2.1333333333333333</v>
      </c>
      <c r="Y13" s="129">
        <f>'SMFP Facility Need 2.92 PPS'!X24</f>
        <v>2.0333333333333332</v>
      </c>
      <c r="Z13" s="129">
        <f>'SMFP Facility Need 2.92 PPS'!Y24</f>
        <v>2.1333333333333333</v>
      </c>
      <c r="AA13" s="129">
        <f>'SMFP Facility Need 2.92 PPS'!Z24</f>
        <v>2.1666666666666665</v>
      </c>
      <c r="AB13" s="129">
        <f>'SMFP Facility Need 2.92 PPS'!AA24</f>
        <v>2.0333333333333332</v>
      </c>
      <c r="AC13" s="129">
        <f>'SMFP Facility Need 2.92 PPS'!AB24</f>
        <v>2.2333333333333334</v>
      </c>
      <c r="AD13" s="129">
        <f>'SMFP Facility Need 2.92 PPS'!AC24</f>
        <v>2.6</v>
      </c>
      <c r="AE13" s="129">
        <f>'SMFP Facility Need 2.92 PPS'!AD24</f>
        <v>2.7</v>
      </c>
      <c r="AF13" s="129">
        <f>'SMFP Facility Need 2.92 PPS'!AE24</f>
        <v>2.5666666666666669</v>
      </c>
      <c r="AG13" s="129">
        <f>'SMFP Facility Need 2.92 PPS'!AF24</f>
        <v>3</v>
      </c>
      <c r="AH13" s="129">
        <f>'SMFP Facility Need 2.92 PPS'!AG24</f>
        <v>2.0333333333333332</v>
      </c>
      <c r="AI13" s="129">
        <f>'SMFP Facility Need 2.92 PPS'!AH24</f>
        <v>3.05</v>
      </c>
      <c r="AJ13" s="129">
        <f>'SMFP Facility Need 2.92 PPS'!AI24</f>
        <v>2.9729596042868924</v>
      </c>
      <c r="AK13" s="129">
        <f>'SMFP Facility Need 2.92 PPS'!AJ24</f>
        <v>3.012077493816983</v>
      </c>
      <c r="AL13" s="129">
        <f>'SMFP Facility Need 2.92 PPS'!AK24</f>
        <v>3.3250206100577087</v>
      </c>
      <c r="AM13" s="129">
        <f>'SMFP Facility Need 2.92 PPS'!AL24</f>
        <v>3.2859027205276181</v>
      </c>
      <c r="AN13" s="129">
        <f>'SMFP Facility Need 2.92 PPS'!AM24</f>
        <v>3</v>
      </c>
      <c r="AO13" s="129">
        <f>'SMFP Facility Need 2.92 PPS'!AN24</f>
        <v>3.3333333333333335</v>
      </c>
      <c r="AP13" s="129">
        <f>'SMFP Facility Need 2.92 PPS'!AO24</f>
        <v>3.3666666666666667</v>
      </c>
      <c r="AQ13" s="129">
        <f>'SMFP Facility Need 2.92 PPS'!AP24</f>
        <v>3.3897557321687017</v>
      </c>
      <c r="AR13" s="129">
        <f>'SMFP Facility Need 2.92 PPS'!AQ24</f>
        <v>3.2</v>
      </c>
      <c r="AS13" s="129">
        <f>'SMFP Facility Need 2.92 PPS'!AR24</f>
        <v>3.3666666666666667</v>
      </c>
      <c r="AT13" s="129">
        <f>'SMFP Facility Need 2.92 PPS'!AS24</f>
        <v>3.2666666666666666</v>
      </c>
      <c r="AU13" s="129">
        <f>'SMFP Facility Need 2.92 PPS'!AT24</f>
        <v>2.5</v>
      </c>
      <c r="AV13" s="129" t="e">
        <f>'SMFP Facility Need 2.92 PPS'!AU24</f>
        <v>#N/A</v>
      </c>
      <c r="AW13" s="88">
        <f t="shared" si="6"/>
        <v>3.0570486099915546</v>
      </c>
      <c r="AX13" s="180">
        <f t="shared" si="7"/>
        <v>1.077384094408411</v>
      </c>
      <c r="AY13" s="180">
        <f t="shared" si="8"/>
        <v>1.037971143340898</v>
      </c>
      <c r="AZ13" s="106">
        <f t="shared" si="9"/>
        <v>0.91953852819252424</v>
      </c>
    </row>
    <row r="14" spans="1:52" x14ac:dyDescent="0.55000000000000004">
      <c r="A14" s="28" t="s">
        <v>55</v>
      </c>
      <c r="B14" s="28">
        <v>2.88</v>
      </c>
      <c r="C14" s="130">
        <v>0.72</v>
      </c>
      <c r="D14" s="129">
        <f>'SMFP Facility Need 2.88 PPS'!C24</f>
        <v>5.8571428571428568</v>
      </c>
      <c r="E14" s="129">
        <f>'SMFP Facility Need 2.88 PPS'!D24</f>
        <v>4.2307692307692308</v>
      </c>
      <c r="F14" s="129">
        <f>'SMFP Facility Need 2.88 PPS'!E24</f>
        <v>4</v>
      </c>
      <c r="G14" s="129">
        <f>'SMFP Facility Need 2.88 PPS'!F24</f>
        <v>4.9230769230769234</v>
      </c>
      <c r="H14" s="129">
        <f>'SMFP Facility Need 2.88 PPS'!G24</f>
        <v>5.3076923076923075</v>
      </c>
      <c r="I14" s="129">
        <f>'SMFP Facility Need 2.88 PPS'!H24</f>
        <v>5.6923076923076925</v>
      </c>
      <c r="J14" s="129">
        <f>'SMFP Facility Need 2.88 PPS'!I24</f>
        <v>5.7692307692307692</v>
      </c>
      <c r="K14" s="129">
        <f>'SMFP Facility Need 2.88 PPS'!J24</f>
        <v>3.2608695652173911</v>
      </c>
      <c r="L14" s="129">
        <f>'SMFP Facility Need 2.88 PPS'!K24</f>
        <v>2.6666666666666665</v>
      </c>
      <c r="M14" s="129">
        <f>'SMFP Facility Need 2.88 PPS'!L24</f>
        <v>2.5</v>
      </c>
      <c r="N14" s="129">
        <f>'SMFP Facility Need 2.88 PPS'!M24</f>
        <v>2.4333333333333331</v>
      </c>
      <c r="O14" s="129">
        <f>'SMFP Facility Need 2.88 PPS'!N24</f>
        <v>2.2333333333333334</v>
      </c>
      <c r="P14" s="129">
        <f>'SMFP Facility Need 2.88 PPS'!O24</f>
        <v>2.2333333333333334</v>
      </c>
      <c r="Q14" s="129">
        <f>'SMFP Facility Need 2.88 PPS'!P24</f>
        <v>2.4666666666666668</v>
      </c>
      <c r="R14" s="129">
        <f>'SMFP Facility Need 2.88 PPS'!Q24</f>
        <v>2.4</v>
      </c>
      <c r="S14" s="129">
        <f>'SMFP Facility Need 2.88 PPS'!R24</f>
        <v>2.4666666666666668</v>
      </c>
      <c r="T14" s="129">
        <f>'SMFP Facility Need 2.88 PPS'!S24</f>
        <v>2.5666666666666669</v>
      </c>
      <c r="U14" s="129">
        <f>'SMFP Facility Need 2.88 PPS'!T24</f>
        <v>2.5</v>
      </c>
      <c r="V14" s="129">
        <f>'SMFP Facility Need 2.88 PPS'!U24</f>
        <v>2.2000000000000002</v>
      </c>
      <c r="W14" s="129">
        <f>'SMFP Facility Need 2.88 PPS'!V24</f>
        <v>2.1</v>
      </c>
      <c r="X14" s="129">
        <f>'SMFP Facility Need 2.88 PPS'!W24</f>
        <v>2.1333333333333333</v>
      </c>
      <c r="Y14" s="129">
        <f>'SMFP Facility Need 2.88 PPS'!X24</f>
        <v>2.0333333333333332</v>
      </c>
      <c r="Z14" s="129">
        <f>'SMFP Facility Need 2.88 PPS'!Y24</f>
        <v>2.1333333333333333</v>
      </c>
      <c r="AA14" s="129">
        <f>'SMFP Facility Need 2.88 PPS'!Z24</f>
        <v>2.1666666666666665</v>
      </c>
      <c r="AB14" s="129">
        <f>'SMFP Facility Need 2.88 PPS'!AA24</f>
        <v>2.0333333333333332</v>
      </c>
      <c r="AC14" s="129">
        <f>'SMFP Facility Need 2.88 PPS'!AB24</f>
        <v>2.2333333333333334</v>
      </c>
      <c r="AD14" s="129">
        <f>'SMFP Facility Need 2.88 PPS'!AC24</f>
        <v>2.6</v>
      </c>
      <c r="AE14" s="129">
        <f>'SMFP Facility Need 2.88 PPS'!AD24</f>
        <v>2.7</v>
      </c>
      <c r="AF14" s="129">
        <f>'SMFP Facility Need 2.88 PPS'!AE24</f>
        <v>2.5666666666666669</v>
      </c>
      <c r="AG14" s="129">
        <f>'SMFP Facility Need 2.88 PPS'!AF24</f>
        <v>3</v>
      </c>
      <c r="AH14" s="129">
        <f>'SMFP Facility Need 2.88 PPS'!AG24</f>
        <v>2.0333333333333332</v>
      </c>
      <c r="AI14" s="129">
        <f>'SMFP Facility Need 2.88 PPS'!AH24</f>
        <v>3.05</v>
      </c>
      <c r="AJ14" s="129">
        <f>'SMFP Facility Need 2.88 PPS'!AI24</f>
        <v>2.9166051660516605</v>
      </c>
      <c r="AK14" s="129">
        <f>'SMFP Facility Need 2.88 PPS'!AJ24</f>
        <v>2.9549815498154981</v>
      </c>
      <c r="AL14" s="129">
        <f>'SMFP Facility Need 2.88 PPS'!AK24</f>
        <v>3.2619926199261995</v>
      </c>
      <c r="AM14" s="129">
        <f>'SMFP Facility Need 2.88 PPS'!AL24</f>
        <v>3.2236162361623619</v>
      </c>
      <c r="AN14" s="129">
        <f>'SMFP Facility Need 2.88 PPS'!AM24</f>
        <v>3</v>
      </c>
      <c r="AO14" s="129">
        <f>'SMFP Facility Need 2.88 PPS'!AN24</f>
        <v>3.3333333333333335</v>
      </c>
      <c r="AP14" s="129">
        <f>'SMFP Facility Need 2.88 PPS'!AO24</f>
        <v>3.3666666666666667</v>
      </c>
      <c r="AQ14" s="129">
        <f>'SMFP Facility Need 2.88 PPS'!AP24</f>
        <v>3.3302982016844975</v>
      </c>
      <c r="AR14" s="129">
        <f>'SMFP Facility Need 2.88 PPS'!AQ24</f>
        <v>3.2</v>
      </c>
      <c r="AS14" s="129">
        <f>'SMFP Facility Need 2.88 PPS'!AR24</f>
        <v>3.3666666666666667</v>
      </c>
      <c r="AT14" s="129">
        <f>'SMFP Facility Need 2.88 PPS'!AS24</f>
        <v>3.2666666666666666</v>
      </c>
      <c r="AU14" s="129">
        <f>'SMFP Facility Need 2.88 PPS'!AT24</f>
        <v>2.5</v>
      </c>
      <c r="AV14" s="129" t="e">
        <f>'SMFP Facility Need 2.88 PPS'!AU24</f>
        <v>#N/A</v>
      </c>
      <c r="AW14" s="88">
        <f t="shared" si="6"/>
        <v>3.0502708284638804</v>
      </c>
      <c r="AX14" s="180">
        <f t="shared" si="7"/>
        <v>1.0757227532954199</v>
      </c>
      <c r="AY14" s="180">
        <f t="shared" si="8"/>
        <v>1.037170551691196</v>
      </c>
      <c r="AZ14" s="106">
        <f t="shared" si="9"/>
        <v>0.91886311989846281</v>
      </c>
    </row>
    <row r="15" spans="1:52" x14ac:dyDescent="0.55000000000000004">
      <c r="A15" s="28" t="s">
        <v>55</v>
      </c>
      <c r="B15" s="28">
        <v>2.84</v>
      </c>
      <c r="C15" s="130">
        <v>0.71</v>
      </c>
      <c r="D15" s="129">
        <f>'SMFP Facility Need 2.84 PPS'!C24</f>
        <v>5.8571428571428568</v>
      </c>
      <c r="E15" s="129">
        <f>'SMFP Facility Need 2.84 PPS'!D24</f>
        <v>4.2307692307692308</v>
      </c>
      <c r="F15" s="129">
        <f>'SMFP Facility Need 2.84 PPS'!E24</f>
        <v>4</v>
      </c>
      <c r="G15" s="129">
        <f>'SMFP Facility Need 2.84 PPS'!F24</f>
        <v>4.9230769230769234</v>
      </c>
      <c r="H15" s="129">
        <f>'SMFP Facility Need 2.84 PPS'!G24</f>
        <v>5.3076923076923075</v>
      </c>
      <c r="I15" s="129">
        <f>'SMFP Facility Need 2.84 PPS'!H24</f>
        <v>5.6923076923076925</v>
      </c>
      <c r="J15" s="129">
        <f>'SMFP Facility Need 2.84 PPS'!I24</f>
        <v>5.7692307692307692</v>
      </c>
      <c r="K15" s="129">
        <f>'SMFP Facility Need 2.84 PPS'!J24</f>
        <v>3.2608695652173911</v>
      </c>
      <c r="L15" s="129">
        <f>'SMFP Facility Need 2.84 PPS'!K24</f>
        <v>2.6666666666666665</v>
      </c>
      <c r="M15" s="129">
        <f>'SMFP Facility Need 2.84 PPS'!L24</f>
        <v>2.5</v>
      </c>
      <c r="N15" s="129">
        <f>'SMFP Facility Need 2.84 PPS'!M24</f>
        <v>2.4333333333333331</v>
      </c>
      <c r="O15" s="129">
        <f>'SMFP Facility Need 2.84 PPS'!N24</f>
        <v>2.2333333333333334</v>
      </c>
      <c r="P15" s="129">
        <f>'SMFP Facility Need 2.84 PPS'!O24</f>
        <v>2.2333333333333334</v>
      </c>
      <c r="Q15" s="129">
        <f>'SMFP Facility Need 2.84 PPS'!P24</f>
        <v>2.4666666666666668</v>
      </c>
      <c r="R15" s="129">
        <f>'SMFP Facility Need 2.84 PPS'!Q24</f>
        <v>2.4</v>
      </c>
      <c r="S15" s="129">
        <f>'SMFP Facility Need 2.84 PPS'!R24</f>
        <v>2.4666666666666668</v>
      </c>
      <c r="T15" s="129">
        <f>'SMFP Facility Need 2.84 PPS'!S24</f>
        <v>2.5666666666666669</v>
      </c>
      <c r="U15" s="129">
        <f>'SMFP Facility Need 2.84 PPS'!T24</f>
        <v>2.5</v>
      </c>
      <c r="V15" s="129">
        <f>'SMFP Facility Need 2.84 PPS'!U24</f>
        <v>2.2000000000000002</v>
      </c>
      <c r="W15" s="129">
        <f>'SMFP Facility Need 2.84 PPS'!V24</f>
        <v>2.1</v>
      </c>
      <c r="X15" s="129">
        <f>'SMFP Facility Need 2.84 PPS'!W24</f>
        <v>2.1333333333333333</v>
      </c>
      <c r="Y15" s="129">
        <f>'SMFP Facility Need 2.84 PPS'!X24</f>
        <v>2.0333333333333332</v>
      </c>
      <c r="Z15" s="129">
        <f>'SMFP Facility Need 2.84 PPS'!Y24</f>
        <v>2.1333333333333333</v>
      </c>
      <c r="AA15" s="129">
        <f>'SMFP Facility Need 2.84 PPS'!Z24</f>
        <v>2.1666666666666665</v>
      </c>
      <c r="AB15" s="129">
        <f>'SMFP Facility Need 2.84 PPS'!AA24</f>
        <v>2.0333333333333332</v>
      </c>
      <c r="AC15" s="129">
        <f>'SMFP Facility Need 2.84 PPS'!AB24</f>
        <v>2.2333333333333334</v>
      </c>
      <c r="AD15" s="129">
        <f>'SMFP Facility Need 2.84 PPS'!AC24</f>
        <v>2.6</v>
      </c>
      <c r="AE15" s="129">
        <f>'SMFP Facility Need 2.84 PPS'!AD24</f>
        <v>2.7</v>
      </c>
      <c r="AF15" s="129">
        <f>'SMFP Facility Need 2.84 PPS'!AE24</f>
        <v>2.5666666666666669</v>
      </c>
      <c r="AG15" s="129">
        <f>'SMFP Facility Need 2.84 PPS'!AF24</f>
        <v>3</v>
      </c>
      <c r="AH15" s="129">
        <f>'SMFP Facility Need 2.84 PPS'!AG24</f>
        <v>2.0333333333333332</v>
      </c>
      <c r="AI15" s="129">
        <f>'SMFP Facility Need 2.84 PPS'!AH24</f>
        <v>3.05</v>
      </c>
      <c r="AJ15" s="129">
        <f>'SMFP Facility Need 2.84 PPS'!AI24</f>
        <v>2.8608482871125611</v>
      </c>
      <c r="AK15" s="129">
        <f>'SMFP Facility Need 2.84 PPS'!AJ24</f>
        <v>2.8984910277324629</v>
      </c>
      <c r="AL15" s="129">
        <f>'SMFP Facility Need 2.84 PPS'!AK24</f>
        <v>3.19963295269168</v>
      </c>
      <c r="AM15" s="129">
        <f>'SMFP Facility Need 2.84 PPS'!AL24</f>
        <v>3.1619902120717778</v>
      </c>
      <c r="AN15" s="129">
        <f>'SMFP Facility Need 2.84 PPS'!AM24</f>
        <v>3</v>
      </c>
      <c r="AO15" s="129">
        <f>'SMFP Facility Need 2.84 PPS'!AN24</f>
        <v>3.3333333333333335</v>
      </c>
      <c r="AP15" s="129">
        <f>'SMFP Facility Need 2.84 PPS'!AO24</f>
        <v>3.3666666666666667</v>
      </c>
      <c r="AQ15" s="129">
        <f>'SMFP Facility Need 2.84 PPS'!AP24</f>
        <v>3.2713020584011487</v>
      </c>
      <c r="AR15" s="129">
        <f>'SMFP Facility Need 2.84 PPS'!AQ24</f>
        <v>3.2</v>
      </c>
      <c r="AS15" s="129">
        <f>'SMFP Facility Need 2.84 PPS'!AR24</f>
        <v>3.3666666666666667</v>
      </c>
      <c r="AT15" s="129">
        <f>'SMFP Facility Need 2.84 PPS'!AS24</f>
        <v>3.2666666666666666</v>
      </c>
      <c r="AU15" s="129">
        <f>'SMFP Facility Need 2.84 PPS'!AT24</f>
        <v>2.5</v>
      </c>
      <c r="AV15" s="129" t="e">
        <f>'SMFP Facility Need 2.84 PPS'!AU24</f>
        <v>#N/A</v>
      </c>
      <c r="AW15" s="88">
        <f t="shared" si="6"/>
        <v>3.0435610731086395</v>
      </c>
      <c r="AX15" s="180">
        <f t="shared" si="7"/>
        <v>1.0748005562613798</v>
      </c>
      <c r="AY15" s="180">
        <f t="shared" si="8"/>
        <v>1.0367258828935351</v>
      </c>
      <c r="AZ15" s="106">
        <f t="shared" si="9"/>
        <v>0.91788390515013529</v>
      </c>
    </row>
    <row r="16" spans="1:52" x14ac:dyDescent="0.55000000000000004">
      <c r="A16" s="28" t="s">
        <v>55</v>
      </c>
      <c r="B16" s="28">
        <v>2.8</v>
      </c>
      <c r="C16" s="128">
        <v>0.7</v>
      </c>
      <c r="D16" s="129">
        <f>'SMFP Facility Need 2.80 PPS'!C24</f>
        <v>5.8571428571428568</v>
      </c>
      <c r="E16" s="129">
        <f>'SMFP Facility Need 2.80 PPS'!D24</f>
        <v>4.2307692307692308</v>
      </c>
      <c r="F16" s="129">
        <f>'SMFP Facility Need 2.80 PPS'!E24</f>
        <v>4</v>
      </c>
      <c r="G16" s="129">
        <f>'SMFP Facility Need 2.80 PPS'!F24</f>
        <v>4.9230769230769234</v>
      </c>
      <c r="H16" s="129">
        <f>'SMFP Facility Need 2.80 PPS'!G24</f>
        <v>5.3076923076923075</v>
      </c>
      <c r="I16" s="129">
        <f>'SMFP Facility Need 2.80 PPS'!H24</f>
        <v>5.6923076923076925</v>
      </c>
      <c r="J16" s="129">
        <f>'SMFP Facility Need 2.80 PPS'!I24</f>
        <v>5.7692307692307692</v>
      </c>
      <c r="K16" s="129">
        <f>'SMFP Facility Need 2.80 PPS'!J24</f>
        <v>3.2608695652173911</v>
      </c>
      <c r="L16" s="129">
        <f>'SMFP Facility Need 2.80 PPS'!K24</f>
        <v>2.6666666666666665</v>
      </c>
      <c r="M16" s="129">
        <f>'SMFP Facility Need 2.80 PPS'!L24</f>
        <v>2.5</v>
      </c>
      <c r="N16" s="129">
        <f>'SMFP Facility Need 2.80 PPS'!M24</f>
        <v>2.4333333333333331</v>
      </c>
      <c r="O16" s="129">
        <f>'SMFP Facility Need 2.80 PPS'!N24</f>
        <v>2.2333333333333334</v>
      </c>
      <c r="P16" s="129">
        <f>'SMFP Facility Need 2.80 PPS'!O24</f>
        <v>2.2333333333333334</v>
      </c>
      <c r="Q16" s="129">
        <f>'SMFP Facility Need 2.80 PPS'!P24</f>
        <v>2.4666666666666668</v>
      </c>
      <c r="R16" s="129">
        <f>'SMFP Facility Need 2.80 PPS'!Q24</f>
        <v>2.4</v>
      </c>
      <c r="S16" s="129">
        <f>'SMFP Facility Need 2.80 PPS'!R24</f>
        <v>2.4666666666666668</v>
      </c>
      <c r="T16" s="129">
        <f>'SMFP Facility Need 2.80 PPS'!S24</f>
        <v>2.5666666666666669</v>
      </c>
      <c r="U16" s="129">
        <f>'SMFP Facility Need 2.80 PPS'!T24</f>
        <v>2.5</v>
      </c>
      <c r="V16" s="129">
        <f>'SMFP Facility Need 2.80 PPS'!U24</f>
        <v>2.2000000000000002</v>
      </c>
      <c r="W16" s="129">
        <f>'SMFP Facility Need 2.80 PPS'!V24</f>
        <v>2.1</v>
      </c>
      <c r="X16" s="129">
        <f>'SMFP Facility Need 2.80 PPS'!W24</f>
        <v>2.1333333333333333</v>
      </c>
      <c r="Y16" s="129">
        <f>'SMFP Facility Need 2.80 PPS'!X24</f>
        <v>2.0333333333333332</v>
      </c>
      <c r="Z16" s="129">
        <f>'SMFP Facility Need 2.80 PPS'!Y24</f>
        <v>2.1333333333333333</v>
      </c>
      <c r="AA16" s="129">
        <f>'SMFP Facility Need 2.80 PPS'!Z24</f>
        <v>2.1666666666666665</v>
      </c>
      <c r="AB16" s="129">
        <f>'SMFP Facility Need 2.80 PPS'!AA24</f>
        <v>2.0333333333333332</v>
      </c>
      <c r="AC16" s="129">
        <f>'SMFP Facility Need 2.80 PPS'!AB24</f>
        <v>2.2333333333333334</v>
      </c>
      <c r="AD16" s="129">
        <f>'SMFP Facility Need 2.80 PPS'!AC24</f>
        <v>2.6</v>
      </c>
      <c r="AE16" s="129">
        <f>'SMFP Facility Need 2.80 PPS'!AD24</f>
        <v>2.7</v>
      </c>
      <c r="AF16" s="129">
        <f>'SMFP Facility Need 2.80 PPS'!AE24</f>
        <v>2.5666666666666669</v>
      </c>
      <c r="AG16" s="129">
        <f>'SMFP Facility Need 2.80 PPS'!AF24</f>
        <v>3</v>
      </c>
      <c r="AH16" s="129">
        <f>'SMFP Facility Need 2.80 PPS'!AG24</f>
        <v>2.0333333333333332</v>
      </c>
      <c r="AI16" s="129">
        <f>'SMFP Facility Need 2.80 PPS'!AH24</f>
        <v>3.05</v>
      </c>
      <c r="AJ16" s="129">
        <f>'SMFP Facility Need 2.80 PPS'!AI24</f>
        <v>2.8056795131845842</v>
      </c>
      <c r="AK16" s="129">
        <f>'SMFP Facility Need 2.80 PPS'!AJ24</f>
        <v>2.8425963488843813</v>
      </c>
      <c r="AL16" s="129">
        <f>'SMFP Facility Need 2.80 PPS'!AK24</f>
        <v>3.1379310344827585</v>
      </c>
      <c r="AM16" s="129">
        <f>'SMFP Facility Need 2.80 PPS'!AL24</f>
        <v>3.1010141987829614</v>
      </c>
      <c r="AN16" s="129">
        <f>'SMFP Facility Need 2.80 PPS'!AM24</f>
        <v>3</v>
      </c>
      <c r="AO16" s="129">
        <f>'SMFP Facility Need 2.80 PPS'!AN24</f>
        <v>3.3333333333333335</v>
      </c>
      <c r="AP16" s="129">
        <f>'SMFP Facility Need 2.80 PPS'!AO24</f>
        <v>3.3666666666666667</v>
      </c>
      <c r="AQ16" s="129">
        <f>'SMFP Facility Need 2.80 PPS'!AP24</f>
        <v>3.2127619525661939</v>
      </c>
      <c r="AR16" s="129">
        <f>'SMFP Facility Need 2.80 PPS'!AQ24</f>
        <v>3.2</v>
      </c>
      <c r="AS16" s="129">
        <f>'SMFP Facility Need 2.80 PPS'!AR24</f>
        <v>3.3666666666666667</v>
      </c>
      <c r="AT16" s="129">
        <f>'SMFP Facility Need 2.80 PPS'!AS24</f>
        <v>3.2666666666666666</v>
      </c>
      <c r="AU16" s="129">
        <f>'SMFP Facility Need 2.80 PPS'!AT24</f>
        <v>2.5</v>
      </c>
      <c r="AV16" s="129" t="e">
        <f>'SMFP Facility Need 2.80 PPS'!AU24</f>
        <v>#N/A</v>
      </c>
      <c r="AW16" s="88">
        <f t="shared" si="6"/>
        <v>3.0369183119698047</v>
      </c>
      <c r="AX16" s="180">
        <f t="shared" si="7"/>
        <v>1.0745956553430738</v>
      </c>
      <c r="AY16" s="180">
        <f t="shared" si="8"/>
        <v>1.0366270570186145</v>
      </c>
      <c r="AZ16" s="106">
        <f t="shared" si="9"/>
        <v>0.91661024295853544</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2" t="s">
        <v>1</v>
      </c>
      <c r="K2" s="154"/>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2"/>
      <c r="K3" s="154"/>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7"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6">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1.4642857142857142</v>
      </c>
      <c r="C9" s="17">
        <f>'SDR Patient and Stations'!C12</f>
        <v>1.0576923076923077</v>
      </c>
      <c r="D9" s="17">
        <f>'SDR Patient and Stations'!D12</f>
        <v>1</v>
      </c>
      <c r="E9" s="17">
        <f>'SDR Patient and Stations'!E12</f>
        <v>1.2307692307692308</v>
      </c>
      <c r="F9" s="17">
        <f>'SDR Patient and Stations'!F12</f>
        <v>1.2321428571428572</v>
      </c>
      <c r="G9" s="17">
        <f>'SDR Patient and Stations'!G12</f>
        <v>1.3214285714285714</v>
      </c>
      <c r="H9" s="17">
        <f>'SDR Patient and Stations'!H12</f>
        <v>1.3392857142857142</v>
      </c>
      <c r="I9" s="17">
        <f>'SDR Patient and Stations'!I12</f>
        <v>0.9375</v>
      </c>
      <c r="J9" s="17">
        <f>'SDR Patient and Stations'!J12</f>
        <v>1</v>
      </c>
      <c r="K9" s="17">
        <f>'SDR Patient and Stations'!K12</f>
        <v>0.75</v>
      </c>
      <c r="L9" s="17">
        <f>'SDR Patient and Stations'!K12</f>
        <v>0.75</v>
      </c>
      <c r="M9" s="17">
        <f>'SDR Patient and Stations'!M12</f>
        <v>0.62037037037037035</v>
      </c>
      <c r="N9" s="17">
        <f>'SDR Patient and Stations'!N12</f>
        <v>0.62037037037037035</v>
      </c>
      <c r="O9" s="17">
        <f>'SDR Patient and Stations'!O12</f>
        <v>0.68518518518518523</v>
      </c>
      <c r="P9" s="17">
        <f>'SDR Patient and Stations'!P12</f>
        <v>0.66666666666666663</v>
      </c>
      <c r="Q9" s="17">
        <f>'SDR Patient and Stations'!Q12</f>
        <v>0.68518518518518523</v>
      </c>
      <c r="R9" s="17">
        <f>'SDR Patient and Stations'!R12</f>
        <v>0.71296296296296291</v>
      </c>
      <c r="S9" s="17">
        <f>'SDR Patient and Stations'!S12</f>
        <v>0.69444444444444442</v>
      </c>
      <c r="T9" s="17">
        <f>'SDR Patient and Stations'!T12</f>
        <v>0.61111111111111116</v>
      </c>
      <c r="U9" s="17">
        <f>'SDR Patient and Stations'!U12</f>
        <v>0.58333333333333337</v>
      </c>
      <c r="V9" s="17">
        <f>'SDR Patient and Stations'!V12</f>
        <v>0.59259259259259256</v>
      </c>
      <c r="W9" s="17">
        <f>'SDR Patient and Stations'!W12</f>
        <v>0.56481481481481477</v>
      </c>
      <c r="X9" s="17">
        <f>'SDR Patient and Stations'!X12</f>
        <v>0.59259259259259256</v>
      </c>
      <c r="Y9" s="17">
        <f>'SDR Patient and Stations'!Y12</f>
        <v>0.60185185185185186</v>
      </c>
      <c r="Z9" s="17">
        <f>'SDR Patient and Stations'!Z12</f>
        <v>0.56481481481481477</v>
      </c>
      <c r="AA9" s="17">
        <f>'SDR Patient and Stations'!AA12</f>
        <v>0.62037037037037035</v>
      </c>
      <c r="AB9" s="17">
        <f>'SDR Patient and Stations'!AB12</f>
        <v>0.72222222222222221</v>
      </c>
      <c r="AC9" s="17">
        <f>'SDR Patient and Stations'!AC12</f>
        <v>0.75</v>
      </c>
      <c r="AD9" s="17">
        <f>'SDR Patient and Stations'!AD12</f>
        <v>0.71296296296296291</v>
      </c>
      <c r="AE9" s="17">
        <f>'SDR Patient and Stations'!AE12</f>
        <v>0.83333333333333337</v>
      </c>
      <c r="AF9" s="17">
        <f>'SDR Patient and Stations'!AF12</f>
        <v>0.8970588235294118</v>
      </c>
      <c r="AG9" s="17">
        <f>'SDR Patient and Stations'!AG12</f>
        <v>0.8970588235294118</v>
      </c>
      <c r="AH9" s="17">
        <f>'SDR Patient and Stations'!AH12</f>
        <v>0.95</v>
      </c>
      <c r="AI9" s="17">
        <f>'SDR Patient and Stations'!AI12</f>
        <v>0.96250000000000002</v>
      </c>
      <c r="AJ9" s="17">
        <f>'SDR Patient and Stations'!AJ12</f>
        <v>0.81730769230769229</v>
      </c>
      <c r="AK9" s="17">
        <f>'SDR Patient and Stations'!AK12</f>
        <v>0.80769230769230771</v>
      </c>
      <c r="AL9" s="17">
        <f>'SDR Patient and Stations'!AL12</f>
        <v>0.86538461538461542</v>
      </c>
      <c r="AM9" s="17">
        <f>'SDR Patient and Stations'!AM12</f>
        <v>0.96153846153846156</v>
      </c>
      <c r="AN9" s="17">
        <f>'SDR Patient and Stations'!AN12</f>
        <v>0.97115384615384615</v>
      </c>
      <c r="AO9" s="17">
        <f>'SDR Patient and Stations'!AO12</f>
        <v>0.98958333333333337</v>
      </c>
      <c r="AP9" s="17">
        <f>'SDR Patient and Stations'!AP12</f>
        <v>1</v>
      </c>
      <c r="AQ9" s="17">
        <f>'SDR Patient and Stations'!AQ12</f>
        <v>1.0520833333333333</v>
      </c>
      <c r="AR9" s="17">
        <f>'SDR Patient and Stations'!AR12</f>
        <v>1.0208333333333333</v>
      </c>
      <c r="AS9" s="17">
        <f>'SDR Patient and Stations'!AS12</f>
        <v>0.9375</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7</v>
      </c>
      <c r="C13" s="19">
        <f>'SDR Patient and Stations'!C10</f>
        <v>13</v>
      </c>
      <c r="D13" s="19">
        <f>'SDR Patient and Stations'!D10</f>
        <v>13</v>
      </c>
      <c r="E13" s="19">
        <f>'SDR Patient and Stations'!E10</f>
        <v>13</v>
      </c>
      <c r="F13" s="19">
        <f>'SDR Patient and Stations'!F10</f>
        <v>14</v>
      </c>
      <c r="G13" s="19">
        <f>'SDR Patient and Stations'!G10</f>
        <v>14</v>
      </c>
      <c r="H13" s="19">
        <f>'SDR Patient and Stations'!H10</f>
        <v>14</v>
      </c>
      <c r="I13" s="19">
        <f>'SDR Patient and Stations'!I10</f>
        <v>20</v>
      </c>
      <c r="J13" s="19">
        <f>'SDR Patient and Stations'!J10</f>
        <v>20</v>
      </c>
      <c r="K13" s="19">
        <f>'SDR Patient and Stations'!J10</f>
        <v>20</v>
      </c>
      <c r="L13" s="19">
        <f>'SDR Patient and Stations'!K10</f>
        <v>25</v>
      </c>
      <c r="M13" s="19">
        <f>'SDR Patient and Stations'!M10</f>
        <v>27</v>
      </c>
      <c r="N13" s="19">
        <f>'SDR Patient and Stations'!N10</f>
        <v>27</v>
      </c>
      <c r="O13" s="19">
        <f>'SDR Patient and Stations'!O10</f>
        <v>27</v>
      </c>
      <c r="P13" s="19">
        <f>'SDR Patient and Stations'!P10</f>
        <v>27</v>
      </c>
      <c r="Q13" s="19">
        <f>'SDR Patient and Stations'!Q10</f>
        <v>27</v>
      </c>
      <c r="R13" s="19">
        <f>'SDR Patient and Stations'!R10</f>
        <v>27</v>
      </c>
      <c r="S13" s="19">
        <f>'SDR Patient and Stations'!S10</f>
        <v>27</v>
      </c>
      <c r="T13" s="19">
        <f>'SDR Patient and Stations'!T10</f>
        <v>27</v>
      </c>
      <c r="U13" s="19">
        <f>'SDR Patient and Stations'!U10</f>
        <v>27</v>
      </c>
      <c r="V13" s="19">
        <f>'SDR Patient and Stations'!V10</f>
        <v>27</v>
      </c>
      <c r="W13" s="19">
        <f>'SDR Patient and Stations'!W10</f>
        <v>27</v>
      </c>
      <c r="X13" s="19">
        <f>'SDR Patient and Stations'!X10</f>
        <v>27</v>
      </c>
      <c r="Y13" s="19">
        <f>'SDR Patient and Stations'!Y10</f>
        <v>27</v>
      </c>
      <c r="Z13" s="19">
        <f>'SDR Patient and Stations'!Z10</f>
        <v>27</v>
      </c>
      <c r="AA13" s="19">
        <f>'SDR Patient and Stations'!AA10</f>
        <v>27</v>
      </c>
      <c r="AB13" s="19">
        <f>'SDR Patient and Stations'!AB10</f>
        <v>27</v>
      </c>
      <c r="AC13" s="19">
        <f>'SDR Patient and Stations'!AC10</f>
        <v>27</v>
      </c>
      <c r="AD13" s="19">
        <f>'SDR Patient and Stations'!AD10</f>
        <v>27</v>
      </c>
      <c r="AE13" s="19">
        <f>'SDR Patient and Stations'!AE10</f>
        <v>27</v>
      </c>
      <c r="AF13" s="19">
        <f>'SDR Patient and Stations'!AF10</f>
        <v>17</v>
      </c>
      <c r="AG13" s="19">
        <f>'SDR Patient and Stations'!AG10</f>
        <v>17</v>
      </c>
      <c r="AH13" s="19">
        <f>'SDR Patient and Stations'!AH10</f>
        <v>20</v>
      </c>
      <c r="AI13" s="19">
        <f>'SDR Patient and Stations'!AI10</f>
        <v>20</v>
      </c>
      <c r="AJ13" s="19">
        <f>'SDR Patient and Stations'!AJ10</f>
        <v>26</v>
      </c>
      <c r="AK13" s="19">
        <f>'SDR Patient and Stations'!AK10</f>
        <v>26</v>
      </c>
      <c r="AL13" s="19">
        <f>'SDR Patient and Stations'!AL10</f>
        <v>26</v>
      </c>
      <c r="AM13" s="19">
        <f>'SDR Patient and Stations'!AM10</f>
        <v>26</v>
      </c>
      <c r="AN13" s="19">
        <f>'SDR Patient and Stations'!AN10</f>
        <v>26</v>
      </c>
      <c r="AO13" s="19">
        <f>'SDR Patient and Stations'!AO10</f>
        <v>24</v>
      </c>
      <c r="AP13" s="19">
        <f>'SDR Patient and Stations'!AP10</f>
        <v>24</v>
      </c>
      <c r="AQ13" s="19">
        <f>'SDR Patient and Stations'!AQ10</f>
        <v>24</v>
      </c>
      <c r="AR13" s="19">
        <f>'SDR Patient and Stations'!AR10</f>
        <v>24</v>
      </c>
      <c r="AS13" s="19">
        <f>'SDR Patient and Stations'!AS10</f>
        <v>20</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41</v>
      </c>
      <c r="C15" s="21">
        <f>'SDR Patient and Stations'!C9</f>
        <v>55</v>
      </c>
      <c r="D15" s="21">
        <f>'SDR Patient and Stations'!D9</f>
        <v>52</v>
      </c>
      <c r="E15" s="21">
        <f>'SDR Patient and Stations'!E9</f>
        <v>64</v>
      </c>
      <c r="F15" s="21">
        <f>'SDR Patient and Stations'!F9</f>
        <v>69</v>
      </c>
      <c r="G15" s="21">
        <f>'SDR Patient and Stations'!G9</f>
        <v>74</v>
      </c>
      <c r="H15" s="21">
        <f>'SDR Patient and Stations'!H9</f>
        <v>75</v>
      </c>
      <c r="I15" s="21">
        <f>'SDR Patient and Stations'!I9</f>
        <v>75</v>
      </c>
      <c r="J15" s="21">
        <f>'SDR Patient and Stations'!J9</f>
        <v>80</v>
      </c>
      <c r="K15" s="21">
        <f>'SDR Patient and Stations'!J9</f>
        <v>80</v>
      </c>
      <c r="L15" s="21">
        <f>'SDR Patient and Stations'!K9</f>
        <v>75</v>
      </c>
      <c r="M15" s="21">
        <f>'SDR Patient and Stations'!M9</f>
        <v>67</v>
      </c>
      <c r="N15" s="21">
        <f>'SDR Patient and Stations'!N9</f>
        <v>67</v>
      </c>
      <c r="O15" s="21">
        <f>'SDR Patient and Stations'!O9</f>
        <v>74</v>
      </c>
      <c r="P15" s="21">
        <f>'SDR Patient and Stations'!P9</f>
        <v>72</v>
      </c>
      <c r="Q15" s="21">
        <f>'SDR Patient and Stations'!Q9</f>
        <v>74</v>
      </c>
      <c r="R15" s="21">
        <f>'SDR Patient and Stations'!R9</f>
        <v>77</v>
      </c>
      <c r="S15" s="21">
        <f>'SDR Patient and Stations'!S9</f>
        <v>75</v>
      </c>
      <c r="T15" s="21">
        <f>'SDR Patient and Stations'!T9</f>
        <v>66</v>
      </c>
      <c r="U15" s="21">
        <f>'SDR Patient and Stations'!U9</f>
        <v>63</v>
      </c>
      <c r="V15" s="21">
        <f>'SDR Patient and Stations'!V9</f>
        <v>64</v>
      </c>
      <c r="W15" s="21">
        <f>'SDR Patient and Stations'!W9</f>
        <v>61</v>
      </c>
      <c r="X15" s="21">
        <f>'SDR Patient and Stations'!X9</f>
        <v>64</v>
      </c>
      <c r="Y15" s="21">
        <f>'SDR Patient and Stations'!Y9</f>
        <v>65</v>
      </c>
      <c r="Z15" s="21">
        <f>'SDR Patient and Stations'!Z9</f>
        <v>61</v>
      </c>
      <c r="AA15" s="21">
        <f>'SDR Patient and Stations'!AA9</f>
        <v>67</v>
      </c>
      <c r="AB15" s="21">
        <f>'SDR Patient and Stations'!AB9</f>
        <v>78</v>
      </c>
      <c r="AC15" s="21">
        <f>'SDR Patient and Stations'!AC9</f>
        <v>81</v>
      </c>
      <c r="AD15" s="21">
        <f>'SDR Patient and Stations'!AD9</f>
        <v>77</v>
      </c>
      <c r="AE15" s="21">
        <f>'SDR Patient and Stations'!AE9</f>
        <v>90</v>
      </c>
      <c r="AF15" s="21">
        <f>'SDR Patient and Stations'!AF9</f>
        <v>61</v>
      </c>
      <c r="AG15" s="21">
        <f>'SDR Patient and Stations'!AG9</f>
        <v>61</v>
      </c>
      <c r="AH15" s="21">
        <f>'SDR Patient and Stations'!AH9</f>
        <v>76</v>
      </c>
      <c r="AI15" s="21">
        <f>'SDR Patient and Stations'!AI9</f>
        <v>77</v>
      </c>
      <c r="AJ15" s="21">
        <f>'SDR Patient and Stations'!AJ9</f>
        <v>85</v>
      </c>
      <c r="AK15" s="21">
        <f>'SDR Patient and Stations'!AK9</f>
        <v>84</v>
      </c>
      <c r="AL15" s="21">
        <f>'SDR Patient and Stations'!AL9</f>
        <v>90</v>
      </c>
      <c r="AM15" s="21">
        <f>'SDR Patient and Stations'!AM9</f>
        <v>100</v>
      </c>
      <c r="AN15" s="21">
        <f>'SDR Patient and Stations'!AN9</f>
        <v>101</v>
      </c>
      <c r="AO15" s="21">
        <f>'SDR Patient and Stations'!AO9</f>
        <v>95</v>
      </c>
      <c r="AP15" s="21">
        <f>'SDR Patient and Stations'!AP9</f>
        <v>96</v>
      </c>
      <c r="AQ15" s="21">
        <f>'SDR Patient and Stations'!AQ9</f>
        <v>101</v>
      </c>
      <c r="AR15" s="21">
        <f>'SDR Patient and Stations'!AR9</f>
        <v>98</v>
      </c>
      <c r="AS15" s="21">
        <f>'SDR Patient and Stations'!AS9</f>
        <v>75</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41</v>
      </c>
      <c r="D17">
        <f>'SDR Patient and Stations'!C9</f>
        <v>55</v>
      </c>
      <c r="E17">
        <f>'SDR Patient and Stations'!D9</f>
        <v>52</v>
      </c>
      <c r="F17">
        <f>'SDR Patient and Stations'!E9</f>
        <v>64</v>
      </c>
      <c r="G17">
        <f>'SDR Patient and Stations'!F9</f>
        <v>69</v>
      </c>
      <c r="H17">
        <f>'SDR Patient and Stations'!G9</f>
        <v>74</v>
      </c>
      <c r="I17">
        <f>'SDR Patient and Stations'!H9</f>
        <v>75</v>
      </c>
      <c r="J17">
        <f>'SDR Patient and Stations'!I9</f>
        <v>75</v>
      </c>
      <c r="K17">
        <f>'SDR Patient and Stations'!I9</f>
        <v>75</v>
      </c>
      <c r="L17">
        <f>'SDR Patient and Stations'!J9</f>
        <v>80</v>
      </c>
      <c r="M17">
        <f>'SDR Patient and Stations'!K9</f>
        <v>75</v>
      </c>
      <c r="N17">
        <f>'SDR Patient and Stations'!M9</f>
        <v>67</v>
      </c>
      <c r="O17">
        <f>'SDR Patient and Stations'!N9</f>
        <v>67</v>
      </c>
      <c r="P17">
        <f>'SDR Patient and Stations'!O9</f>
        <v>74</v>
      </c>
      <c r="Q17">
        <f>'SDR Patient and Stations'!P9</f>
        <v>72</v>
      </c>
      <c r="R17">
        <f>'SDR Patient and Stations'!Q9</f>
        <v>74</v>
      </c>
      <c r="S17">
        <f>'SDR Patient and Stations'!R9</f>
        <v>77</v>
      </c>
      <c r="T17">
        <f>'SDR Patient and Stations'!S9</f>
        <v>75</v>
      </c>
      <c r="U17">
        <f>'SDR Patient and Stations'!T9</f>
        <v>66</v>
      </c>
      <c r="V17">
        <f>'SDR Patient and Stations'!U9</f>
        <v>63</v>
      </c>
      <c r="W17">
        <f>'SDR Patient and Stations'!V9</f>
        <v>64</v>
      </c>
      <c r="X17">
        <f>'SDR Patient and Stations'!W9</f>
        <v>61</v>
      </c>
      <c r="Y17">
        <f>'SDR Patient and Stations'!X9</f>
        <v>64</v>
      </c>
      <c r="Z17">
        <f>'SDR Patient and Stations'!Y9</f>
        <v>65</v>
      </c>
      <c r="AA17">
        <f>'SDR Patient and Stations'!Z9</f>
        <v>61</v>
      </c>
      <c r="AB17">
        <f>'SDR Patient and Stations'!AA9</f>
        <v>67</v>
      </c>
      <c r="AC17">
        <f>'SDR Patient and Stations'!AB9</f>
        <v>78</v>
      </c>
      <c r="AD17">
        <f>'SDR Patient and Stations'!AC9</f>
        <v>81</v>
      </c>
      <c r="AE17">
        <f>'SDR Patient and Stations'!AD9</f>
        <v>77</v>
      </c>
      <c r="AF17">
        <f>'SDR Patient and Stations'!AE9</f>
        <v>90</v>
      </c>
      <c r="AG17">
        <f>'SDR Patient and Stations'!AF9</f>
        <v>61</v>
      </c>
      <c r="AH17">
        <f>'SDR Patient and Stations'!AG9</f>
        <v>61</v>
      </c>
      <c r="AI17">
        <f>'SDR Patient and Stations'!AH9</f>
        <v>76</v>
      </c>
      <c r="AJ17">
        <f>'SDR Patient and Stations'!AI9</f>
        <v>77</v>
      </c>
      <c r="AK17">
        <f>'SDR Patient and Stations'!AJ9</f>
        <v>85</v>
      </c>
      <c r="AL17">
        <f>'SDR Patient and Stations'!AK9</f>
        <v>84</v>
      </c>
      <c r="AM17">
        <f>'SDR Patient and Stations'!AL9</f>
        <v>90</v>
      </c>
      <c r="AN17">
        <f>'SDR Patient and Stations'!AM9</f>
        <v>100</v>
      </c>
      <c r="AO17">
        <f>'SDR Patient and Stations'!AN9</f>
        <v>101</v>
      </c>
      <c r="AP17">
        <f>'SDR Patient and Stations'!AO9</f>
        <v>95</v>
      </c>
      <c r="AQ17">
        <f>'SDR Patient and Stations'!AP9</f>
        <v>96</v>
      </c>
      <c r="AR17">
        <f>'SDR Patient and Stations'!AQ9</f>
        <v>101</v>
      </c>
      <c r="AS17">
        <f>'SDR Patient and Stations'!AR9</f>
        <v>98</v>
      </c>
      <c r="AT17">
        <f>'SDR Patient and Stations'!AS9</f>
        <v>75</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14</v>
      </c>
      <c r="D19" s="18">
        <f t="shared" si="6"/>
        <v>-3</v>
      </c>
      <c r="E19" s="18">
        <f t="shared" si="6"/>
        <v>12</v>
      </c>
      <c r="F19" s="18">
        <f t="shared" si="6"/>
        <v>5</v>
      </c>
      <c r="G19" s="18">
        <f t="shared" si="6"/>
        <v>5</v>
      </c>
      <c r="H19" s="18">
        <f t="shared" si="6"/>
        <v>1</v>
      </c>
      <c r="I19" s="18">
        <f t="shared" si="6"/>
        <v>0</v>
      </c>
      <c r="J19" s="18">
        <f t="shared" si="6"/>
        <v>5</v>
      </c>
      <c r="K19" s="18">
        <f>K15-K17</f>
        <v>5</v>
      </c>
      <c r="L19" s="18">
        <f>L15-L17</f>
        <v>-5</v>
      </c>
      <c r="M19" s="18">
        <f>M15-M17</f>
        <v>-8</v>
      </c>
      <c r="N19" s="18">
        <f t="shared" ref="N19:AZ19" si="7">N15-N17</f>
        <v>0</v>
      </c>
      <c r="O19" s="18">
        <f t="shared" si="7"/>
        <v>7</v>
      </c>
      <c r="P19" s="18">
        <f t="shared" si="7"/>
        <v>-2</v>
      </c>
      <c r="Q19" s="18">
        <f t="shared" si="7"/>
        <v>2</v>
      </c>
      <c r="R19" s="18">
        <f t="shared" si="7"/>
        <v>3</v>
      </c>
      <c r="S19" s="18">
        <f t="shared" si="7"/>
        <v>-2</v>
      </c>
      <c r="T19" s="18">
        <f t="shared" si="7"/>
        <v>-9</v>
      </c>
      <c r="U19" s="18">
        <f t="shared" si="7"/>
        <v>-3</v>
      </c>
      <c r="V19" s="18">
        <f t="shared" si="7"/>
        <v>1</v>
      </c>
      <c r="W19" s="18">
        <f t="shared" si="7"/>
        <v>-3</v>
      </c>
      <c r="X19" s="18">
        <f t="shared" si="7"/>
        <v>3</v>
      </c>
      <c r="Y19" s="18">
        <f t="shared" si="7"/>
        <v>1</v>
      </c>
      <c r="Z19" s="18">
        <f t="shared" si="7"/>
        <v>-4</v>
      </c>
      <c r="AA19" s="18">
        <f t="shared" si="7"/>
        <v>6</v>
      </c>
      <c r="AB19" s="18">
        <f t="shared" si="7"/>
        <v>11</v>
      </c>
      <c r="AC19" s="18">
        <f t="shared" si="7"/>
        <v>3</v>
      </c>
      <c r="AD19" s="18">
        <f t="shared" si="7"/>
        <v>-4</v>
      </c>
      <c r="AE19" s="18">
        <f t="shared" si="7"/>
        <v>13</v>
      </c>
      <c r="AF19" s="18">
        <f t="shared" si="7"/>
        <v>-29</v>
      </c>
      <c r="AG19" s="18">
        <f t="shared" si="7"/>
        <v>0</v>
      </c>
      <c r="AH19" s="18">
        <f t="shared" si="7"/>
        <v>15</v>
      </c>
      <c r="AI19" s="18">
        <f t="shared" si="7"/>
        <v>1</v>
      </c>
      <c r="AJ19" s="18">
        <f t="shared" si="7"/>
        <v>8</v>
      </c>
      <c r="AK19" s="18">
        <f t="shared" si="7"/>
        <v>-1</v>
      </c>
      <c r="AL19" s="18">
        <f t="shared" si="7"/>
        <v>6</v>
      </c>
      <c r="AM19" s="18">
        <f t="shared" si="7"/>
        <v>10</v>
      </c>
      <c r="AN19" s="18">
        <f t="shared" si="7"/>
        <v>1</v>
      </c>
      <c r="AO19" s="18">
        <f t="shared" si="7"/>
        <v>-6</v>
      </c>
      <c r="AP19" s="18">
        <f t="shared" si="7"/>
        <v>1</v>
      </c>
      <c r="AQ19" s="18">
        <f t="shared" si="7"/>
        <v>5</v>
      </c>
      <c r="AR19" s="18">
        <f t="shared" si="7"/>
        <v>-3</v>
      </c>
      <c r="AS19" s="18">
        <f t="shared" si="7"/>
        <v>-23</v>
      </c>
      <c r="AT19" s="18">
        <f t="shared" si="7"/>
        <v>-75</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28</v>
      </c>
      <c r="D22" s="20">
        <f t="shared" si="8"/>
        <v>-6</v>
      </c>
      <c r="E22" s="20">
        <f t="shared" si="8"/>
        <v>24</v>
      </c>
      <c r="F22" s="20">
        <f t="shared" si="8"/>
        <v>10</v>
      </c>
      <c r="G22" s="20">
        <f t="shared" si="8"/>
        <v>10</v>
      </c>
      <c r="H22" s="20">
        <f t="shared" si="8"/>
        <v>2</v>
      </c>
      <c r="I22" s="20">
        <f t="shared" si="8"/>
        <v>0</v>
      </c>
      <c r="J22" s="20">
        <f t="shared" si="8"/>
        <v>10</v>
      </c>
      <c r="K22" s="20">
        <f>+K19*2</f>
        <v>10</v>
      </c>
      <c r="L22" s="20">
        <f>+L19*2</f>
        <v>-10</v>
      </c>
      <c r="M22" s="20">
        <f>+M19*2</f>
        <v>-16</v>
      </c>
      <c r="N22" s="20">
        <f t="shared" ref="N22:AZ22" si="9">+N19*2</f>
        <v>0</v>
      </c>
      <c r="O22" s="20">
        <f t="shared" si="9"/>
        <v>14</v>
      </c>
      <c r="P22" s="20">
        <f t="shared" si="9"/>
        <v>-4</v>
      </c>
      <c r="Q22" s="20">
        <f t="shared" si="9"/>
        <v>4</v>
      </c>
      <c r="R22" s="20">
        <f t="shared" si="9"/>
        <v>6</v>
      </c>
      <c r="S22" s="20">
        <f t="shared" si="9"/>
        <v>-4</v>
      </c>
      <c r="T22" s="20">
        <f t="shared" si="9"/>
        <v>-18</v>
      </c>
      <c r="U22" s="20">
        <f t="shared" si="9"/>
        <v>-6</v>
      </c>
      <c r="V22" s="20">
        <f t="shared" si="9"/>
        <v>2</v>
      </c>
      <c r="W22" s="20">
        <f t="shared" si="9"/>
        <v>-6</v>
      </c>
      <c r="X22" s="20">
        <f t="shared" si="9"/>
        <v>6</v>
      </c>
      <c r="Y22" s="20">
        <f t="shared" si="9"/>
        <v>2</v>
      </c>
      <c r="Z22" s="20">
        <f t="shared" si="9"/>
        <v>-8</v>
      </c>
      <c r="AA22" s="20">
        <f t="shared" si="9"/>
        <v>12</v>
      </c>
      <c r="AB22" s="20">
        <f t="shared" si="9"/>
        <v>22</v>
      </c>
      <c r="AC22" s="20">
        <f t="shared" si="9"/>
        <v>6</v>
      </c>
      <c r="AD22" s="20">
        <f t="shared" si="9"/>
        <v>-8</v>
      </c>
      <c r="AE22" s="20">
        <f t="shared" si="9"/>
        <v>26</v>
      </c>
      <c r="AF22" s="20">
        <f t="shared" si="9"/>
        <v>-58</v>
      </c>
      <c r="AG22" s="20">
        <f t="shared" si="9"/>
        <v>0</v>
      </c>
      <c r="AH22" s="20">
        <f t="shared" si="9"/>
        <v>30</v>
      </c>
      <c r="AI22" s="20">
        <f t="shared" si="9"/>
        <v>2</v>
      </c>
      <c r="AJ22" s="20">
        <f t="shared" si="9"/>
        <v>16</v>
      </c>
      <c r="AK22" s="20">
        <f t="shared" si="9"/>
        <v>-2</v>
      </c>
      <c r="AL22" s="20">
        <f t="shared" si="9"/>
        <v>12</v>
      </c>
      <c r="AM22" s="20">
        <f t="shared" si="9"/>
        <v>20</v>
      </c>
      <c r="AN22" s="20">
        <f t="shared" si="9"/>
        <v>2</v>
      </c>
      <c r="AO22" s="20">
        <f t="shared" si="9"/>
        <v>-12</v>
      </c>
      <c r="AP22" s="20">
        <f t="shared" si="9"/>
        <v>2</v>
      </c>
      <c r="AQ22" s="20">
        <f t="shared" si="9"/>
        <v>10</v>
      </c>
      <c r="AR22" s="20">
        <f t="shared" si="9"/>
        <v>-6</v>
      </c>
      <c r="AS22" s="20">
        <f t="shared" si="9"/>
        <v>-46</v>
      </c>
      <c r="AT22" s="20">
        <f t="shared" si="9"/>
        <v>-150</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f t="shared" ref="C24:J24" si="10">+C22/C17</f>
        <v>0.68292682926829273</v>
      </c>
      <c r="D24" s="20">
        <f t="shared" si="10"/>
        <v>-0.10909090909090909</v>
      </c>
      <c r="E24" s="20">
        <f t="shared" si="10"/>
        <v>0.46153846153846156</v>
      </c>
      <c r="F24" s="20">
        <f t="shared" si="10"/>
        <v>0.15625</v>
      </c>
      <c r="G24" s="20">
        <f t="shared" si="10"/>
        <v>0.14492753623188406</v>
      </c>
      <c r="H24" s="20">
        <f t="shared" si="10"/>
        <v>2.7027027027027029E-2</v>
      </c>
      <c r="I24" s="20">
        <f t="shared" si="10"/>
        <v>0</v>
      </c>
      <c r="J24" s="20">
        <f t="shared" si="10"/>
        <v>0.13333333333333333</v>
      </c>
      <c r="K24" s="20">
        <f>+K22/K17</f>
        <v>0.13333333333333333</v>
      </c>
      <c r="L24" s="20">
        <f>+L22/L17</f>
        <v>-0.125</v>
      </c>
      <c r="M24" s="20">
        <f>+M22/M17</f>
        <v>-0.21333333333333335</v>
      </c>
      <c r="N24" s="20">
        <f t="shared" ref="N24:AZ24" si="11">+N22/N17</f>
        <v>0</v>
      </c>
      <c r="O24" s="20">
        <f t="shared" si="11"/>
        <v>0.20895522388059701</v>
      </c>
      <c r="P24" s="20">
        <f t="shared" si="11"/>
        <v>-5.4054054054054057E-2</v>
      </c>
      <c r="Q24" s="20">
        <f t="shared" si="11"/>
        <v>5.5555555555555552E-2</v>
      </c>
      <c r="R24" s="20">
        <f t="shared" si="11"/>
        <v>8.1081081081081086E-2</v>
      </c>
      <c r="S24" s="20">
        <f t="shared" si="11"/>
        <v>-5.1948051948051951E-2</v>
      </c>
      <c r="T24" s="20">
        <f t="shared" si="11"/>
        <v>-0.24</v>
      </c>
      <c r="U24" s="20">
        <f t="shared" si="11"/>
        <v>-9.0909090909090912E-2</v>
      </c>
      <c r="V24" s="20">
        <f t="shared" si="11"/>
        <v>3.1746031746031744E-2</v>
      </c>
      <c r="W24" s="20">
        <f t="shared" si="11"/>
        <v>-9.375E-2</v>
      </c>
      <c r="X24" s="20">
        <f t="shared" si="11"/>
        <v>9.8360655737704916E-2</v>
      </c>
      <c r="Y24" s="20">
        <f t="shared" si="11"/>
        <v>3.125E-2</v>
      </c>
      <c r="Z24" s="20">
        <f t="shared" si="11"/>
        <v>-0.12307692307692308</v>
      </c>
      <c r="AA24" s="20">
        <f t="shared" si="11"/>
        <v>0.19672131147540983</v>
      </c>
      <c r="AB24" s="20">
        <f t="shared" si="11"/>
        <v>0.32835820895522388</v>
      </c>
      <c r="AC24" s="20">
        <f t="shared" si="11"/>
        <v>7.6923076923076927E-2</v>
      </c>
      <c r="AD24" s="20">
        <f t="shared" si="11"/>
        <v>-9.8765432098765427E-2</v>
      </c>
      <c r="AE24" s="20">
        <f t="shared" si="11"/>
        <v>0.33766233766233766</v>
      </c>
      <c r="AF24" s="20">
        <f t="shared" si="11"/>
        <v>-0.64444444444444449</v>
      </c>
      <c r="AG24" s="20">
        <f t="shared" si="11"/>
        <v>0</v>
      </c>
      <c r="AH24" s="20">
        <f t="shared" si="11"/>
        <v>0.49180327868852458</v>
      </c>
      <c r="AI24" s="20">
        <f t="shared" si="11"/>
        <v>2.6315789473684209E-2</v>
      </c>
      <c r="AJ24" s="20">
        <f t="shared" si="11"/>
        <v>0.20779220779220781</v>
      </c>
      <c r="AK24" s="20">
        <f t="shared" si="11"/>
        <v>-2.3529411764705882E-2</v>
      </c>
      <c r="AL24" s="20">
        <f t="shared" si="11"/>
        <v>0.14285714285714285</v>
      </c>
      <c r="AM24" s="20">
        <f t="shared" si="11"/>
        <v>0.22222222222222221</v>
      </c>
      <c r="AN24" s="20">
        <f t="shared" si="11"/>
        <v>0.02</v>
      </c>
      <c r="AO24" s="20">
        <f t="shared" si="11"/>
        <v>-0.11881188118811881</v>
      </c>
      <c r="AP24" s="20">
        <f t="shared" si="11"/>
        <v>2.1052631578947368E-2</v>
      </c>
      <c r="AQ24" s="20">
        <f t="shared" si="11"/>
        <v>0.10416666666666667</v>
      </c>
      <c r="AR24" s="20">
        <f t="shared" si="11"/>
        <v>-5.9405940594059403E-2</v>
      </c>
      <c r="AS24" s="20">
        <f t="shared" si="11"/>
        <v>-0.46938775510204084</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f t="shared" ref="C26:J26" si="12">+C24/12</f>
        <v>5.6910569105691061E-2</v>
      </c>
      <c r="D26" s="20">
        <f t="shared" si="12"/>
        <v>-9.0909090909090905E-3</v>
      </c>
      <c r="E26" s="20">
        <f t="shared" si="12"/>
        <v>3.8461538461538464E-2</v>
      </c>
      <c r="F26" s="20">
        <f t="shared" si="12"/>
        <v>1.3020833333333334E-2</v>
      </c>
      <c r="G26" s="20">
        <f t="shared" si="12"/>
        <v>1.2077294685990338E-2</v>
      </c>
      <c r="H26" s="20">
        <f t="shared" si="12"/>
        <v>2.2522522522522522E-3</v>
      </c>
      <c r="I26" s="20">
        <f t="shared" si="12"/>
        <v>0</v>
      </c>
      <c r="J26" s="20">
        <f t="shared" si="12"/>
        <v>1.1111111111111112E-2</v>
      </c>
      <c r="K26" s="20">
        <f>+K24/12</f>
        <v>1.1111111111111112E-2</v>
      </c>
      <c r="L26" s="20">
        <f>+L24/12</f>
        <v>-1.0416666666666666E-2</v>
      </c>
      <c r="M26" s="20">
        <f>+M24/12</f>
        <v>-1.7777777777777778E-2</v>
      </c>
      <c r="N26" s="20">
        <f t="shared" ref="N26:AZ26" si="13">+N24/12</f>
        <v>0</v>
      </c>
      <c r="O26" s="20">
        <f t="shared" si="13"/>
        <v>1.7412935323383085E-2</v>
      </c>
      <c r="P26" s="20">
        <f t="shared" si="13"/>
        <v>-4.5045045045045045E-3</v>
      </c>
      <c r="Q26" s="20">
        <f t="shared" si="13"/>
        <v>4.6296296296296294E-3</v>
      </c>
      <c r="R26" s="20">
        <f t="shared" si="13"/>
        <v>6.7567567567567571E-3</v>
      </c>
      <c r="S26" s="20">
        <f t="shared" si="13"/>
        <v>-4.329004329004329E-3</v>
      </c>
      <c r="T26" s="20">
        <f t="shared" si="13"/>
        <v>-0.02</v>
      </c>
      <c r="U26" s="20">
        <f t="shared" si="13"/>
        <v>-7.575757575757576E-3</v>
      </c>
      <c r="V26" s="20">
        <f t="shared" si="13"/>
        <v>2.6455026455026454E-3</v>
      </c>
      <c r="W26" s="20">
        <f t="shared" si="13"/>
        <v>-7.8125E-3</v>
      </c>
      <c r="X26" s="20">
        <f t="shared" si="13"/>
        <v>8.1967213114754103E-3</v>
      </c>
      <c r="Y26" s="20">
        <f t="shared" si="13"/>
        <v>2.6041666666666665E-3</v>
      </c>
      <c r="Z26" s="20">
        <f t="shared" si="13"/>
        <v>-1.0256410256410256E-2</v>
      </c>
      <c r="AA26" s="20">
        <f t="shared" si="13"/>
        <v>1.6393442622950821E-2</v>
      </c>
      <c r="AB26" s="20">
        <f t="shared" si="13"/>
        <v>2.736318407960199E-2</v>
      </c>
      <c r="AC26" s="20">
        <f t="shared" si="13"/>
        <v>6.4102564102564109E-3</v>
      </c>
      <c r="AD26" s="20">
        <f t="shared" si="13"/>
        <v>-8.2304526748971183E-3</v>
      </c>
      <c r="AE26" s="20">
        <f t="shared" si="13"/>
        <v>2.813852813852814E-2</v>
      </c>
      <c r="AF26" s="20">
        <f t="shared" si="13"/>
        <v>-5.3703703703703705E-2</v>
      </c>
      <c r="AG26" s="20">
        <f t="shared" si="13"/>
        <v>0</v>
      </c>
      <c r="AH26" s="20">
        <f t="shared" si="13"/>
        <v>4.0983606557377046E-2</v>
      </c>
      <c r="AI26" s="20">
        <f t="shared" si="13"/>
        <v>2.1929824561403508E-3</v>
      </c>
      <c r="AJ26" s="20">
        <f t="shared" si="13"/>
        <v>1.7316017316017316E-2</v>
      </c>
      <c r="AK26" s="20">
        <f t="shared" si="13"/>
        <v>-1.9607843137254902E-3</v>
      </c>
      <c r="AL26" s="20">
        <f t="shared" si="13"/>
        <v>1.1904761904761904E-2</v>
      </c>
      <c r="AM26" s="20">
        <f t="shared" si="13"/>
        <v>1.8518518518518517E-2</v>
      </c>
      <c r="AN26" s="20">
        <f t="shared" si="13"/>
        <v>1.6666666666666668E-3</v>
      </c>
      <c r="AO26" s="20">
        <f t="shared" si="13"/>
        <v>-9.9009900990099011E-3</v>
      </c>
      <c r="AP26" s="20">
        <f t="shared" si="13"/>
        <v>1.7543859649122807E-3</v>
      </c>
      <c r="AQ26" s="20">
        <f t="shared" si="13"/>
        <v>8.6805555555555559E-3</v>
      </c>
      <c r="AR26" s="20">
        <f t="shared" si="13"/>
        <v>-4.9504950495049506E-3</v>
      </c>
      <c r="AS26" s="20">
        <f t="shared" si="13"/>
        <v>-3.9115646258503403E-2</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f t="shared" ref="C28:J28" si="14">IF(C5=C29,(C26*6),C26*12)</f>
        <v>0.34146341463414637</v>
      </c>
      <c r="D28" s="20">
        <f t="shared" si="14"/>
        <v>-0.10909090909090909</v>
      </c>
      <c r="E28" s="20">
        <f t="shared" si="14"/>
        <v>0.23076923076923078</v>
      </c>
      <c r="F28" s="20">
        <f t="shared" si="14"/>
        <v>0.15625</v>
      </c>
      <c r="G28" s="20">
        <f t="shared" si="14"/>
        <v>0.14492753623188406</v>
      </c>
      <c r="H28" s="20">
        <f t="shared" si="14"/>
        <v>2.7027027027027029E-2</v>
      </c>
      <c r="I28" s="20">
        <f t="shared" si="14"/>
        <v>0</v>
      </c>
      <c r="J28" s="20">
        <f t="shared" si="14"/>
        <v>0.13333333333333333</v>
      </c>
      <c r="K28" s="20">
        <f t="shared" ref="K28:AS28" si="15">IF(K5=K29,(K26*6),K26*12)</f>
        <v>6.6666666666666666E-2</v>
      </c>
      <c r="L28" s="20">
        <f t="shared" si="15"/>
        <v>-0.125</v>
      </c>
      <c r="M28" s="20">
        <f t="shared" si="15"/>
        <v>-0.10666666666666666</v>
      </c>
      <c r="N28" s="20">
        <f t="shared" si="15"/>
        <v>0</v>
      </c>
      <c r="O28" s="20">
        <f t="shared" si="15"/>
        <v>0.1044776119402985</v>
      </c>
      <c r="P28" s="20">
        <f t="shared" si="15"/>
        <v>-5.4054054054054057E-2</v>
      </c>
      <c r="Q28" s="20">
        <f t="shared" si="15"/>
        <v>2.7777777777777776E-2</v>
      </c>
      <c r="R28" s="20">
        <f t="shared" si="15"/>
        <v>8.1081081081081086E-2</v>
      </c>
      <c r="S28" s="20">
        <f t="shared" si="15"/>
        <v>-2.5974025974025976E-2</v>
      </c>
      <c r="T28" s="20">
        <f t="shared" si="15"/>
        <v>-0.24</v>
      </c>
      <c r="U28" s="20">
        <f t="shared" si="15"/>
        <v>-4.5454545454545456E-2</v>
      </c>
      <c r="V28" s="20">
        <f t="shared" si="15"/>
        <v>3.1746031746031744E-2</v>
      </c>
      <c r="W28" s="20">
        <f t="shared" si="15"/>
        <v>-4.6875E-2</v>
      </c>
      <c r="X28" s="20">
        <f t="shared" si="15"/>
        <v>9.8360655737704916E-2</v>
      </c>
      <c r="Y28" s="20">
        <f t="shared" si="15"/>
        <v>1.5625E-2</v>
      </c>
      <c r="Z28" s="20">
        <f t="shared" si="15"/>
        <v>-0.12307692307692308</v>
      </c>
      <c r="AA28" s="20">
        <f t="shared" si="15"/>
        <v>9.8360655737704916E-2</v>
      </c>
      <c r="AB28" s="20">
        <f t="shared" si="15"/>
        <v>0.32835820895522388</v>
      </c>
      <c r="AC28" s="20">
        <f t="shared" si="15"/>
        <v>3.8461538461538464E-2</v>
      </c>
      <c r="AD28" s="20">
        <f t="shared" si="15"/>
        <v>-9.8765432098765427E-2</v>
      </c>
      <c r="AE28" s="20">
        <f t="shared" si="15"/>
        <v>0.16883116883116883</v>
      </c>
      <c r="AF28" s="20">
        <f t="shared" si="15"/>
        <v>-0.64444444444444449</v>
      </c>
      <c r="AG28" s="20">
        <f t="shared" si="15"/>
        <v>0</v>
      </c>
      <c r="AH28" s="20">
        <f t="shared" si="15"/>
        <v>0.49180327868852458</v>
      </c>
      <c r="AI28" s="20">
        <f t="shared" si="15"/>
        <v>1.3157894736842105E-2</v>
      </c>
      <c r="AJ28" s="20">
        <f t="shared" si="15"/>
        <v>0.20779220779220781</v>
      </c>
      <c r="AK28" s="20">
        <f t="shared" si="15"/>
        <v>-1.1764705882352941E-2</v>
      </c>
      <c r="AL28" s="20">
        <f t="shared" si="15"/>
        <v>0.14285714285714285</v>
      </c>
      <c r="AM28" s="20">
        <f t="shared" si="15"/>
        <v>0.1111111111111111</v>
      </c>
      <c r="AN28" s="20">
        <f t="shared" si="15"/>
        <v>0.02</v>
      </c>
      <c r="AO28" s="20">
        <f t="shared" si="15"/>
        <v>-5.9405940594059403E-2</v>
      </c>
      <c r="AP28" s="20">
        <f t="shared" si="15"/>
        <v>2.1052631578947368E-2</v>
      </c>
      <c r="AQ28" s="20">
        <f t="shared" si="15"/>
        <v>5.2083333333333336E-2</v>
      </c>
      <c r="AR28" s="20">
        <f t="shared" si="15"/>
        <v>-5.9405940594059403E-2</v>
      </c>
      <c r="AS28" s="20">
        <f t="shared" si="15"/>
        <v>-0.23469387755102042</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f t="shared" ref="C31:J31" si="17">+(C28*C15)+C15</f>
        <v>73.780487804878049</v>
      </c>
      <c r="D31" s="20">
        <f t="shared" si="17"/>
        <v>46.327272727272728</v>
      </c>
      <c r="E31" s="20">
        <f t="shared" si="17"/>
        <v>78.769230769230774</v>
      </c>
      <c r="F31" s="20">
        <f t="shared" si="17"/>
        <v>79.78125</v>
      </c>
      <c r="G31" s="20">
        <f t="shared" si="17"/>
        <v>84.724637681159422</v>
      </c>
      <c r="H31" s="20">
        <f t="shared" si="17"/>
        <v>77.027027027027032</v>
      </c>
      <c r="I31" s="20">
        <f t="shared" si="17"/>
        <v>75</v>
      </c>
      <c r="J31" s="20">
        <f t="shared" si="17"/>
        <v>90.666666666666671</v>
      </c>
      <c r="K31" s="20">
        <f>+(K28*K15)+K15</f>
        <v>85.333333333333329</v>
      </c>
      <c r="L31" s="20">
        <f>+(L28*L15)+L15</f>
        <v>65.625</v>
      </c>
      <c r="M31" s="20">
        <f>+(M28*M15)+M15</f>
        <v>59.853333333333332</v>
      </c>
      <c r="N31" s="20">
        <f t="shared" ref="N31:AZ31" si="18">+(N28*N15)+N15</f>
        <v>67</v>
      </c>
      <c r="O31" s="20">
        <f t="shared" si="18"/>
        <v>81.731343283582092</v>
      </c>
      <c r="P31" s="20">
        <f t="shared" si="18"/>
        <v>68.108108108108112</v>
      </c>
      <c r="Q31" s="20">
        <f t="shared" si="18"/>
        <v>76.055555555555557</v>
      </c>
      <c r="R31" s="20">
        <f t="shared" si="18"/>
        <v>83.243243243243242</v>
      </c>
      <c r="S31" s="20">
        <f t="shared" si="18"/>
        <v>73.051948051948045</v>
      </c>
      <c r="T31" s="20">
        <f t="shared" si="18"/>
        <v>50.16</v>
      </c>
      <c r="U31" s="20">
        <f t="shared" si="18"/>
        <v>60.136363636363633</v>
      </c>
      <c r="V31" s="20">
        <f t="shared" si="18"/>
        <v>66.031746031746025</v>
      </c>
      <c r="W31" s="20">
        <f t="shared" si="18"/>
        <v>58.140625</v>
      </c>
      <c r="X31" s="20">
        <f t="shared" si="18"/>
        <v>70.295081967213122</v>
      </c>
      <c r="Y31" s="20">
        <f t="shared" si="18"/>
        <v>66.015625</v>
      </c>
      <c r="Z31" s="20">
        <f t="shared" si="18"/>
        <v>53.492307692307691</v>
      </c>
      <c r="AA31" s="20">
        <f t="shared" si="18"/>
        <v>73.590163934426229</v>
      </c>
      <c r="AB31" s="20">
        <f t="shared" si="18"/>
        <v>103.61194029850746</v>
      </c>
      <c r="AC31" s="20">
        <f t="shared" si="18"/>
        <v>84.115384615384613</v>
      </c>
      <c r="AD31" s="20">
        <f t="shared" si="18"/>
        <v>69.395061728395063</v>
      </c>
      <c r="AE31" s="20">
        <f t="shared" si="18"/>
        <v>105.1948051948052</v>
      </c>
      <c r="AF31" s="20">
        <f t="shared" si="18"/>
        <v>21.688888888888883</v>
      </c>
      <c r="AG31" s="20">
        <f t="shared" si="18"/>
        <v>61</v>
      </c>
      <c r="AH31" s="20">
        <f t="shared" si="18"/>
        <v>113.37704918032787</v>
      </c>
      <c r="AI31" s="20">
        <f t="shared" si="18"/>
        <v>78.013157894736835</v>
      </c>
      <c r="AJ31" s="20">
        <f t="shared" si="18"/>
        <v>102.66233766233766</v>
      </c>
      <c r="AK31" s="20">
        <f t="shared" si="18"/>
        <v>83.011764705882356</v>
      </c>
      <c r="AL31" s="20">
        <f t="shared" si="18"/>
        <v>102.85714285714286</v>
      </c>
      <c r="AM31" s="20">
        <f t="shared" si="18"/>
        <v>111.11111111111111</v>
      </c>
      <c r="AN31" s="20">
        <f t="shared" si="18"/>
        <v>103.02</v>
      </c>
      <c r="AO31" s="20">
        <f t="shared" si="18"/>
        <v>89.356435643564353</v>
      </c>
      <c r="AP31" s="20">
        <f t="shared" si="18"/>
        <v>98.021052631578954</v>
      </c>
      <c r="AQ31" s="20">
        <f t="shared" si="18"/>
        <v>106.26041666666667</v>
      </c>
      <c r="AR31" s="20">
        <f t="shared" si="18"/>
        <v>92.178217821782184</v>
      </c>
      <c r="AS31" s="20">
        <f t="shared" si="18"/>
        <v>57.397959183673464</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f>(+C31/3.2)-C13</f>
        <v>10.056402439024389</v>
      </c>
      <c r="D33" s="20">
        <f t="shared" ref="D33:AZ33" si="19">(+D31/3.2)-D13</f>
        <v>1.4772727272727266</v>
      </c>
      <c r="E33" s="20">
        <f t="shared" si="19"/>
        <v>11.615384615384617</v>
      </c>
      <c r="F33" s="20">
        <f t="shared" si="19"/>
        <v>10.931640625</v>
      </c>
      <c r="G33" s="20">
        <f t="shared" si="19"/>
        <v>12.476449275362317</v>
      </c>
      <c r="H33" s="20">
        <f t="shared" si="19"/>
        <v>10.070945945945947</v>
      </c>
      <c r="I33" s="20">
        <f t="shared" si="19"/>
        <v>3.4375</v>
      </c>
      <c r="J33" s="20">
        <f t="shared" si="19"/>
        <v>8.3333333333333321</v>
      </c>
      <c r="K33" s="20">
        <f t="shared" ref="K33" si="20">(+K31/3.2)-K13</f>
        <v>6.6666666666666643</v>
      </c>
      <c r="L33" s="20">
        <f t="shared" si="19"/>
        <v>-4.4921875</v>
      </c>
      <c r="M33" s="20">
        <f t="shared" si="19"/>
        <v>-8.2958333333333343</v>
      </c>
      <c r="N33" s="20">
        <f t="shared" si="19"/>
        <v>-6.0625</v>
      </c>
      <c r="O33" s="20">
        <f t="shared" si="19"/>
        <v>-1.4589552238805972</v>
      </c>
      <c r="P33" s="20">
        <f t="shared" si="19"/>
        <v>-5.7162162162162176</v>
      </c>
      <c r="Q33" s="20">
        <f t="shared" si="19"/>
        <v>-3.2326388888888893</v>
      </c>
      <c r="R33" s="20">
        <f t="shared" si="19"/>
        <v>-0.98648648648648773</v>
      </c>
      <c r="S33" s="20">
        <f t="shared" si="19"/>
        <v>-4.1712662337662358</v>
      </c>
      <c r="T33" s="20">
        <f t="shared" si="19"/>
        <v>-11.325000000000001</v>
      </c>
      <c r="U33" s="20">
        <f t="shared" si="19"/>
        <v>-8.2073863636363669</v>
      </c>
      <c r="V33" s="20">
        <f t="shared" si="19"/>
        <v>-6.3650793650793673</v>
      </c>
      <c r="W33" s="20">
        <f t="shared" si="19"/>
        <v>-8.8310546875</v>
      </c>
      <c r="X33" s="20">
        <f t="shared" si="19"/>
        <v>-5.0327868852459012</v>
      </c>
      <c r="Y33" s="20">
        <f t="shared" si="19"/>
        <v>-6.3701171875</v>
      </c>
      <c r="Z33" s="20">
        <f t="shared" si="19"/>
        <v>-10.283653846153847</v>
      </c>
      <c r="AA33" s="20">
        <f t="shared" si="19"/>
        <v>-4.003073770491806</v>
      </c>
      <c r="AB33" s="20">
        <f t="shared" si="19"/>
        <v>5.378731343283583</v>
      </c>
      <c r="AC33" s="20">
        <f t="shared" si="19"/>
        <v>-0.71394230769231015</v>
      </c>
      <c r="AD33" s="20">
        <f t="shared" si="19"/>
        <v>-5.3140432098765444</v>
      </c>
      <c r="AE33" s="20">
        <f t="shared" si="19"/>
        <v>5.8733766233766218</v>
      </c>
      <c r="AF33" s="20">
        <f t="shared" si="19"/>
        <v>-10.222222222222225</v>
      </c>
      <c r="AG33" s="20">
        <f t="shared" si="19"/>
        <v>2.0625</v>
      </c>
      <c r="AH33" s="20">
        <f t="shared" si="19"/>
        <v>15.430327868852459</v>
      </c>
      <c r="AI33" s="20">
        <f t="shared" si="19"/>
        <v>4.3791118421052602</v>
      </c>
      <c r="AJ33" s="20">
        <f t="shared" si="19"/>
        <v>6.081980519480517</v>
      </c>
      <c r="AK33" s="20">
        <f t="shared" si="19"/>
        <v>-5.8823529411764497E-2</v>
      </c>
      <c r="AL33" s="20">
        <f t="shared" si="19"/>
        <v>6.1428571428571388</v>
      </c>
      <c r="AM33" s="20">
        <f t="shared" si="19"/>
        <v>8.7222222222222214</v>
      </c>
      <c r="AN33" s="20">
        <f t="shared" si="19"/>
        <v>6.1937499999999943</v>
      </c>
      <c r="AO33" s="20">
        <f t="shared" si="19"/>
        <v>3.9238861386138595</v>
      </c>
      <c r="AP33" s="20">
        <f t="shared" si="19"/>
        <v>6.6315789473684212</v>
      </c>
      <c r="AQ33" s="20">
        <f t="shared" si="19"/>
        <v>9.2063802083333357</v>
      </c>
      <c r="AR33" s="20">
        <f t="shared" si="19"/>
        <v>4.8056930693069297</v>
      </c>
      <c r="AS33" s="20">
        <f t="shared" si="19"/>
        <v>-2.0631377551020442</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f>C33</f>
        <v>10.056402439024389</v>
      </c>
      <c r="D35" s="12">
        <f t="shared" ref="D35:AZ35" si="21">D33</f>
        <v>1.4772727272727266</v>
      </c>
      <c r="E35" s="12">
        <f>IF(AND(E9&gt;79.99999%),E33,0)</f>
        <v>11.615384615384617</v>
      </c>
      <c r="F35" s="12">
        <f t="shared" ref="F35:AS35" si="22">IF(AND(F9&gt;79.99999%),F33,0)</f>
        <v>10.931640625</v>
      </c>
      <c r="G35" s="12">
        <f t="shared" si="22"/>
        <v>12.476449275362317</v>
      </c>
      <c r="H35" s="12">
        <f t="shared" si="22"/>
        <v>10.070945945945947</v>
      </c>
      <c r="I35" s="12">
        <f t="shared" si="22"/>
        <v>3.4375</v>
      </c>
      <c r="J35" s="12">
        <f t="shared" si="22"/>
        <v>8.3333333333333321</v>
      </c>
      <c r="K35" s="12">
        <f t="shared" ref="K35" si="23">IF(AND(K9&gt;79.99999%),K33,0)</f>
        <v>0</v>
      </c>
      <c r="L35" s="12">
        <f t="shared" si="22"/>
        <v>0</v>
      </c>
      <c r="M35" s="12">
        <f t="shared" si="22"/>
        <v>0</v>
      </c>
      <c r="N35" s="12">
        <f t="shared" si="22"/>
        <v>0</v>
      </c>
      <c r="O35" s="12">
        <f t="shared" si="22"/>
        <v>0</v>
      </c>
      <c r="P35" s="12">
        <f t="shared" si="22"/>
        <v>0</v>
      </c>
      <c r="Q35" s="12">
        <f t="shared" si="22"/>
        <v>0</v>
      </c>
      <c r="R35" s="12">
        <f t="shared" si="22"/>
        <v>0</v>
      </c>
      <c r="S35" s="12">
        <f t="shared" si="22"/>
        <v>0</v>
      </c>
      <c r="T35" s="12">
        <f t="shared" si="22"/>
        <v>0</v>
      </c>
      <c r="U35" s="12">
        <f t="shared" si="22"/>
        <v>0</v>
      </c>
      <c r="V35" s="12">
        <f t="shared" si="22"/>
        <v>0</v>
      </c>
      <c r="W35" s="12">
        <f t="shared" si="22"/>
        <v>0</v>
      </c>
      <c r="X35" s="12">
        <f t="shared" si="22"/>
        <v>0</v>
      </c>
      <c r="Y35" s="12">
        <f t="shared" si="22"/>
        <v>0</v>
      </c>
      <c r="Z35" s="12">
        <f t="shared" si="22"/>
        <v>0</v>
      </c>
      <c r="AA35" s="12">
        <f t="shared" si="22"/>
        <v>0</v>
      </c>
      <c r="AB35" s="12">
        <f t="shared" si="22"/>
        <v>0</v>
      </c>
      <c r="AC35" s="12">
        <f t="shared" si="22"/>
        <v>0</v>
      </c>
      <c r="AD35" s="12">
        <f t="shared" si="22"/>
        <v>0</v>
      </c>
      <c r="AE35" s="12">
        <f t="shared" si="22"/>
        <v>5.8733766233766218</v>
      </c>
      <c r="AF35" s="12">
        <f t="shared" si="22"/>
        <v>-10.222222222222225</v>
      </c>
      <c r="AG35" s="12">
        <f t="shared" si="22"/>
        <v>2.0625</v>
      </c>
      <c r="AH35" s="12">
        <f t="shared" si="22"/>
        <v>15.430327868852459</v>
      </c>
      <c r="AI35" s="12">
        <f t="shared" si="22"/>
        <v>4.3791118421052602</v>
      </c>
      <c r="AJ35" s="12">
        <f t="shared" si="22"/>
        <v>6.081980519480517</v>
      </c>
      <c r="AK35" s="12">
        <f t="shared" si="22"/>
        <v>-5.8823529411764497E-2</v>
      </c>
      <c r="AL35" s="12">
        <f t="shared" si="22"/>
        <v>6.1428571428571388</v>
      </c>
      <c r="AM35" s="12">
        <f t="shared" si="22"/>
        <v>8.7222222222222214</v>
      </c>
      <c r="AN35" s="12">
        <f t="shared" si="22"/>
        <v>6.1937499999999943</v>
      </c>
      <c r="AO35" s="12">
        <f t="shared" si="22"/>
        <v>3.9238861386138595</v>
      </c>
      <c r="AP35" s="12">
        <f t="shared" si="22"/>
        <v>6.6315789473684212</v>
      </c>
      <c r="AQ35" s="12">
        <f t="shared" si="22"/>
        <v>9.2063802083333357</v>
      </c>
      <c r="AR35" s="12">
        <f t="shared" si="22"/>
        <v>4.8056930693069297</v>
      </c>
      <c r="AS35" s="12">
        <f t="shared" si="22"/>
        <v>-2.0631377551020442</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K26" sqref="K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1.0576923076923077</v>
      </c>
      <c r="E13" s="55">
        <f>'SDR Patient and Stations'!D12</f>
        <v>1</v>
      </c>
      <c r="F13" s="54">
        <f>'SDR Patient and Stations'!E12</f>
        <v>1.2307692307692308</v>
      </c>
      <c r="G13" s="55">
        <f>'SDR Patient and Stations'!F12</f>
        <v>1.2321428571428572</v>
      </c>
      <c r="H13" s="54">
        <f>'SDR Patient and Stations'!G12</f>
        <v>1.3214285714285714</v>
      </c>
      <c r="I13" s="55">
        <f>'SDR Patient and Stations'!H12</f>
        <v>1.3392857142857142</v>
      </c>
      <c r="J13" s="54">
        <f>'SDR Patient and Stations'!I12</f>
        <v>0.9375</v>
      </c>
      <c r="K13" s="55">
        <f>'SDR Patient and Stations'!J12</f>
        <v>1</v>
      </c>
      <c r="L13" s="54">
        <f>'SDR Patient and Stations'!K12</f>
        <v>0.75</v>
      </c>
      <c r="M13" s="55">
        <f>'SDR Patient and Stations'!L12</f>
        <v>0.73</v>
      </c>
      <c r="N13" s="54">
        <f>'SDR Patient and Stations'!M12</f>
        <v>0.62037037037037035</v>
      </c>
      <c r="O13" s="55">
        <f>'SDR Patient and Stations'!N12</f>
        <v>0.62037037037037035</v>
      </c>
      <c r="P13" s="54">
        <f>'SDR Patient and Stations'!O12</f>
        <v>0.68518518518518523</v>
      </c>
      <c r="Q13" s="55">
        <f>'SDR Patient and Stations'!P12</f>
        <v>0.66666666666666663</v>
      </c>
      <c r="R13" s="54">
        <f>'SDR Patient and Stations'!Q12</f>
        <v>0.68518518518518523</v>
      </c>
      <c r="S13" s="55">
        <f>'SDR Patient and Stations'!R12</f>
        <v>0.71296296296296291</v>
      </c>
      <c r="T13" s="54">
        <f>'SDR Patient and Stations'!S12</f>
        <v>0.69444444444444442</v>
      </c>
      <c r="U13" s="55">
        <f>'SDR Patient and Stations'!T12</f>
        <v>0.61111111111111116</v>
      </c>
      <c r="V13" s="54">
        <f>'SDR Patient and Stations'!U12</f>
        <v>0.58333333333333337</v>
      </c>
      <c r="W13" s="55">
        <f>'SDR Patient and Stations'!V12</f>
        <v>0.59259259259259256</v>
      </c>
      <c r="X13" s="54">
        <f>'SDR Patient and Stations'!W12</f>
        <v>0.56481481481481477</v>
      </c>
      <c r="Y13" s="55">
        <f>'SDR Patient and Stations'!X12</f>
        <v>0.59259259259259256</v>
      </c>
      <c r="Z13" s="54">
        <f>'SDR Patient and Stations'!Y12</f>
        <v>0.60185185185185186</v>
      </c>
      <c r="AA13" s="55">
        <f>'SDR Patient and Stations'!Z12</f>
        <v>0.56481481481481477</v>
      </c>
      <c r="AB13" s="54">
        <f>'SDR Patient and Stations'!AA12</f>
        <v>0.62037037037037035</v>
      </c>
      <c r="AC13" s="55">
        <f>'SDR Patient and Stations'!AB12</f>
        <v>0.72222222222222221</v>
      </c>
      <c r="AD13" s="54">
        <f>'SDR Patient and Stations'!AC12</f>
        <v>0.75</v>
      </c>
      <c r="AE13" s="55">
        <f>'SDR Patient and Stations'!AD12</f>
        <v>0.71296296296296291</v>
      </c>
      <c r="AF13" s="54">
        <f>'SDR Patient and Stations'!AE12</f>
        <v>0.83333333333333337</v>
      </c>
      <c r="AG13" s="55">
        <f>'SDR Patient and Stations'!AF12</f>
        <v>0.8970588235294118</v>
      </c>
      <c r="AH13" s="54">
        <f>'SDR Patient and Stations'!AG12</f>
        <v>0.8970588235294118</v>
      </c>
      <c r="AI13" s="55">
        <f>'SDR Patient and Stations'!AH12</f>
        <v>0.95</v>
      </c>
      <c r="AJ13" s="54">
        <f>'SDR Patient and Stations'!AI12</f>
        <v>0.96250000000000002</v>
      </c>
      <c r="AK13" s="55">
        <f>'SDR Patient and Stations'!AJ12</f>
        <v>0.81730769230769229</v>
      </c>
      <c r="AL13" s="54">
        <f>'SDR Patient and Stations'!AK12</f>
        <v>0.80769230769230771</v>
      </c>
      <c r="AM13" s="55">
        <f>'SDR Patient and Stations'!AL12</f>
        <v>0.86538461538461542</v>
      </c>
      <c r="AN13" s="54">
        <f>'SDR Patient and Stations'!AM12</f>
        <v>0.96153846153846156</v>
      </c>
      <c r="AO13" s="55">
        <f>'SDR Patient and Stations'!AN12</f>
        <v>0.97115384615384615</v>
      </c>
      <c r="AP13" s="54">
        <f>'SDR Patient and Stations'!AO12</f>
        <v>0.98958333333333337</v>
      </c>
      <c r="AQ13" s="55">
        <f>'SDR Patient and Stations'!AP12</f>
        <v>1</v>
      </c>
      <c r="AR13" s="54">
        <f>'SDR Patient and Stations'!AQ12</f>
        <v>1.0520833333333333</v>
      </c>
      <c r="AS13" s="55">
        <f>'SDR Patient and Stations'!AR12</f>
        <v>1.0208333333333333</v>
      </c>
      <c r="AT13" s="54">
        <f>'SDR Patient and Stations'!AS12</f>
        <v>0.9375</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6</v>
      </c>
      <c r="D14" s="166">
        <f>'SDR Patient and Stations'!C14</f>
        <v>0</v>
      </c>
      <c r="E14" s="167">
        <f>'SDR Patient and Stations'!D14</f>
        <v>0</v>
      </c>
      <c r="F14" s="166">
        <f>'SDR Patient and Stations'!E14</f>
        <v>1</v>
      </c>
      <c r="G14" s="167">
        <f>'SDR Patient and Stations'!F14</f>
        <v>0</v>
      </c>
      <c r="H14" s="166">
        <f>'SDR Patient and Stations'!G14</f>
        <v>6</v>
      </c>
      <c r="I14" s="167">
        <f>'SDR Patient and Stations'!H14</f>
        <v>5</v>
      </c>
      <c r="J14" s="166">
        <f>'SDR Patient and Stations'!I14</f>
        <v>0</v>
      </c>
      <c r="K14" s="167">
        <f>'SDR Patient and Stations'!J14</f>
        <v>0</v>
      </c>
      <c r="L14" s="166">
        <f>'SDR Patient and Stations'!K14</f>
        <v>2</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-10</v>
      </c>
      <c r="AD14" s="166">
        <f>'SDR Patient and Stations'!AC14</f>
        <v>0</v>
      </c>
      <c r="AE14" s="167">
        <f>'SDR Patient and Stations'!AD14</f>
        <v>0</v>
      </c>
      <c r="AF14" s="166">
        <f>'SDR Patient and Stations'!AE14</f>
        <v>0</v>
      </c>
      <c r="AG14" s="167">
        <f>'SDR Patient and Stations'!AF14</f>
        <v>3</v>
      </c>
      <c r="AH14" s="166">
        <f>'SDR Patient and Stations'!AG14</f>
        <v>0</v>
      </c>
      <c r="AI14" s="167">
        <f>'SDR Patient and Stations'!AH14</f>
        <v>0</v>
      </c>
      <c r="AJ14" s="166">
        <f>'SDR Patient and Stations'!AI14</f>
        <v>6</v>
      </c>
      <c r="AK14" s="167">
        <f>'SDR Patient and Stations'!AJ14</f>
        <v>-8</v>
      </c>
      <c r="AL14" s="166">
        <f>'SDR Patient and Stations'!AK14</f>
        <v>0</v>
      </c>
      <c r="AM14" s="167">
        <f>'SDR Patient and Stations'!AL14</f>
        <v>6</v>
      </c>
      <c r="AN14" s="166">
        <f>'SDR Patient and Stations'!AM14</f>
        <v>0</v>
      </c>
      <c r="AO14" s="167">
        <f>'SDR Patient and Stations'!AN14</f>
        <v>0</v>
      </c>
      <c r="AP14" s="166">
        <f>'SDR Patient and Stations'!AO14</f>
        <v>-8</v>
      </c>
      <c r="AQ14" s="167">
        <f>'SDR Patient and Stations'!AP14</f>
        <v>-4</v>
      </c>
      <c r="AR14" s="166">
        <f>'SDR Patient and Stations'!AQ14</f>
        <v>1</v>
      </c>
      <c r="AS14" s="167">
        <f>'SDR Patient and Stations'!AR14</f>
        <v>7</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1</v>
      </c>
      <c r="J15" s="167">
        <f>'SDR Patient and Stations'!I15</f>
        <v>0</v>
      </c>
      <c r="K15" s="166">
        <f>'SDR Patient and Stations'!J15</f>
        <v>6</v>
      </c>
      <c r="L15" s="167">
        <f>'SDR Patient and Stations'!K15</f>
        <v>5</v>
      </c>
      <c r="M15" s="166">
        <f>'SDR Patient and Stations'!L15</f>
        <v>0</v>
      </c>
      <c r="N15" s="167">
        <f>'SDR Patient and Stations'!M15</f>
        <v>0</v>
      </c>
      <c r="O15" s="166">
        <f>'SDR Patient and Stations'!N15</f>
        <v>2</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-10</v>
      </c>
      <c r="AG15" s="166">
        <f>'SDR Patient and Stations'!AF15</f>
        <v>0</v>
      </c>
      <c r="AH15" s="167">
        <f>'SDR Patient and Stations'!AG15</f>
        <v>0</v>
      </c>
      <c r="AI15" s="166">
        <f>'SDR Patient and Stations'!AH15</f>
        <v>0</v>
      </c>
      <c r="AJ15" s="167">
        <f>'SDR Patient and Stations'!AI15</f>
        <v>3</v>
      </c>
      <c r="AK15" s="166">
        <f>'SDR Patient and Stations'!AJ15</f>
        <v>0</v>
      </c>
      <c r="AL15" s="167">
        <f>'SDR Patient and Stations'!AK15</f>
        <v>0</v>
      </c>
      <c r="AM15" s="166">
        <f>'SDR Patient and Stations'!AL15</f>
        <v>6</v>
      </c>
      <c r="AN15" s="167">
        <f>'SDR Patient and Stations'!AM15</f>
        <v>-8</v>
      </c>
      <c r="AO15" s="166">
        <f>'SDR Patient and Stations'!AN15</f>
        <v>0</v>
      </c>
      <c r="AP15" s="167">
        <f>'SDR Patient and Stations'!AO15</f>
        <v>6</v>
      </c>
      <c r="AQ15" s="166">
        <f>'SDR Patient and Stations'!AP15</f>
        <v>0</v>
      </c>
      <c r="AR15" s="167">
        <f>'SDR Patient and Stations'!AQ15</f>
        <v>0</v>
      </c>
      <c r="AS15" s="166">
        <f>'SDR Patient and Stations'!AR15</f>
        <v>-8</v>
      </c>
      <c r="AT15" s="167">
        <f>'SDR Patient and Stations'!AS15</f>
        <v>-4</v>
      </c>
      <c r="AU15" s="166">
        <f>'SDR Patient and Stations'!AT15</f>
        <v>1</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v>
      </c>
      <c r="K16" s="52">
        <f>'SDR Patient and Stations'!J16</f>
        <v>0</v>
      </c>
      <c r="L16" s="49">
        <f>'SDR Patient and Stations'!K16</f>
        <v>6</v>
      </c>
      <c r="M16" s="52">
        <f>'SDR Patient and Stations'!L16</f>
        <v>5</v>
      </c>
      <c r="N16" s="49">
        <f>'SDR Patient and Stations'!M16</f>
        <v>0</v>
      </c>
      <c r="O16" s="52">
        <f>'SDR Patient and Stations'!N16</f>
        <v>0</v>
      </c>
      <c r="P16" s="49">
        <f>'SDR Patient and Stations'!O16</f>
        <v>2</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-10</v>
      </c>
      <c r="AH16" s="49">
        <f>'SDR Patient and Stations'!AG16</f>
        <v>0</v>
      </c>
      <c r="AI16" s="52">
        <f>'SDR Patient and Stations'!AH16</f>
        <v>0</v>
      </c>
      <c r="AJ16" s="49">
        <f>'SDR Patient and Stations'!AI16</f>
        <v>0</v>
      </c>
      <c r="AK16" s="52">
        <f>'SDR Patient and Stations'!AJ16</f>
        <v>3</v>
      </c>
      <c r="AL16" s="49">
        <f>'SDR Patient and Stations'!AK16</f>
        <v>0</v>
      </c>
      <c r="AM16" s="52">
        <f>'SDR Patient and Stations'!AL16</f>
        <v>0</v>
      </c>
      <c r="AN16" s="49">
        <f>'SDR Patient and Stations'!AM16</f>
        <v>6</v>
      </c>
      <c r="AO16" s="52">
        <f>'SDR Patient and Stations'!AN16</f>
        <v>-8</v>
      </c>
      <c r="AP16" s="49">
        <f>'SDR Patient and Stations'!AO16</f>
        <v>0</v>
      </c>
      <c r="AQ16" s="52">
        <f>'SDR Patient and Stations'!AP16</f>
        <v>6</v>
      </c>
      <c r="AR16" s="49">
        <f>'SDR Patient and Stations'!AQ16</f>
        <v>0</v>
      </c>
      <c r="AS16" s="52">
        <f>'SDR Patient and Stations'!AR16</f>
        <v>0</v>
      </c>
      <c r="AT16" s="49">
        <f>'SDR Patient and Stations'!AS16</f>
        <v>-8</v>
      </c>
      <c r="AU16" s="52">
        <f>'SDR Patient and Stations'!AT16</f>
        <v>-4</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1.4642857142857142</v>
      </c>
      <c r="D22">
        <f>'SDR Patient and Stations'!C12</f>
        <v>1.0576923076923077</v>
      </c>
      <c r="E22">
        <f>'SDR Patient and Stations'!D12</f>
        <v>1</v>
      </c>
      <c r="F22" s="5">
        <f>'SDR Patient and Stations'!E12</f>
        <v>1.2307692307692308</v>
      </c>
      <c r="G22" s="66">
        <f>'SDR Patient and Stations'!F12</f>
        <v>1.2321428571428572</v>
      </c>
      <c r="H22" s="58">
        <f>'SDR Patient and Stations'!G12</f>
        <v>1.3214285714285714</v>
      </c>
      <c r="I22" s="66">
        <f>'SDR Patient and Stations'!H12</f>
        <v>1.3392857142857142</v>
      </c>
      <c r="J22" s="58">
        <f>'SDR Patient and Stations'!I12</f>
        <v>0.9375</v>
      </c>
      <c r="K22" s="66">
        <f>'SDR Patient and Stations'!J12</f>
        <v>1</v>
      </c>
      <c r="L22" s="58">
        <f>'SDR Patient and Stations'!K12</f>
        <v>0.75</v>
      </c>
      <c r="M22" s="66">
        <f>'SDR Patient and Stations'!M12</f>
        <v>0.62037037037037035</v>
      </c>
      <c r="N22" s="58">
        <f>'SDR Patient and Stations'!N12</f>
        <v>0.62037037037037035</v>
      </c>
      <c r="O22" s="66">
        <f>'SDR Patient and Stations'!O12</f>
        <v>0.68518518518518523</v>
      </c>
      <c r="P22" s="58">
        <f>'SDR Patient and Stations'!P12</f>
        <v>0.66666666666666663</v>
      </c>
      <c r="Q22" s="66">
        <f>'SDR Patient and Stations'!Q12</f>
        <v>0.68518518518518523</v>
      </c>
      <c r="R22" s="58">
        <f>'SDR Patient and Stations'!R12</f>
        <v>0.71296296296296291</v>
      </c>
      <c r="S22" s="66">
        <f>'SDR Patient and Stations'!S12</f>
        <v>0.69444444444444442</v>
      </c>
      <c r="T22" s="58">
        <f>'SDR Patient and Stations'!T12</f>
        <v>0.61111111111111116</v>
      </c>
      <c r="U22" s="66">
        <f>'SDR Patient and Stations'!U12</f>
        <v>0.58333333333333337</v>
      </c>
      <c r="V22" s="58">
        <f>'SDR Patient and Stations'!V12</f>
        <v>0.59259259259259256</v>
      </c>
      <c r="W22" s="66">
        <f>'SDR Patient and Stations'!W12</f>
        <v>0.56481481481481477</v>
      </c>
      <c r="X22" s="58">
        <f>'SDR Patient and Stations'!X12</f>
        <v>0.59259259259259256</v>
      </c>
      <c r="Y22" s="66">
        <f>'SDR Patient and Stations'!Y12</f>
        <v>0.60185185185185186</v>
      </c>
      <c r="Z22" s="58">
        <f>'SDR Patient and Stations'!Z12</f>
        <v>0.56481481481481477</v>
      </c>
      <c r="AA22" s="66">
        <f>'SDR Patient and Stations'!AA12</f>
        <v>0.62037037037037035</v>
      </c>
      <c r="AB22" s="58">
        <f>'SDR Patient and Stations'!AB12</f>
        <v>0.72222222222222221</v>
      </c>
      <c r="AC22" s="66">
        <f>'SDR Patient and Stations'!AC12</f>
        <v>0.75</v>
      </c>
      <c r="AD22" s="58">
        <f>'SDR Patient and Stations'!AD12</f>
        <v>0.71296296296296291</v>
      </c>
      <c r="AE22" s="66">
        <f>'SDR Patient and Stations'!AE12</f>
        <v>0.83333333333333337</v>
      </c>
      <c r="AF22" s="58">
        <f>'SDR Patient and Stations'!AF12</f>
        <v>0.8970588235294118</v>
      </c>
      <c r="AG22" s="66">
        <f>'SDR Patient and Stations'!AG12</f>
        <v>0.8970588235294118</v>
      </c>
      <c r="AH22" s="58">
        <f>'SDR Patient and Stations'!AH12</f>
        <v>0.95</v>
      </c>
      <c r="AI22" s="66">
        <f>'SDR Patient and Stations'!AI12</f>
        <v>0.96250000000000002</v>
      </c>
      <c r="AJ22" s="58">
        <f>'SDR Patient and Stations'!AJ12</f>
        <v>0.81730769230769229</v>
      </c>
      <c r="AK22" s="66">
        <f>'SDR Patient and Stations'!AK12</f>
        <v>0.80769230769230771</v>
      </c>
      <c r="AL22" s="58">
        <f>'SDR Patient and Stations'!AL12</f>
        <v>0.86538461538461542</v>
      </c>
      <c r="AM22" s="66">
        <f>'SDR Patient and Stations'!AM12</f>
        <v>0.96153846153846156</v>
      </c>
      <c r="AN22" s="58">
        <f>'SDR Patient and Stations'!AN12</f>
        <v>0.97115384615384615</v>
      </c>
      <c r="AO22" s="66">
        <f>'SDR Patient and Stations'!AO12</f>
        <v>0.98958333333333337</v>
      </c>
      <c r="AP22" s="58">
        <f>'SDR Patient and Stations'!AP12</f>
        <v>1</v>
      </c>
      <c r="AQ22" s="66">
        <f>'SDR Patient and Stations'!AQ12</f>
        <v>1.0520833333333333</v>
      </c>
      <c r="AR22" s="58">
        <f>'SDR Patient and Stations'!AR12</f>
        <v>1.0208333333333333</v>
      </c>
      <c r="AS22" s="66">
        <f>'SDR Patient and Stations'!AS12</f>
        <v>0.9375</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5.8571428571428568</v>
      </c>
      <c r="D24" s="105">
        <f>'SDR Patient and Stations'!C11</f>
        <v>4.2307692307692308</v>
      </c>
      <c r="E24" s="105">
        <f>'SDR Patient and Stations'!D11</f>
        <v>4</v>
      </c>
      <c r="F24" s="115">
        <f>'SDR Patient and Stations'!E11</f>
        <v>4.9230769230769234</v>
      </c>
      <c r="G24" s="114">
        <f t="shared" ref="G24:AZ24" si="12">J32/G26</f>
        <v>5.3076923076923075</v>
      </c>
      <c r="H24" s="113">
        <f t="shared" si="12"/>
        <v>5.6923076923076925</v>
      </c>
      <c r="I24" s="114">
        <f t="shared" si="12"/>
        <v>5.7692307692307692</v>
      </c>
      <c r="J24" s="113">
        <f t="shared" si="12"/>
        <v>3.2608695652173911</v>
      </c>
      <c r="K24" s="114">
        <f t="shared" si="12"/>
        <v>2.6666666666666665</v>
      </c>
      <c r="L24" s="113">
        <f t="shared" si="12"/>
        <v>2.5</v>
      </c>
      <c r="M24" s="114">
        <f t="shared" si="12"/>
        <v>2.4333333333333331</v>
      </c>
      <c r="N24" s="113">
        <f t="shared" si="12"/>
        <v>2.2333333333333334</v>
      </c>
      <c r="O24" s="114">
        <f t="shared" si="12"/>
        <v>2.2333333333333334</v>
      </c>
      <c r="P24" s="113">
        <f t="shared" si="12"/>
        <v>2.4666666666666668</v>
      </c>
      <c r="Q24" s="114">
        <f t="shared" si="12"/>
        <v>2.4</v>
      </c>
      <c r="R24" s="113">
        <f t="shared" si="12"/>
        <v>2.4666666666666668</v>
      </c>
      <c r="S24" s="114">
        <f t="shared" si="12"/>
        <v>2.5666666666666669</v>
      </c>
      <c r="T24" s="113">
        <f t="shared" si="12"/>
        <v>2.5</v>
      </c>
      <c r="U24" s="114">
        <f t="shared" si="12"/>
        <v>2.2000000000000002</v>
      </c>
      <c r="V24" s="113">
        <f t="shared" si="12"/>
        <v>2.1</v>
      </c>
      <c r="W24" s="114">
        <f t="shared" si="12"/>
        <v>2.1333333333333333</v>
      </c>
      <c r="X24" s="113">
        <f t="shared" si="12"/>
        <v>2.0333333333333332</v>
      </c>
      <c r="Y24" s="114">
        <f t="shared" si="12"/>
        <v>2.1333333333333333</v>
      </c>
      <c r="Z24" s="113">
        <f t="shared" si="12"/>
        <v>2.1666666666666665</v>
      </c>
      <c r="AA24" s="114">
        <f t="shared" si="12"/>
        <v>2.0333333333333332</v>
      </c>
      <c r="AB24" s="113">
        <f t="shared" si="12"/>
        <v>2.2333333333333334</v>
      </c>
      <c r="AC24" s="114">
        <f t="shared" si="12"/>
        <v>2.6</v>
      </c>
      <c r="AD24" s="113">
        <f t="shared" si="12"/>
        <v>2.7</v>
      </c>
      <c r="AE24" s="114">
        <f t="shared" si="12"/>
        <v>2.5666666666666669</v>
      </c>
      <c r="AF24" s="113">
        <f t="shared" si="12"/>
        <v>3</v>
      </c>
      <c r="AG24" s="114">
        <f t="shared" si="12"/>
        <v>2.0333333333333332</v>
      </c>
      <c r="AH24" s="113">
        <f t="shared" si="12"/>
        <v>3.05</v>
      </c>
      <c r="AI24" s="114">
        <f t="shared" si="12"/>
        <v>3.8</v>
      </c>
      <c r="AJ24" s="113">
        <f t="shared" si="12"/>
        <v>3.85</v>
      </c>
      <c r="AK24" s="114">
        <f t="shared" si="12"/>
        <v>4.25</v>
      </c>
      <c r="AL24" s="113">
        <f t="shared" si="12"/>
        <v>4.1883656509695291</v>
      </c>
      <c r="AM24" s="114">
        <f t="shared" si="12"/>
        <v>3</v>
      </c>
      <c r="AN24" s="113">
        <f t="shared" si="12"/>
        <v>3.3333333333333335</v>
      </c>
      <c r="AO24" s="114">
        <f t="shared" si="12"/>
        <v>3.3666666666666667</v>
      </c>
      <c r="AP24" s="113">
        <f t="shared" si="12"/>
        <v>4.3181818181818183</v>
      </c>
      <c r="AQ24" s="114">
        <f t="shared" si="12"/>
        <v>3.3374233128834363</v>
      </c>
      <c r="AR24" s="113">
        <f t="shared" si="12"/>
        <v>3.3666666666666667</v>
      </c>
      <c r="AS24" s="114">
        <f t="shared" si="12"/>
        <v>3.2666666666666666</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5.0439560439560438</v>
      </c>
      <c r="E25" s="176">
        <f t="shared" ref="E25:G25" si="13">AVERAGE(D24:E24)</f>
        <v>4.115384615384615</v>
      </c>
      <c r="F25" s="176">
        <f t="shared" si="13"/>
        <v>4.4615384615384617</v>
      </c>
      <c r="G25" s="176">
        <f t="shared" si="13"/>
        <v>5.115384615384615</v>
      </c>
      <c r="H25" s="122">
        <f>AVERAGE(G24:H24)</f>
        <v>5.5</v>
      </c>
      <c r="I25" s="123">
        <f t="shared" ref="I25:AZ25" si="14">AVERAGE(H24:I24)</f>
        <v>5.7307692307692308</v>
      </c>
      <c r="J25" s="122">
        <f t="shared" si="14"/>
        <v>4.5150501672240804</v>
      </c>
      <c r="K25" s="123">
        <f t="shared" si="14"/>
        <v>2.9637681159420288</v>
      </c>
      <c r="L25" s="122">
        <f t="shared" si="14"/>
        <v>2.583333333333333</v>
      </c>
      <c r="M25" s="123">
        <f t="shared" si="14"/>
        <v>2.4666666666666668</v>
      </c>
      <c r="N25" s="122">
        <f t="shared" si="14"/>
        <v>2.333333333333333</v>
      </c>
      <c r="O25" s="123">
        <f t="shared" si="14"/>
        <v>2.2333333333333334</v>
      </c>
      <c r="P25" s="122">
        <f t="shared" si="14"/>
        <v>2.35</v>
      </c>
      <c r="Q25" s="123">
        <f t="shared" si="14"/>
        <v>2.4333333333333336</v>
      </c>
      <c r="R25" s="122">
        <f t="shared" si="14"/>
        <v>2.4333333333333336</v>
      </c>
      <c r="S25" s="123">
        <f t="shared" si="14"/>
        <v>2.5166666666666666</v>
      </c>
      <c r="T25" s="122">
        <f t="shared" si="14"/>
        <v>2.5333333333333332</v>
      </c>
      <c r="U25" s="123">
        <f t="shared" si="14"/>
        <v>2.35</v>
      </c>
      <c r="V25" s="122">
        <f t="shared" si="14"/>
        <v>2.1500000000000004</v>
      </c>
      <c r="W25" s="123">
        <f t="shared" si="14"/>
        <v>2.1166666666666667</v>
      </c>
      <c r="X25" s="122">
        <f t="shared" si="14"/>
        <v>2.083333333333333</v>
      </c>
      <c r="Y25" s="123">
        <f t="shared" si="14"/>
        <v>2.083333333333333</v>
      </c>
      <c r="Z25" s="122">
        <f t="shared" si="14"/>
        <v>2.15</v>
      </c>
      <c r="AA25" s="123">
        <f t="shared" si="14"/>
        <v>2.0999999999999996</v>
      </c>
      <c r="AB25" s="122">
        <f t="shared" si="14"/>
        <v>2.1333333333333333</v>
      </c>
      <c r="AC25" s="123">
        <f t="shared" si="14"/>
        <v>2.416666666666667</v>
      </c>
      <c r="AD25" s="122">
        <f t="shared" si="14"/>
        <v>2.6500000000000004</v>
      </c>
      <c r="AE25" s="123">
        <f t="shared" si="14"/>
        <v>2.6333333333333337</v>
      </c>
      <c r="AF25" s="122">
        <f t="shared" si="14"/>
        <v>2.7833333333333332</v>
      </c>
      <c r="AG25" s="123">
        <f t="shared" si="14"/>
        <v>2.5166666666666666</v>
      </c>
      <c r="AH25" s="122">
        <f t="shared" si="14"/>
        <v>2.5416666666666665</v>
      </c>
      <c r="AI25" s="123">
        <f t="shared" si="14"/>
        <v>3.4249999999999998</v>
      </c>
      <c r="AJ25" s="122">
        <f t="shared" si="14"/>
        <v>3.8250000000000002</v>
      </c>
      <c r="AK25" s="123">
        <f t="shared" si="14"/>
        <v>4.05</v>
      </c>
      <c r="AL25" s="122">
        <f t="shared" si="14"/>
        <v>4.219182825484765</v>
      </c>
      <c r="AM25" s="123">
        <f t="shared" si="14"/>
        <v>3.5941828254847645</v>
      </c>
      <c r="AN25" s="122">
        <f t="shared" si="14"/>
        <v>3.166666666666667</v>
      </c>
      <c r="AO25" s="123">
        <f t="shared" si="14"/>
        <v>3.35</v>
      </c>
      <c r="AP25" s="122">
        <f t="shared" si="14"/>
        <v>3.8424242424242427</v>
      </c>
      <c r="AQ25" s="123">
        <f t="shared" si="14"/>
        <v>3.8278025655326271</v>
      </c>
      <c r="AR25" s="122">
        <f t="shared" si="14"/>
        <v>3.3520449897750515</v>
      </c>
      <c r="AS25" s="123">
        <f t="shared" si="14"/>
        <v>3.3166666666666664</v>
      </c>
      <c r="AT25" s="122">
        <f t="shared" si="14"/>
        <v>2.8833333333333333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13</v>
      </c>
      <c r="G26" s="49">
        <f>IF((F26+E28+(IF(F16&gt;0,0,F16))&gt;'SDR Patient and Stations'!G8),'SDR Patient and Stations'!G8,(F26+E28+(IF(F16&gt;0,0,F16))))</f>
        <v>13</v>
      </c>
      <c r="H26" s="52">
        <f>IF((G26+F28+(IF(G16&gt;0,0,G16))&gt;'SDR Patient and Stations'!H8),'SDR Patient and Stations'!H8,(G26+F28+(IF(G16&gt;0,0,G16))))</f>
        <v>13</v>
      </c>
      <c r="I26" s="116">
        <f>IF((H26+G28+(IF(H16&gt;0,0,H16))&gt;'SDR Patient and Stations'!I8),'SDR Patient and Stations'!I8,(H26+G28+(IF(H16&gt;0,0,H16))))</f>
        <v>13</v>
      </c>
      <c r="J26" s="117">
        <f>IF((I26+H28+(IF(I16&gt;0,0,I16))&gt;'SDR Patient and Stations'!J8),'SDR Patient and Stations'!J8,(I26+H28+(IF(I16&gt;0,0,I16))))</f>
        <v>23</v>
      </c>
      <c r="K26" s="116">
        <f>IF((J26+I28+(IF(J16&gt;0,0,J16))&gt;'SDR Patient and Stations'!K8),'SDR Patient and Stations'!K8,(J26+I28+(IF(J16&gt;0,0,J16))))</f>
        <v>30</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20.055555555555554</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22</v>
      </c>
      <c r="AQ26" s="116">
        <f>IF((AP26+AO28+(IF(AP16&gt;0,0,AP16))&gt;'SDR Patient and Stations'!AQ8),'SDR Patient and Stations'!AQ8,(AP26+AO28+(IF(AP16&gt;0,0,AP16))))</f>
        <v>28.764705882352935</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-2.4078947368421062</v>
      </c>
      <c r="AW26" s="116">
        <f>IF((AV26+AU28+(IF(AV16&gt;0,0,AV16))&gt;'SDR Patient and Stations'!AW8),'SDR Patient and Stations'!AW8,(AV26+AU28+(IF(AV16&gt;0,0,AV16))))</f>
        <v>-2.4078947368421062</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2.4755434782608674</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5.5555555555553582E-2</v>
      </c>
      <c r="AK28" s="116">
        <f t="shared" si="15"/>
        <v>10</v>
      </c>
      <c r="AL28" s="117">
        <f t="shared" si="15"/>
        <v>10</v>
      </c>
      <c r="AM28" s="116">
        <f t="shared" si="15"/>
        <v>8.9576023391812853</v>
      </c>
      <c r="AN28" s="117">
        <f t="shared" si="15"/>
        <v>0</v>
      </c>
      <c r="AO28" s="116">
        <f t="shared" si="15"/>
        <v>6.7647058823529349</v>
      </c>
      <c r="AP28" s="117">
        <f t="shared" si="15"/>
        <v>7.9501488095238102</v>
      </c>
      <c r="AQ28" s="116">
        <f t="shared" si="15"/>
        <v>9.3368055555555536</v>
      </c>
      <c r="AR28" s="117">
        <f t="shared" si="15"/>
        <v>3.5294117647062251E-2</v>
      </c>
      <c r="AS28" s="116">
        <f t="shared" si="15"/>
        <v>1.5625</v>
      </c>
      <c r="AT28" s="117">
        <f t="shared" si="15"/>
        <v>1.5921052631578938</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64</v>
      </c>
      <c r="G30" s="68">
        <f>HLOOKUP(G19,'SDR Patient and Stations'!$B$6:$AT$14,4,FALSE)</f>
        <v>69</v>
      </c>
      <c r="H30" s="60">
        <f>HLOOKUP(H19,'SDR Patient and Stations'!$B$6:$AT$14,4,FALSE)</f>
        <v>74</v>
      </c>
      <c r="I30" s="68">
        <f>HLOOKUP(I19,'SDR Patient and Stations'!$B$6:$AT$14,4,FALSE)</f>
        <v>75</v>
      </c>
      <c r="J30" s="60">
        <f>HLOOKUP(J19,'SDR Patient and Stations'!$B$6:$AT$14,4,FALSE)</f>
        <v>75</v>
      </c>
      <c r="K30" s="68">
        <f>HLOOKUP(K19,'SDR Patient and Stations'!$B$6:$AT$14,4,FALSE)</f>
        <v>80</v>
      </c>
      <c r="L30" s="60">
        <f>HLOOKUP(L19,'SDR Patient and Stations'!$B$6:$AT$14,4,FALSE)</f>
        <v>75</v>
      </c>
      <c r="M30" s="68">
        <f>HLOOKUP(M19,'SDR Patient and Stations'!$B$6:$AT$14,4,FALSE)</f>
        <v>73</v>
      </c>
      <c r="N30" s="60">
        <f>HLOOKUP(N19,'SDR Patient and Stations'!$B$6:$AT$14,4,FALSE)</f>
        <v>67</v>
      </c>
      <c r="O30" s="68">
        <f>HLOOKUP(O19,'SDR Patient and Stations'!$B$6:$AT$14,4,FALSE)</f>
        <v>67</v>
      </c>
      <c r="P30" s="60">
        <f>HLOOKUP(P19,'SDR Patient and Stations'!$B$6:$AT$14,4,FALSE)</f>
        <v>74</v>
      </c>
      <c r="Q30" s="68">
        <f>HLOOKUP(Q19,'SDR Patient and Stations'!$B$6:$AT$14,4,FALSE)</f>
        <v>72</v>
      </c>
      <c r="R30" s="60">
        <f>HLOOKUP(R19,'SDR Patient and Stations'!$B$6:$AT$14,4,FALSE)</f>
        <v>74</v>
      </c>
      <c r="S30" s="68">
        <f>HLOOKUP(S19,'SDR Patient and Stations'!$B$6:$AT$14,4,FALSE)</f>
        <v>77</v>
      </c>
      <c r="T30" s="60">
        <f>HLOOKUP(T19,'SDR Patient and Stations'!$B$6:$AT$14,4,FALSE)</f>
        <v>75</v>
      </c>
      <c r="U30" s="68">
        <f>HLOOKUP(U19,'SDR Patient and Stations'!$B$6:$AT$14,4,FALSE)</f>
        <v>66</v>
      </c>
      <c r="V30" s="60">
        <f>HLOOKUP(V19,'SDR Patient and Stations'!$B$6:$AT$14,4,FALSE)</f>
        <v>63</v>
      </c>
      <c r="W30" s="68">
        <f>HLOOKUP(W19,'SDR Patient and Stations'!$B$6:$AT$14,4,FALSE)</f>
        <v>64</v>
      </c>
      <c r="X30" s="60">
        <f>HLOOKUP(X19,'SDR Patient and Stations'!$B$6:$AT$14,4,FALSE)</f>
        <v>61</v>
      </c>
      <c r="Y30" s="68">
        <f>HLOOKUP(Y19,'SDR Patient and Stations'!$B$6:$AT$14,4,FALSE)</f>
        <v>64</v>
      </c>
      <c r="Z30" s="60">
        <f>HLOOKUP(Z19,'SDR Patient and Stations'!$B$6:$AT$14,4,FALSE)</f>
        <v>65</v>
      </c>
      <c r="AA30" s="68">
        <f>HLOOKUP(AA19,'SDR Patient and Stations'!$B$6:$AT$14,4,FALSE)</f>
        <v>61</v>
      </c>
      <c r="AB30" s="60">
        <f>HLOOKUP(AB19,'SDR Patient and Stations'!$B$6:$AT$14,4,FALSE)</f>
        <v>67</v>
      </c>
      <c r="AC30" s="68">
        <f>HLOOKUP(AC19,'SDR Patient and Stations'!$B$6:$AT$14,4,FALSE)</f>
        <v>78</v>
      </c>
      <c r="AD30" s="60">
        <f>HLOOKUP(AD19,'SDR Patient and Stations'!$B$6:$AT$14,4,FALSE)</f>
        <v>81</v>
      </c>
      <c r="AE30" s="68">
        <f>HLOOKUP(AE19,'SDR Patient and Stations'!$B$6:$AT$14,4,FALSE)</f>
        <v>77</v>
      </c>
      <c r="AF30" s="60">
        <f>HLOOKUP(AF19,'SDR Patient and Stations'!$B$6:$AT$14,4,FALSE)</f>
        <v>90</v>
      </c>
      <c r="AG30" s="68">
        <f>HLOOKUP(AG19,'SDR Patient and Stations'!$B$6:$AT$14,4,FALSE)</f>
        <v>61</v>
      </c>
      <c r="AH30" s="60">
        <f>HLOOKUP(AH19,'SDR Patient and Stations'!$B$6:$AT$14,4,FALSE)</f>
        <v>61</v>
      </c>
      <c r="AI30" s="68">
        <f>HLOOKUP(AI19,'SDR Patient and Stations'!$B$6:$AT$14,4,FALSE)</f>
        <v>76</v>
      </c>
      <c r="AJ30" s="60">
        <f>HLOOKUP(AJ19,'SDR Patient and Stations'!$B$6:$AT$14,4,FALSE)</f>
        <v>77</v>
      </c>
      <c r="AK30" s="68">
        <f>HLOOKUP(AK19,'SDR Patient and Stations'!$B$6:$AT$14,4,FALSE)</f>
        <v>85</v>
      </c>
      <c r="AL30" s="60">
        <f>HLOOKUP(AL19,'SDR Patient and Stations'!$B$6:$AT$14,4,FALSE)</f>
        <v>84</v>
      </c>
      <c r="AM30" s="68">
        <f>HLOOKUP(AM19,'SDR Patient and Stations'!$B$6:$AT$14,4,FALSE)</f>
        <v>90</v>
      </c>
      <c r="AN30" s="60">
        <f>HLOOKUP(AN19,'SDR Patient and Stations'!$B$6:$AT$14,4,FALSE)</f>
        <v>100</v>
      </c>
      <c r="AO30" s="68">
        <f>HLOOKUP(AO19,'SDR Patient and Stations'!$B$6:$AT$14,4,FALSE)</f>
        <v>101</v>
      </c>
      <c r="AP30" s="60">
        <f>HLOOKUP(AP19,'SDR Patient and Stations'!$B$6:$AT$14,4,FALSE)</f>
        <v>95</v>
      </c>
      <c r="AQ30" s="68">
        <f>HLOOKUP(AQ19,'SDR Patient and Stations'!$B$6:$AT$14,4,FALSE)</f>
        <v>96</v>
      </c>
      <c r="AR30" s="60">
        <f>HLOOKUP(AR19,'SDR Patient and Stations'!$B$6:$AT$14,4,FALSE)</f>
        <v>101</v>
      </c>
      <c r="AS30" s="68">
        <f>HLOOKUP(AS19,'SDR Patient and Stations'!$B$6:$AT$14,4,FALSE)</f>
        <v>98</v>
      </c>
      <c r="AT30" s="60">
        <f>HLOOKUP(AT19,'SDR Patient and Stations'!$B$6:$AT$14,4,FALSE)</f>
        <v>75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41</v>
      </c>
      <c r="G32" s="68">
        <f>HLOOKUP(G20,'SDR Patient and Stations'!$B$6:$AT$14,4,FALSE)</f>
        <v>55</v>
      </c>
      <c r="H32" s="60">
        <f>HLOOKUP(H20,'SDR Patient and Stations'!$B$6:$AT$14,4,FALSE)</f>
        <v>52</v>
      </c>
      <c r="I32" s="68">
        <f>HLOOKUP(I20,'SDR Patient and Stations'!$B$6:$AT$14,4,FALSE)</f>
        <v>64</v>
      </c>
      <c r="J32" s="60">
        <f>HLOOKUP(J20,'SDR Patient and Stations'!$B$6:$AT$14,4,FALSE)</f>
        <v>69</v>
      </c>
      <c r="K32" s="68">
        <f>HLOOKUP(K20,'SDR Patient and Stations'!$B$6:$AT$14,4,FALSE)</f>
        <v>74</v>
      </c>
      <c r="L32" s="60">
        <f>HLOOKUP(L20,'SDR Patient and Stations'!$B$6:$AT$14,4,FALSE)</f>
        <v>75</v>
      </c>
      <c r="M32" s="68">
        <f>HLOOKUP(M20,'SDR Patient and Stations'!$B$6:$AT$14,4,FALSE)</f>
        <v>75</v>
      </c>
      <c r="N32" s="60">
        <f>HLOOKUP(N20,'SDR Patient and Stations'!$B$6:$AT$14,4,FALSE)</f>
        <v>80</v>
      </c>
      <c r="O32" s="68">
        <f>HLOOKUP(O20,'SDR Patient and Stations'!$B$6:$AT$14,4,FALSE)</f>
        <v>75</v>
      </c>
      <c r="P32" s="60">
        <f>HLOOKUP(P20,'SDR Patient and Stations'!$B$6:$AT$14,4,FALSE)</f>
        <v>73</v>
      </c>
      <c r="Q32" s="68">
        <f>HLOOKUP(Q20,'SDR Patient and Stations'!$B$6:$AT$14,4,FALSE)</f>
        <v>67</v>
      </c>
      <c r="R32" s="60">
        <f>HLOOKUP(R20,'SDR Patient and Stations'!$B$6:$AT$14,4,FALSE)</f>
        <v>67</v>
      </c>
      <c r="S32" s="68">
        <f>HLOOKUP(S20,'SDR Patient and Stations'!$B$6:$AT$14,4,FALSE)</f>
        <v>74</v>
      </c>
      <c r="T32" s="60">
        <f>HLOOKUP(T20,'SDR Patient and Stations'!$B$6:$AT$14,4,FALSE)</f>
        <v>72</v>
      </c>
      <c r="U32" s="68">
        <f>HLOOKUP(U20,'SDR Patient and Stations'!$B$6:$AT$14,4,FALSE)</f>
        <v>74</v>
      </c>
      <c r="V32" s="60">
        <f>HLOOKUP(V20,'SDR Patient and Stations'!$B$6:$AT$14,4,FALSE)</f>
        <v>77</v>
      </c>
      <c r="W32" s="68">
        <f>HLOOKUP(W20,'SDR Patient and Stations'!$B$6:$AT$14,4,FALSE)</f>
        <v>75</v>
      </c>
      <c r="X32" s="60">
        <f>HLOOKUP(X20,'SDR Patient and Stations'!$B$6:$AT$14,4,FALSE)</f>
        <v>66</v>
      </c>
      <c r="Y32" s="68">
        <f>HLOOKUP(Y20,'SDR Patient and Stations'!$B$6:$AT$14,4,FALSE)</f>
        <v>63</v>
      </c>
      <c r="Z32" s="60">
        <f>HLOOKUP(Z20,'SDR Patient and Stations'!$B$6:$AT$14,4,FALSE)</f>
        <v>64</v>
      </c>
      <c r="AA32" s="68">
        <f>HLOOKUP(AA20,'SDR Patient and Stations'!$B$6:$AT$14,4,FALSE)</f>
        <v>61</v>
      </c>
      <c r="AB32" s="60">
        <f>HLOOKUP(AB20,'SDR Patient and Stations'!$B$6:$AT$14,4,FALSE)</f>
        <v>64</v>
      </c>
      <c r="AC32" s="68">
        <f>HLOOKUP(AC20,'SDR Patient and Stations'!$B$6:$AT$14,4,FALSE)</f>
        <v>65</v>
      </c>
      <c r="AD32" s="60">
        <f>HLOOKUP(AD20,'SDR Patient and Stations'!$B$6:$AT$14,4,FALSE)</f>
        <v>61</v>
      </c>
      <c r="AE32" s="68">
        <f>HLOOKUP(AE20,'SDR Patient and Stations'!$B$6:$AT$14,4,FALSE)</f>
        <v>67</v>
      </c>
      <c r="AF32" s="60">
        <f>HLOOKUP(AF20,'SDR Patient and Stations'!$B$6:$AT$14,4,FALSE)</f>
        <v>78</v>
      </c>
      <c r="AG32" s="68">
        <f>HLOOKUP(AG20,'SDR Patient and Stations'!$B$6:$AT$14,4,FALSE)</f>
        <v>81</v>
      </c>
      <c r="AH32" s="60">
        <f>HLOOKUP(AH20,'SDR Patient and Stations'!$B$6:$AT$14,4,FALSE)</f>
        <v>77</v>
      </c>
      <c r="AI32" s="68">
        <f>HLOOKUP(AI20,'SDR Patient and Stations'!$B$6:$AT$14,4,FALSE)</f>
        <v>90</v>
      </c>
      <c r="AJ32" s="60">
        <f>HLOOKUP(AJ20,'SDR Patient and Stations'!$B$6:$AT$14,4,FALSE)</f>
        <v>61</v>
      </c>
      <c r="AK32" s="68">
        <f>HLOOKUP(AK20,'SDR Patient and Stations'!$B$6:$AT$14,4,FALSE)</f>
        <v>61</v>
      </c>
      <c r="AL32" s="60">
        <f>HLOOKUP(AL20,'SDR Patient and Stations'!$B$6:$AT$14,4,FALSE)</f>
        <v>76</v>
      </c>
      <c r="AM32" s="68">
        <f>HLOOKUP(AM20,'SDR Patient and Stations'!$B$6:$AT$14,4,FALSE)</f>
        <v>77</v>
      </c>
      <c r="AN32" s="60">
        <f>HLOOKUP(AN20,'SDR Patient and Stations'!$B$6:$AT$14,4,FALSE)</f>
        <v>85</v>
      </c>
      <c r="AO32" s="68">
        <f>HLOOKUP(AO20,'SDR Patient and Stations'!$B$6:$AT$14,4,FALSE)</f>
        <v>84</v>
      </c>
      <c r="AP32" s="60">
        <f>HLOOKUP(AP20,'SDR Patient and Stations'!$B$6:$AT$14,4,FALSE)</f>
        <v>90</v>
      </c>
      <c r="AQ32" s="68">
        <f>HLOOKUP(AQ20,'SDR Patient and Stations'!$B$6:$AT$14,4,FALSE)</f>
        <v>100</v>
      </c>
      <c r="AR32" s="60">
        <f>HLOOKUP(AR20,'SDR Patient and Stations'!$B$6:$AT$14,4,FALSE)</f>
        <v>101</v>
      </c>
      <c r="AS32" s="68">
        <f>HLOOKUP(AS20,'SDR Patient and Stations'!$B$6:$AT$14,4,FALSE)</f>
        <v>95</v>
      </c>
      <c r="AT32" s="60">
        <f>HLOOKUP(AT20,'SDR Patient and Stations'!$B$6:$AT$14,4,FALSE)</f>
        <v>96</v>
      </c>
      <c r="AU32" s="68">
        <f>HLOOKUP(AU20,'SDR Patient and Stations'!$B$6:$AT$14,4,FALSE)</f>
        <v>101</v>
      </c>
      <c r="AV32" s="60">
        <f>HLOOKUP(AV20,'SDR Patient and Stations'!$B$6:$AT$14,4,FALSE)</f>
        <v>98</v>
      </c>
      <c r="AW32" s="68">
        <f>HLOOKUP(AW20,'SDR Patient and Stations'!$B$6:$AT$14,4,FALSE)</f>
        <v>75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23</v>
      </c>
      <c r="G34" s="69">
        <f t="shared" si="16"/>
        <v>14</v>
      </c>
      <c r="H34" s="61">
        <f t="shared" si="16"/>
        <v>22</v>
      </c>
      <c r="I34" s="69">
        <f t="shared" si="16"/>
        <v>11</v>
      </c>
      <c r="J34" s="61">
        <f t="shared" si="16"/>
        <v>6</v>
      </c>
      <c r="K34" s="69">
        <f t="shared" si="16"/>
        <v>6</v>
      </c>
      <c r="L34" s="61">
        <f t="shared" si="16"/>
        <v>0</v>
      </c>
      <c r="M34" s="69">
        <f t="shared" si="16"/>
        <v>-2</v>
      </c>
      <c r="N34" s="61">
        <f t="shared" si="16"/>
        <v>-13</v>
      </c>
      <c r="O34" s="69">
        <f t="shared" si="16"/>
        <v>-8</v>
      </c>
      <c r="P34" s="61">
        <f t="shared" si="16"/>
        <v>1</v>
      </c>
      <c r="Q34" s="69">
        <f t="shared" si="16"/>
        <v>5</v>
      </c>
      <c r="R34" s="61">
        <f t="shared" si="16"/>
        <v>7</v>
      </c>
      <c r="S34" s="69">
        <f t="shared" si="16"/>
        <v>3</v>
      </c>
      <c r="T34" s="61">
        <f t="shared" si="16"/>
        <v>3</v>
      </c>
      <c r="U34" s="69">
        <f t="shared" si="16"/>
        <v>-8</v>
      </c>
      <c r="V34" s="61">
        <f t="shared" si="16"/>
        <v>-14</v>
      </c>
      <c r="W34" s="69">
        <f t="shared" si="16"/>
        <v>-11</v>
      </c>
      <c r="X34" s="61">
        <f t="shared" si="16"/>
        <v>-5</v>
      </c>
      <c r="Y34" s="69">
        <f t="shared" si="16"/>
        <v>1</v>
      </c>
      <c r="Z34" s="61">
        <f t="shared" si="16"/>
        <v>1</v>
      </c>
      <c r="AA34" s="69">
        <f t="shared" si="16"/>
        <v>0</v>
      </c>
      <c r="AB34" s="61">
        <f t="shared" si="16"/>
        <v>3</v>
      </c>
      <c r="AC34" s="69">
        <f t="shared" si="16"/>
        <v>13</v>
      </c>
      <c r="AD34" s="61">
        <f t="shared" si="16"/>
        <v>20</v>
      </c>
      <c r="AE34" s="69">
        <f t="shared" si="16"/>
        <v>10</v>
      </c>
      <c r="AF34" s="61">
        <f t="shared" si="16"/>
        <v>12</v>
      </c>
      <c r="AG34" s="69">
        <f t="shared" si="16"/>
        <v>-20</v>
      </c>
      <c r="AH34" s="61">
        <f t="shared" si="16"/>
        <v>-16</v>
      </c>
      <c r="AI34" s="69">
        <f t="shared" si="16"/>
        <v>-14</v>
      </c>
      <c r="AJ34" s="61">
        <f t="shared" si="16"/>
        <v>16</v>
      </c>
      <c r="AK34" s="69">
        <f t="shared" si="16"/>
        <v>24</v>
      </c>
      <c r="AL34" s="61">
        <f t="shared" si="16"/>
        <v>8</v>
      </c>
      <c r="AM34" s="69">
        <f t="shared" si="16"/>
        <v>13</v>
      </c>
      <c r="AN34" s="61">
        <f t="shared" si="16"/>
        <v>15</v>
      </c>
      <c r="AO34" s="69">
        <f t="shared" si="16"/>
        <v>17</v>
      </c>
      <c r="AP34" s="61">
        <f t="shared" si="16"/>
        <v>5</v>
      </c>
      <c r="AQ34" s="69">
        <f t="shared" si="16"/>
        <v>-4</v>
      </c>
      <c r="AR34" s="61">
        <f t="shared" si="16"/>
        <v>0</v>
      </c>
      <c r="AS34" s="69">
        <f t="shared" si="16"/>
        <v>3</v>
      </c>
      <c r="AT34" s="61">
        <f t="shared" si="16"/>
        <v>-21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0.56097560975609762</v>
      </c>
      <c r="G36" s="107">
        <f t="shared" ref="G36:AZ36" si="18">IFERROR(G34/G32,0)</f>
        <v>0.25454545454545452</v>
      </c>
      <c r="H36" s="108">
        <f t="shared" si="18"/>
        <v>0.42307692307692307</v>
      </c>
      <c r="I36" s="107">
        <f t="shared" si="18"/>
        <v>0.171875</v>
      </c>
      <c r="J36" s="108">
        <f t="shared" si="18"/>
        <v>8.6956521739130432E-2</v>
      </c>
      <c r="K36" s="107">
        <f t="shared" si="18"/>
        <v>8.1081081081081086E-2</v>
      </c>
      <c r="L36" s="108">
        <f t="shared" si="18"/>
        <v>0</v>
      </c>
      <c r="M36" s="107">
        <f t="shared" si="18"/>
        <v>-2.6666666666666668E-2</v>
      </c>
      <c r="N36" s="108">
        <f t="shared" si="18"/>
        <v>-0.16250000000000001</v>
      </c>
      <c r="O36" s="107">
        <f t="shared" si="18"/>
        <v>-0.10666666666666667</v>
      </c>
      <c r="P36" s="108">
        <f t="shared" si="18"/>
        <v>1.3698630136986301E-2</v>
      </c>
      <c r="Q36" s="107">
        <f t="shared" si="18"/>
        <v>7.4626865671641784E-2</v>
      </c>
      <c r="R36" s="108">
        <f t="shared" si="18"/>
        <v>0.1044776119402985</v>
      </c>
      <c r="S36" s="107">
        <f t="shared" si="18"/>
        <v>4.0540540540540543E-2</v>
      </c>
      <c r="T36" s="108">
        <f t="shared" si="18"/>
        <v>4.1666666666666664E-2</v>
      </c>
      <c r="U36" s="107">
        <f t="shared" si="18"/>
        <v>-0.10810810810810811</v>
      </c>
      <c r="V36" s="108">
        <f t="shared" si="18"/>
        <v>-0.18181818181818182</v>
      </c>
      <c r="W36" s="107">
        <f t="shared" si="18"/>
        <v>-0.14666666666666667</v>
      </c>
      <c r="X36" s="108">
        <f t="shared" si="18"/>
        <v>-7.575757575757576E-2</v>
      </c>
      <c r="Y36" s="107">
        <f t="shared" si="18"/>
        <v>1.5873015873015872E-2</v>
      </c>
      <c r="Z36" s="108">
        <f t="shared" si="18"/>
        <v>1.5625E-2</v>
      </c>
      <c r="AA36" s="107">
        <f t="shared" si="18"/>
        <v>0</v>
      </c>
      <c r="AB36" s="108">
        <f t="shared" si="18"/>
        <v>4.6875E-2</v>
      </c>
      <c r="AC36" s="107">
        <f t="shared" si="18"/>
        <v>0.2</v>
      </c>
      <c r="AD36" s="108">
        <f t="shared" si="18"/>
        <v>0.32786885245901637</v>
      </c>
      <c r="AE36" s="107">
        <f t="shared" si="18"/>
        <v>0.14925373134328357</v>
      </c>
      <c r="AF36" s="108">
        <f t="shared" si="18"/>
        <v>0.15384615384615385</v>
      </c>
      <c r="AG36" s="107">
        <f t="shared" si="18"/>
        <v>-0.24691358024691357</v>
      </c>
      <c r="AH36" s="108">
        <f t="shared" si="18"/>
        <v>-0.20779220779220781</v>
      </c>
      <c r="AI36" s="107">
        <f t="shared" si="18"/>
        <v>-0.15555555555555556</v>
      </c>
      <c r="AJ36" s="108">
        <f t="shared" si="18"/>
        <v>0.26229508196721313</v>
      </c>
      <c r="AK36" s="107">
        <f t="shared" si="18"/>
        <v>0.39344262295081966</v>
      </c>
      <c r="AL36" s="108">
        <f t="shared" si="18"/>
        <v>0.10526315789473684</v>
      </c>
      <c r="AM36" s="107">
        <f t="shared" si="18"/>
        <v>0.16883116883116883</v>
      </c>
      <c r="AN36" s="108">
        <f t="shared" si="18"/>
        <v>0.17647058823529413</v>
      </c>
      <c r="AO36" s="107">
        <f t="shared" si="18"/>
        <v>0.20238095238095238</v>
      </c>
      <c r="AP36" s="108">
        <f t="shared" si="18"/>
        <v>5.5555555555555552E-2</v>
      </c>
      <c r="AQ36" s="107">
        <f t="shared" si="18"/>
        <v>-0.04</v>
      </c>
      <c r="AR36" s="108">
        <f t="shared" si="18"/>
        <v>0</v>
      </c>
      <c r="AS36" s="107">
        <f t="shared" si="18"/>
        <v>3.1578947368421054E-2</v>
      </c>
      <c r="AT36" s="108">
        <f t="shared" si="18"/>
        <v>-0.21875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3.1165311653116534E-2</v>
      </c>
      <c r="G38" s="107">
        <f t="shared" ref="G38:BD38" si="20">G36/18</f>
        <v>1.4141414141414141E-2</v>
      </c>
      <c r="H38" s="108">
        <f t="shared" si="20"/>
        <v>2.3504273504273504E-2</v>
      </c>
      <c r="I38" s="107">
        <f t="shared" si="20"/>
        <v>9.5486111111111119E-3</v>
      </c>
      <c r="J38" s="108">
        <f t="shared" si="20"/>
        <v>4.830917874396135E-3</v>
      </c>
      <c r="K38" s="107">
        <f t="shared" si="20"/>
        <v>4.5045045045045045E-3</v>
      </c>
      <c r="L38" s="108">
        <f t="shared" si="20"/>
        <v>0</v>
      </c>
      <c r="M38" s="107">
        <f t="shared" si="20"/>
        <v>-1.4814814814814816E-3</v>
      </c>
      <c r="N38" s="108">
        <f t="shared" si="20"/>
        <v>-9.0277777777777787E-3</v>
      </c>
      <c r="O38" s="107">
        <f t="shared" si="20"/>
        <v>-5.9259259259259265E-3</v>
      </c>
      <c r="P38" s="108">
        <f t="shared" si="20"/>
        <v>7.6103500761035003E-4</v>
      </c>
      <c r="Q38" s="107">
        <f t="shared" si="20"/>
        <v>4.1459369817578766E-3</v>
      </c>
      <c r="R38" s="108">
        <f t="shared" si="20"/>
        <v>5.8043117744610278E-3</v>
      </c>
      <c r="S38" s="107">
        <f t="shared" si="20"/>
        <v>2.2522522522522522E-3</v>
      </c>
      <c r="T38" s="108">
        <f t="shared" si="20"/>
        <v>2.3148148148148147E-3</v>
      </c>
      <c r="U38" s="107">
        <f t="shared" si="20"/>
        <v>-6.006006006006006E-3</v>
      </c>
      <c r="V38" s="108">
        <f t="shared" si="20"/>
        <v>-1.0101010101010102E-2</v>
      </c>
      <c r="W38" s="107">
        <f t="shared" si="20"/>
        <v>-8.1481481481481474E-3</v>
      </c>
      <c r="X38" s="108">
        <f t="shared" si="20"/>
        <v>-4.2087542087542087E-3</v>
      </c>
      <c r="Y38" s="107">
        <f t="shared" si="20"/>
        <v>8.8183421516754845E-4</v>
      </c>
      <c r="Z38" s="108">
        <f t="shared" si="20"/>
        <v>8.6805555555555551E-4</v>
      </c>
      <c r="AA38" s="107">
        <f t="shared" si="20"/>
        <v>0</v>
      </c>
      <c r="AB38" s="108">
        <f t="shared" si="20"/>
        <v>2.6041666666666665E-3</v>
      </c>
      <c r="AC38" s="107">
        <f t="shared" si="20"/>
        <v>1.1111111111111112E-2</v>
      </c>
      <c r="AD38" s="108">
        <f t="shared" si="20"/>
        <v>1.8214936247723131E-2</v>
      </c>
      <c r="AE38" s="107">
        <f t="shared" si="20"/>
        <v>8.2918739635157532E-3</v>
      </c>
      <c r="AF38" s="108">
        <f t="shared" si="20"/>
        <v>8.5470085470085479E-3</v>
      </c>
      <c r="AG38" s="107">
        <f t="shared" si="20"/>
        <v>-1.3717421124828532E-2</v>
      </c>
      <c r="AH38" s="108">
        <f t="shared" si="20"/>
        <v>-1.1544011544011544E-2</v>
      </c>
      <c r="AI38" s="107">
        <f t="shared" si="20"/>
        <v>-8.6419753086419762E-3</v>
      </c>
      <c r="AJ38" s="108">
        <f t="shared" si="20"/>
        <v>1.4571948998178506E-2</v>
      </c>
      <c r="AK38" s="107">
        <f t="shared" si="20"/>
        <v>2.185792349726776E-2</v>
      </c>
      <c r="AL38" s="108">
        <f t="shared" si="20"/>
        <v>5.8479532163742687E-3</v>
      </c>
      <c r="AM38" s="107">
        <f t="shared" si="20"/>
        <v>9.3795093795093799E-3</v>
      </c>
      <c r="AN38" s="108">
        <f t="shared" si="20"/>
        <v>9.8039215686274508E-3</v>
      </c>
      <c r="AO38" s="107">
        <f t="shared" si="20"/>
        <v>1.1243386243386243E-2</v>
      </c>
      <c r="AP38" s="108">
        <f t="shared" si="20"/>
        <v>3.0864197530864196E-3</v>
      </c>
      <c r="AQ38" s="107">
        <f t="shared" si="20"/>
        <v>-2.2222222222222222E-3</v>
      </c>
      <c r="AR38" s="108">
        <f t="shared" si="20"/>
        <v>0</v>
      </c>
      <c r="AS38" s="107">
        <f t="shared" si="20"/>
        <v>1.7543859649122807E-3</v>
      </c>
      <c r="AT38" s="108">
        <f t="shared" si="20"/>
        <v>-1.2152777777777778E-2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0.56097560975609762</v>
      </c>
      <c r="G40" s="120">
        <f t="shared" ref="G40:BD40" si="21">G38*G41</f>
        <v>0.25454545454545452</v>
      </c>
      <c r="H40" s="108">
        <f t="shared" si="21"/>
        <v>0.42307692307692307</v>
      </c>
      <c r="I40" s="107">
        <f t="shared" si="21"/>
        <v>0.171875</v>
      </c>
      <c r="J40" s="108">
        <f t="shared" si="21"/>
        <v>8.6956521739130432E-2</v>
      </c>
      <c r="K40" s="107">
        <f t="shared" si="21"/>
        <v>8.1081081081081086E-2</v>
      </c>
      <c r="L40" s="108">
        <f t="shared" si="21"/>
        <v>0</v>
      </c>
      <c r="M40" s="107">
        <f t="shared" si="21"/>
        <v>-2.6666666666666668E-2</v>
      </c>
      <c r="N40" s="108">
        <f t="shared" si="21"/>
        <v>-0.16250000000000001</v>
      </c>
      <c r="O40" s="107">
        <f t="shared" si="21"/>
        <v>-0.10666666666666667</v>
      </c>
      <c r="P40" s="108">
        <f t="shared" si="21"/>
        <v>1.3698630136986301E-2</v>
      </c>
      <c r="Q40" s="107">
        <f t="shared" si="21"/>
        <v>7.4626865671641784E-2</v>
      </c>
      <c r="R40" s="108">
        <f t="shared" si="21"/>
        <v>0.1044776119402985</v>
      </c>
      <c r="S40" s="107">
        <f t="shared" si="21"/>
        <v>4.0540540540540543E-2</v>
      </c>
      <c r="T40" s="108">
        <f t="shared" si="21"/>
        <v>4.1666666666666664E-2</v>
      </c>
      <c r="U40" s="107">
        <f t="shared" si="21"/>
        <v>-0.10810810810810811</v>
      </c>
      <c r="V40" s="108">
        <f t="shared" si="21"/>
        <v>-0.18181818181818182</v>
      </c>
      <c r="W40" s="107">
        <f t="shared" si="21"/>
        <v>-0.14666666666666667</v>
      </c>
      <c r="X40" s="108">
        <f t="shared" si="21"/>
        <v>-7.575757575757576E-2</v>
      </c>
      <c r="Y40" s="107">
        <f t="shared" si="21"/>
        <v>1.5873015873015872E-2</v>
      </c>
      <c r="Z40" s="108">
        <f t="shared" si="21"/>
        <v>1.5625E-2</v>
      </c>
      <c r="AA40" s="107">
        <f t="shared" si="21"/>
        <v>0</v>
      </c>
      <c r="AB40" s="108">
        <f t="shared" si="21"/>
        <v>4.6875E-2</v>
      </c>
      <c r="AC40" s="107">
        <f t="shared" si="21"/>
        <v>0.2</v>
      </c>
      <c r="AD40" s="108">
        <f t="shared" si="21"/>
        <v>0.32786885245901637</v>
      </c>
      <c r="AE40" s="107">
        <f t="shared" si="21"/>
        <v>0.14925373134328357</v>
      </c>
      <c r="AF40" s="108">
        <f t="shared" si="21"/>
        <v>0.15384615384615385</v>
      </c>
      <c r="AG40" s="107">
        <f t="shared" si="21"/>
        <v>-0.24691358024691357</v>
      </c>
      <c r="AH40" s="108">
        <f t="shared" si="21"/>
        <v>-0.20779220779220781</v>
      </c>
      <c r="AI40" s="107">
        <f t="shared" si="21"/>
        <v>-0.15555555555555556</v>
      </c>
      <c r="AJ40" s="108">
        <f t="shared" si="21"/>
        <v>0.26229508196721313</v>
      </c>
      <c r="AK40" s="107">
        <f t="shared" si="21"/>
        <v>0.39344262295081966</v>
      </c>
      <c r="AL40" s="108">
        <f t="shared" si="21"/>
        <v>0.10526315789473684</v>
      </c>
      <c r="AM40" s="107">
        <f t="shared" si="21"/>
        <v>0.16883116883116883</v>
      </c>
      <c r="AN40" s="108">
        <f t="shared" si="21"/>
        <v>0.1764705882352941</v>
      </c>
      <c r="AO40" s="107">
        <f t="shared" si="21"/>
        <v>0.20238095238095238</v>
      </c>
      <c r="AP40" s="108">
        <f t="shared" si="21"/>
        <v>5.5555555555555552E-2</v>
      </c>
      <c r="AQ40" s="107">
        <f t="shared" si="21"/>
        <v>-0.04</v>
      </c>
      <c r="AR40" s="108">
        <f t="shared" si="21"/>
        <v>0</v>
      </c>
      <c r="AS40" s="107">
        <f t="shared" si="21"/>
        <v>3.1578947368421054E-2</v>
      </c>
      <c r="AT40" s="108">
        <f t="shared" si="21"/>
        <v>-0.21875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99.902439024390247</v>
      </c>
      <c r="G43" s="109">
        <f t="shared" ref="G43:BD43" si="22">G30+(G30*G40)</f>
        <v>86.563636363636363</v>
      </c>
      <c r="H43" s="110">
        <f t="shared" si="22"/>
        <v>105.30769230769231</v>
      </c>
      <c r="I43" s="109">
        <f t="shared" si="22"/>
        <v>87.890625</v>
      </c>
      <c r="J43" s="110">
        <f t="shared" si="22"/>
        <v>81.521739130434781</v>
      </c>
      <c r="K43" s="109">
        <f t="shared" si="22"/>
        <v>86.486486486486484</v>
      </c>
      <c r="L43" s="110">
        <f t="shared" si="22"/>
        <v>75</v>
      </c>
      <c r="M43" s="109">
        <f t="shared" si="22"/>
        <v>71.053333333333327</v>
      </c>
      <c r="N43" s="110">
        <f t="shared" si="22"/>
        <v>56.112499999999997</v>
      </c>
      <c r="O43" s="109">
        <f t="shared" si="22"/>
        <v>59.853333333333332</v>
      </c>
      <c r="P43" s="110">
        <f t="shared" si="22"/>
        <v>75.013698630136986</v>
      </c>
      <c r="Q43" s="109">
        <f t="shared" si="22"/>
        <v>77.373134328358205</v>
      </c>
      <c r="R43" s="110">
        <f t="shared" si="22"/>
        <v>81.731343283582092</v>
      </c>
      <c r="S43" s="109">
        <f t="shared" si="22"/>
        <v>80.121621621621628</v>
      </c>
      <c r="T43" s="110">
        <f t="shared" si="22"/>
        <v>78.125</v>
      </c>
      <c r="U43" s="109">
        <f t="shared" si="22"/>
        <v>58.864864864864863</v>
      </c>
      <c r="V43" s="110">
        <f t="shared" si="22"/>
        <v>51.545454545454547</v>
      </c>
      <c r="W43" s="109">
        <f t="shared" si="22"/>
        <v>54.61333333333333</v>
      </c>
      <c r="X43" s="110">
        <f t="shared" si="22"/>
        <v>56.378787878787875</v>
      </c>
      <c r="Y43" s="109">
        <f t="shared" si="22"/>
        <v>65.015873015873012</v>
      </c>
      <c r="Z43" s="110">
        <f t="shared" si="22"/>
        <v>66.015625</v>
      </c>
      <c r="AA43" s="109">
        <f t="shared" si="22"/>
        <v>61</v>
      </c>
      <c r="AB43" s="110">
        <f t="shared" si="22"/>
        <v>70.140625</v>
      </c>
      <c r="AC43" s="109">
        <f t="shared" si="22"/>
        <v>93.6</v>
      </c>
      <c r="AD43" s="110">
        <f t="shared" si="22"/>
        <v>107.55737704918033</v>
      </c>
      <c r="AE43" s="109">
        <f t="shared" si="22"/>
        <v>88.492537313432834</v>
      </c>
      <c r="AF43" s="110">
        <f t="shared" si="22"/>
        <v>103.84615384615384</v>
      </c>
      <c r="AG43" s="109">
        <f t="shared" si="22"/>
        <v>45.938271604938272</v>
      </c>
      <c r="AH43" s="110">
        <f t="shared" si="22"/>
        <v>48.324675324675326</v>
      </c>
      <c r="AI43" s="109">
        <f t="shared" si="22"/>
        <v>64.177777777777777</v>
      </c>
      <c r="AJ43" s="110">
        <f t="shared" si="22"/>
        <v>97.196721311475414</v>
      </c>
      <c r="AK43" s="109">
        <f t="shared" si="22"/>
        <v>118.44262295081967</v>
      </c>
      <c r="AL43" s="110">
        <f t="shared" si="22"/>
        <v>92.84210526315789</v>
      </c>
      <c r="AM43" s="109">
        <f t="shared" si="22"/>
        <v>105.1948051948052</v>
      </c>
      <c r="AN43" s="110">
        <f t="shared" si="22"/>
        <v>117.64705882352941</v>
      </c>
      <c r="AO43" s="109">
        <f t="shared" si="22"/>
        <v>121.44047619047619</v>
      </c>
      <c r="AP43" s="110">
        <f t="shared" si="22"/>
        <v>100.27777777777777</v>
      </c>
      <c r="AQ43" s="109">
        <f t="shared" si="22"/>
        <v>92.16</v>
      </c>
      <c r="AR43" s="110">
        <f t="shared" si="22"/>
        <v>101</v>
      </c>
      <c r="AS43" s="109">
        <f t="shared" si="22"/>
        <v>101.09473684210526</v>
      </c>
      <c r="AT43" s="110">
        <f t="shared" si="22"/>
        <v>58.59375</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31.219512195121951</v>
      </c>
      <c r="G45" s="69">
        <f t="shared" ref="G45:AZ45" si="23">G43/$F$1</f>
        <v>27.051136363636363</v>
      </c>
      <c r="H45" s="61">
        <f t="shared" si="23"/>
        <v>32.908653846153847</v>
      </c>
      <c r="I45" s="69">
        <f t="shared" si="23"/>
        <v>27.4658203125</v>
      </c>
      <c r="J45" s="61">
        <f t="shared" si="23"/>
        <v>25.475543478260867</v>
      </c>
      <c r="K45" s="69">
        <f t="shared" si="23"/>
        <v>27.027027027027025</v>
      </c>
      <c r="L45" s="61">
        <f t="shared" si="23"/>
        <v>23.4375</v>
      </c>
      <c r="M45" s="69">
        <f t="shared" si="23"/>
        <v>22.204166666666662</v>
      </c>
      <c r="N45" s="61">
        <f t="shared" si="23"/>
        <v>17.535156249999996</v>
      </c>
      <c r="O45" s="69">
        <f t="shared" si="23"/>
        <v>18.704166666666666</v>
      </c>
      <c r="P45" s="61">
        <f t="shared" si="23"/>
        <v>23.441780821917806</v>
      </c>
      <c r="Q45" s="69">
        <f t="shared" si="23"/>
        <v>24.179104477611936</v>
      </c>
      <c r="R45" s="61">
        <f t="shared" si="23"/>
        <v>25.541044776119403</v>
      </c>
      <c r="S45" s="69">
        <f t="shared" si="23"/>
        <v>25.038006756756758</v>
      </c>
      <c r="T45" s="61">
        <f t="shared" si="23"/>
        <v>24.4140625</v>
      </c>
      <c r="U45" s="69">
        <f t="shared" si="23"/>
        <v>18.39527027027027</v>
      </c>
      <c r="V45" s="61">
        <f t="shared" si="23"/>
        <v>16.107954545454543</v>
      </c>
      <c r="W45" s="69">
        <f t="shared" si="23"/>
        <v>17.066666666666663</v>
      </c>
      <c r="X45" s="61">
        <f t="shared" si="23"/>
        <v>17.618371212121211</v>
      </c>
      <c r="Y45" s="69">
        <f t="shared" si="23"/>
        <v>20.317460317460316</v>
      </c>
      <c r="Z45" s="61">
        <f t="shared" si="23"/>
        <v>20.6298828125</v>
      </c>
      <c r="AA45" s="69">
        <f t="shared" si="23"/>
        <v>19.0625</v>
      </c>
      <c r="AB45" s="61">
        <f t="shared" si="23"/>
        <v>21.9189453125</v>
      </c>
      <c r="AC45" s="69">
        <f t="shared" si="23"/>
        <v>29.249999999999996</v>
      </c>
      <c r="AD45" s="61">
        <f t="shared" si="23"/>
        <v>33.611680327868854</v>
      </c>
      <c r="AE45" s="69">
        <f t="shared" si="23"/>
        <v>27.65391791044776</v>
      </c>
      <c r="AF45" s="61">
        <f t="shared" si="23"/>
        <v>32.451923076923073</v>
      </c>
      <c r="AG45" s="69">
        <f t="shared" si="23"/>
        <v>14.355709876543209</v>
      </c>
      <c r="AH45" s="61">
        <f t="shared" si="23"/>
        <v>15.101461038961039</v>
      </c>
      <c r="AI45" s="69">
        <f t="shared" si="23"/>
        <v>20.055555555555554</v>
      </c>
      <c r="AJ45" s="61">
        <f t="shared" si="23"/>
        <v>30.373975409836067</v>
      </c>
      <c r="AK45" s="69">
        <f t="shared" si="23"/>
        <v>37.013319672131146</v>
      </c>
      <c r="AL45" s="61">
        <f t="shared" si="23"/>
        <v>29.013157894736839</v>
      </c>
      <c r="AM45" s="69">
        <f t="shared" si="23"/>
        <v>32.873376623376622</v>
      </c>
      <c r="AN45" s="61">
        <f t="shared" si="23"/>
        <v>36.764705882352935</v>
      </c>
      <c r="AO45" s="69">
        <f t="shared" si="23"/>
        <v>37.95014880952381</v>
      </c>
      <c r="AP45" s="61">
        <f t="shared" si="23"/>
        <v>31.336805555555554</v>
      </c>
      <c r="AQ45" s="69">
        <f t="shared" si="23"/>
        <v>28.799999999999997</v>
      </c>
      <c r="AR45" s="61">
        <f t="shared" si="23"/>
        <v>31.5625</v>
      </c>
      <c r="AS45" s="69">
        <f t="shared" si="23"/>
        <v>31.592105263157894</v>
      </c>
      <c r="AT45" s="61">
        <f t="shared" si="23"/>
        <v>18.310546875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13</v>
      </c>
      <c r="G47" s="172">
        <f>G45-G26</f>
        <v>14.051136363636363</v>
      </c>
      <c r="H47" s="118">
        <f>H45-H26</f>
        <v>19.908653846153847</v>
      </c>
      <c r="I47" s="119">
        <f t="shared" ref="I47:AZ47" si="24">I45-I26</f>
        <v>14.4658203125</v>
      </c>
      <c r="J47" s="118">
        <f t="shared" si="24"/>
        <v>2.4755434782608674</v>
      </c>
      <c r="K47" s="119">
        <f t="shared" si="24"/>
        <v>-2.9729729729729755</v>
      </c>
      <c r="L47" s="118">
        <f t="shared" si="24"/>
        <v>-6.5625</v>
      </c>
      <c r="M47" s="119">
        <f t="shared" si="24"/>
        <v>-7.7958333333333378</v>
      </c>
      <c r="N47" s="118">
        <f t="shared" si="24"/>
        <v>-12.464843750000004</v>
      </c>
      <c r="O47" s="119">
        <f t="shared" si="24"/>
        <v>-11.295833333333334</v>
      </c>
      <c r="P47" s="118">
        <f t="shared" si="24"/>
        <v>-6.5582191780821937</v>
      </c>
      <c r="Q47" s="119">
        <f t="shared" si="24"/>
        <v>-5.8208955223880636</v>
      </c>
      <c r="R47" s="118">
        <f t="shared" si="24"/>
        <v>-4.4589552238805972</v>
      </c>
      <c r="S47" s="119">
        <f t="shared" si="24"/>
        <v>-4.9619932432432421</v>
      </c>
      <c r="T47" s="118">
        <f t="shared" si="24"/>
        <v>-5.5859375</v>
      </c>
      <c r="U47" s="119">
        <f t="shared" si="24"/>
        <v>-11.60472972972973</v>
      </c>
      <c r="V47" s="118">
        <f t="shared" si="24"/>
        <v>-13.892045454545457</v>
      </c>
      <c r="W47" s="119">
        <f t="shared" si="24"/>
        <v>-12.933333333333337</v>
      </c>
      <c r="X47" s="118">
        <f t="shared" si="24"/>
        <v>-12.381628787878789</v>
      </c>
      <c r="Y47" s="119">
        <f t="shared" si="24"/>
        <v>-9.6825396825396837</v>
      </c>
      <c r="Z47" s="118">
        <f t="shared" si="24"/>
        <v>-9.3701171875</v>
      </c>
      <c r="AA47" s="119">
        <f t="shared" si="24"/>
        <v>-10.9375</v>
      </c>
      <c r="AB47" s="118">
        <f t="shared" si="24"/>
        <v>-8.0810546875</v>
      </c>
      <c r="AC47" s="119">
        <f t="shared" si="24"/>
        <v>-0.75000000000000355</v>
      </c>
      <c r="AD47" s="118">
        <f t="shared" si="24"/>
        <v>3.6116803278688536</v>
      </c>
      <c r="AE47" s="119">
        <f t="shared" si="24"/>
        <v>-2.3460820895522403</v>
      </c>
      <c r="AF47" s="118">
        <f t="shared" si="24"/>
        <v>2.4519230769230731</v>
      </c>
      <c r="AG47" s="119">
        <f t="shared" si="24"/>
        <v>-15.644290123456791</v>
      </c>
      <c r="AH47" s="118">
        <f t="shared" si="24"/>
        <v>-4.8985389610389607</v>
      </c>
      <c r="AI47" s="119">
        <f t="shared" si="24"/>
        <v>5.5555555555553582E-2</v>
      </c>
      <c r="AJ47" s="118">
        <f t="shared" si="24"/>
        <v>10.373975409836067</v>
      </c>
      <c r="AK47" s="119">
        <f t="shared" si="24"/>
        <v>17.013319672131146</v>
      </c>
      <c r="AL47" s="118">
        <f t="shared" si="24"/>
        <v>8.9576023391812853</v>
      </c>
      <c r="AM47" s="119">
        <f t="shared" si="24"/>
        <v>2.8733766233766218</v>
      </c>
      <c r="AN47" s="118">
        <f t="shared" si="24"/>
        <v>6.7647058823529349</v>
      </c>
      <c r="AO47" s="119">
        <f t="shared" si="24"/>
        <v>7.9501488095238102</v>
      </c>
      <c r="AP47" s="118">
        <f t="shared" si="24"/>
        <v>9.3368055555555536</v>
      </c>
      <c r="AQ47" s="119">
        <f t="shared" si="24"/>
        <v>3.5294117647062251E-2</v>
      </c>
      <c r="AR47" s="118">
        <f t="shared" si="24"/>
        <v>1.5625</v>
      </c>
      <c r="AS47" s="119">
        <f t="shared" si="24"/>
        <v>1.5921052631578938</v>
      </c>
      <c r="AT47" s="118">
        <f t="shared" si="24"/>
        <v>-11.689453125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2.4755434782608674</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5.5555555555553582E-2</v>
      </c>
      <c r="AJ49" s="63">
        <f t="shared" si="25"/>
        <v>10</v>
      </c>
      <c r="AK49" s="71">
        <f t="shared" si="25"/>
        <v>10</v>
      </c>
      <c r="AL49" s="63">
        <f t="shared" si="25"/>
        <v>8.9576023391812853</v>
      </c>
      <c r="AM49" s="71">
        <f t="shared" si="25"/>
        <v>0</v>
      </c>
      <c r="AN49" s="63">
        <f t="shared" si="25"/>
        <v>6.7647058823529349</v>
      </c>
      <c r="AO49" s="71">
        <f t="shared" si="25"/>
        <v>7.9501488095238102</v>
      </c>
      <c r="AP49" s="63">
        <f t="shared" si="25"/>
        <v>9.3368055555555536</v>
      </c>
      <c r="AQ49" s="71">
        <f t="shared" si="25"/>
        <v>3.5294117647062251E-2</v>
      </c>
      <c r="AR49" s="63">
        <f t="shared" si="25"/>
        <v>1.5625</v>
      </c>
      <c r="AS49" s="71">
        <f t="shared" si="25"/>
        <v>1.5921052631578938</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1.0576923076923077</v>
      </c>
      <c r="E13" s="55">
        <f>'SDR Patient and Stations'!D12</f>
        <v>1</v>
      </c>
      <c r="F13" s="54">
        <f>'SDR Patient and Stations'!E12</f>
        <v>1.2307692307692308</v>
      </c>
      <c r="G13" s="55">
        <f>'SDR Patient and Stations'!F12</f>
        <v>1.2321428571428572</v>
      </c>
      <c r="H13" s="54">
        <f>'SDR Patient and Stations'!G12</f>
        <v>1.3214285714285714</v>
      </c>
      <c r="I13" s="55">
        <f>'SDR Patient and Stations'!H12</f>
        <v>1.3392857142857142</v>
      </c>
      <c r="J13" s="54">
        <f>'SDR Patient and Stations'!I12</f>
        <v>0.9375</v>
      </c>
      <c r="K13" s="55">
        <f>'SDR Patient and Stations'!J12</f>
        <v>1</v>
      </c>
      <c r="L13" s="54">
        <f>'SDR Patient and Stations'!K12</f>
        <v>0.75</v>
      </c>
      <c r="M13" s="55">
        <f>'SDR Patient and Stations'!L12</f>
        <v>0.73</v>
      </c>
      <c r="N13" s="54">
        <f>'SDR Patient and Stations'!M12</f>
        <v>0.62037037037037035</v>
      </c>
      <c r="O13" s="55">
        <f>'SDR Patient and Stations'!N12</f>
        <v>0.62037037037037035</v>
      </c>
      <c r="P13" s="54">
        <f>'SDR Patient and Stations'!O12</f>
        <v>0.68518518518518523</v>
      </c>
      <c r="Q13" s="55">
        <f>'SDR Patient and Stations'!P12</f>
        <v>0.66666666666666663</v>
      </c>
      <c r="R13" s="54">
        <f>'SDR Patient and Stations'!Q12</f>
        <v>0.68518518518518523</v>
      </c>
      <c r="S13" s="55">
        <f>'SDR Patient and Stations'!R12</f>
        <v>0.71296296296296291</v>
      </c>
      <c r="T13" s="54">
        <f>'SDR Patient and Stations'!S12</f>
        <v>0.69444444444444442</v>
      </c>
      <c r="U13" s="55">
        <f>'SDR Patient and Stations'!T12</f>
        <v>0.61111111111111116</v>
      </c>
      <c r="V13" s="54">
        <f>'SDR Patient and Stations'!U12</f>
        <v>0.58333333333333337</v>
      </c>
      <c r="W13" s="55">
        <f>'SDR Patient and Stations'!V12</f>
        <v>0.59259259259259256</v>
      </c>
      <c r="X13" s="54">
        <f>'SDR Patient and Stations'!W12</f>
        <v>0.56481481481481477</v>
      </c>
      <c r="Y13" s="55">
        <f>'SDR Patient and Stations'!X12</f>
        <v>0.59259259259259256</v>
      </c>
      <c r="Z13" s="54">
        <f>'SDR Patient and Stations'!Y12</f>
        <v>0.60185185185185186</v>
      </c>
      <c r="AA13" s="55">
        <f>'SDR Patient and Stations'!Z12</f>
        <v>0.56481481481481477</v>
      </c>
      <c r="AB13" s="54">
        <f>'SDR Patient and Stations'!AA12</f>
        <v>0.62037037037037035</v>
      </c>
      <c r="AC13" s="55">
        <f>'SDR Patient and Stations'!AB12</f>
        <v>0.72222222222222221</v>
      </c>
      <c r="AD13" s="54">
        <f>'SDR Patient and Stations'!AC12</f>
        <v>0.75</v>
      </c>
      <c r="AE13" s="55">
        <f>'SDR Patient and Stations'!AD12</f>
        <v>0.71296296296296291</v>
      </c>
      <c r="AF13" s="54">
        <f>'SDR Patient and Stations'!AE12</f>
        <v>0.83333333333333337</v>
      </c>
      <c r="AG13" s="55">
        <f>'SDR Patient and Stations'!AF12</f>
        <v>0.8970588235294118</v>
      </c>
      <c r="AH13" s="54">
        <f>'SDR Patient and Stations'!AG12</f>
        <v>0.8970588235294118</v>
      </c>
      <c r="AI13" s="55">
        <f>'SDR Patient and Stations'!AH12</f>
        <v>0.95</v>
      </c>
      <c r="AJ13" s="54">
        <f>'SDR Patient and Stations'!AI12</f>
        <v>0.96250000000000002</v>
      </c>
      <c r="AK13" s="55">
        <f>'SDR Patient and Stations'!AJ12</f>
        <v>0.81730769230769229</v>
      </c>
      <c r="AL13" s="54">
        <f>'SDR Patient and Stations'!AK12</f>
        <v>0.80769230769230771</v>
      </c>
      <c r="AM13" s="55">
        <f>'SDR Patient and Stations'!AL12</f>
        <v>0.86538461538461542</v>
      </c>
      <c r="AN13" s="54">
        <f>'SDR Patient and Stations'!AM12</f>
        <v>0.96153846153846156</v>
      </c>
      <c r="AO13" s="55">
        <f>'SDR Patient and Stations'!AN12</f>
        <v>0.97115384615384615</v>
      </c>
      <c r="AP13" s="54">
        <f>'SDR Patient and Stations'!AO12</f>
        <v>0.98958333333333337</v>
      </c>
      <c r="AQ13" s="55">
        <f>'SDR Patient and Stations'!AP12</f>
        <v>1</v>
      </c>
      <c r="AR13" s="54">
        <f>'SDR Patient and Stations'!AQ12</f>
        <v>1.0520833333333333</v>
      </c>
      <c r="AS13" s="55">
        <f>'SDR Patient and Stations'!AR12</f>
        <v>1.0208333333333333</v>
      </c>
      <c r="AT13" s="54">
        <f>'SDR Patient and Stations'!AS12</f>
        <v>0.9375</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6</v>
      </c>
      <c r="D14" s="166">
        <f>'SDR Patient and Stations'!C14</f>
        <v>0</v>
      </c>
      <c r="E14" s="167">
        <f>'SDR Patient and Stations'!D14</f>
        <v>0</v>
      </c>
      <c r="F14" s="166">
        <f>'SDR Patient and Stations'!E14</f>
        <v>1</v>
      </c>
      <c r="G14" s="167">
        <f>'SDR Patient and Stations'!F14</f>
        <v>0</v>
      </c>
      <c r="H14" s="166">
        <f>'SDR Patient and Stations'!G14</f>
        <v>6</v>
      </c>
      <c r="I14" s="167">
        <f>'SDR Patient and Stations'!H14</f>
        <v>5</v>
      </c>
      <c r="J14" s="166">
        <f>'SDR Patient and Stations'!I14</f>
        <v>0</v>
      </c>
      <c r="K14" s="167">
        <f>'SDR Patient and Stations'!J14</f>
        <v>0</v>
      </c>
      <c r="L14" s="166">
        <f>'SDR Patient and Stations'!K14</f>
        <v>2</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-10</v>
      </c>
      <c r="AD14" s="166">
        <f>'SDR Patient and Stations'!AC14</f>
        <v>0</v>
      </c>
      <c r="AE14" s="167">
        <f>'SDR Patient and Stations'!AD14</f>
        <v>0</v>
      </c>
      <c r="AF14" s="166">
        <f>'SDR Patient and Stations'!AE14</f>
        <v>0</v>
      </c>
      <c r="AG14" s="167">
        <f>'SDR Patient and Stations'!AF14</f>
        <v>3</v>
      </c>
      <c r="AH14" s="166">
        <f>'SDR Patient and Stations'!AG14</f>
        <v>0</v>
      </c>
      <c r="AI14" s="167">
        <f>'SDR Patient and Stations'!AH14</f>
        <v>0</v>
      </c>
      <c r="AJ14" s="166">
        <f>'SDR Patient and Stations'!AI14</f>
        <v>6</v>
      </c>
      <c r="AK14" s="167">
        <f>'SDR Patient and Stations'!AJ14</f>
        <v>-8</v>
      </c>
      <c r="AL14" s="166">
        <f>'SDR Patient and Stations'!AK14</f>
        <v>0</v>
      </c>
      <c r="AM14" s="167">
        <f>'SDR Patient and Stations'!AL14</f>
        <v>6</v>
      </c>
      <c r="AN14" s="166">
        <f>'SDR Patient and Stations'!AM14</f>
        <v>0</v>
      </c>
      <c r="AO14" s="167">
        <f>'SDR Patient and Stations'!AN14</f>
        <v>0</v>
      </c>
      <c r="AP14" s="166">
        <f>'SDR Patient and Stations'!AO14</f>
        <v>-8</v>
      </c>
      <c r="AQ14" s="167">
        <f>'SDR Patient and Stations'!AP14</f>
        <v>-4</v>
      </c>
      <c r="AR14" s="166">
        <f>'SDR Patient and Stations'!AQ14</f>
        <v>1</v>
      </c>
      <c r="AS14" s="167">
        <f>'SDR Patient and Stations'!AR14</f>
        <v>7</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1</v>
      </c>
      <c r="J15" s="167">
        <f>'SDR Patient and Stations'!I15</f>
        <v>0</v>
      </c>
      <c r="K15" s="166">
        <f>'SDR Patient and Stations'!J15</f>
        <v>6</v>
      </c>
      <c r="L15" s="167">
        <f>'SDR Patient and Stations'!K15</f>
        <v>5</v>
      </c>
      <c r="M15" s="166">
        <f>'SDR Patient and Stations'!L15</f>
        <v>0</v>
      </c>
      <c r="N15" s="167">
        <f>'SDR Patient and Stations'!M15</f>
        <v>0</v>
      </c>
      <c r="O15" s="166">
        <f>'SDR Patient and Stations'!N15</f>
        <v>2</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-10</v>
      </c>
      <c r="AG15" s="166">
        <f>'SDR Patient and Stations'!AF15</f>
        <v>0</v>
      </c>
      <c r="AH15" s="167">
        <f>'SDR Patient and Stations'!AG15</f>
        <v>0</v>
      </c>
      <c r="AI15" s="166">
        <f>'SDR Patient and Stations'!AH15</f>
        <v>0</v>
      </c>
      <c r="AJ15" s="167">
        <f>'SDR Patient and Stations'!AI15</f>
        <v>3</v>
      </c>
      <c r="AK15" s="166">
        <f>'SDR Patient and Stations'!AJ15</f>
        <v>0</v>
      </c>
      <c r="AL15" s="167">
        <f>'SDR Patient and Stations'!AK15</f>
        <v>0</v>
      </c>
      <c r="AM15" s="166">
        <f>'SDR Patient and Stations'!AL15</f>
        <v>6</v>
      </c>
      <c r="AN15" s="167">
        <f>'SDR Patient and Stations'!AM15</f>
        <v>-8</v>
      </c>
      <c r="AO15" s="166">
        <f>'SDR Patient and Stations'!AN15</f>
        <v>0</v>
      </c>
      <c r="AP15" s="167">
        <f>'SDR Patient and Stations'!AO15</f>
        <v>6</v>
      </c>
      <c r="AQ15" s="166">
        <f>'SDR Patient and Stations'!AP15</f>
        <v>0</v>
      </c>
      <c r="AR15" s="167">
        <f>'SDR Patient and Stations'!AQ15</f>
        <v>0</v>
      </c>
      <c r="AS15" s="166">
        <f>'SDR Patient and Stations'!AR15</f>
        <v>-8</v>
      </c>
      <c r="AT15" s="167">
        <f>'SDR Patient and Stations'!AS15</f>
        <v>-4</v>
      </c>
      <c r="AU15" s="166">
        <f>'SDR Patient and Stations'!AT15</f>
        <v>1</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v>
      </c>
      <c r="K16" s="52">
        <f>'SDR Patient and Stations'!J16</f>
        <v>0</v>
      </c>
      <c r="L16" s="49">
        <f>'SDR Patient and Stations'!K16</f>
        <v>6</v>
      </c>
      <c r="M16" s="52">
        <f>'SDR Patient and Stations'!L16</f>
        <v>5</v>
      </c>
      <c r="N16" s="49">
        <f>'SDR Patient and Stations'!M16</f>
        <v>0</v>
      </c>
      <c r="O16" s="52">
        <f>'SDR Patient and Stations'!N16</f>
        <v>0</v>
      </c>
      <c r="P16" s="49">
        <f>'SDR Patient and Stations'!O16</f>
        <v>2</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-10</v>
      </c>
      <c r="AH16" s="49">
        <f>'SDR Patient and Stations'!AG16</f>
        <v>0</v>
      </c>
      <c r="AI16" s="52">
        <f>'SDR Patient and Stations'!AH16</f>
        <v>0</v>
      </c>
      <c r="AJ16" s="49">
        <f>'SDR Patient and Stations'!AI16</f>
        <v>0</v>
      </c>
      <c r="AK16" s="52">
        <f>'SDR Patient and Stations'!AJ16</f>
        <v>3</v>
      </c>
      <c r="AL16" s="49">
        <f>'SDR Patient and Stations'!AK16</f>
        <v>0</v>
      </c>
      <c r="AM16" s="52">
        <f>'SDR Patient and Stations'!AL16</f>
        <v>0</v>
      </c>
      <c r="AN16" s="49">
        <f>'SDR Patient and Stations'!AM16</f>
        <v>6</v>
      </c>
      <c r="AO16" s="52">
        <f>'SDR Patient and Stations'!AN16</f>
        <v>-8</v>
      </c>
      <c r="AP16" s="49">
        <f>'SDR Patient and Stations'!AO16</f>
        <v>0</v>
      </c>
      <c r="AQ16" s="52">
        <f>'SDR Patient and Stations'!AP16</f>
        <v>6</v>
      </c>
      <c r="AR16" s="49">
        <f>'SDR Patient and Stations'!AQ16</f>
        <v>0</v>
      </c>
      <c r="AS16" s="52">
        <f>'SDR Patient and Stations'!AR16</f>
        <v>0</v>
      </c>
      <c r="AT16" s="49">
        <f>'SDR Patient and Stations'!AS16</f>
        <v>-8</v>
      </c>
      <c r="AU16" s="52">
        <f>'SDR Patient and Stations'!AT16</f>
        <v>-4</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9">J20+365.25</f>
        <v>36525.75</v>
      </c>
      <c r="M20" s="183">
        <f t="shared" si="9"/>
        <v>36707</v>
      </c>
      <c r="N20" s="184">
        <f t="shared" si="9"/>
        <v>36891</v>
      </c>
      <c r="O20" s="183">
        <f t="shared" si="9"/>
        <v>37072.25</v>
      </c>
      <c r="P20" s="184">
        <f t="shared" si="9"/>
        <v>37256.25</v>
      </c>
      <c r="Q20" s="183">
        <f t="shared" si="9"/>
        <v>37437.5</v>
      </c>
      <c r="R20" s="184">
        <f t="shared" si="9"/>
        <v>37621.5</v>
      </c>
      <c r="S20" s="183">
        <f t="shared" si="9"/>
        <v>37802.75</v>
      </c>
      <c r="T20" s="184">
        <f t="shared" si="9"/>
        <v>37986.75</v>
      </c>
      <c r="U20" s="183">
        <f t="shared" si="9"/>
        <v>38168</v>
      </c>
      <c r="V20" s="184">
        <f t="shared" si="9"/>
        <v>38352</v>
      </c>
      <c r="W20" s="183">
        <f t="shared" si="9"/>
        <v>38533.25</v>
      </c>
      <c r="X20" s="184">
        <f t="shared" si="9"/>
        <v>38717.25</v>
      </c>
      <c r="Y20" s="183">
        <f t="shared" si="9"/>
        <v>38898.5</v>
      </c>
      <c r="Z20" s="184">
        <f t="shared" si="9"/>
        <v>39082.5</v>
      </c>
      <c r="AA20" s="183">
        <f t="shared" si="9"/>
        <v>39263.75</v>
      </c>
      <c r="AB20" s="184">
        <f t="shared" si="9"/>
        <v>39447.75</v>
      </c>
      <c r="AC20" s="183">
        <f t="shared" si="9"/>
        <v>39629</v>
      </c>
      <c r="AD20" s="184">
        <f t="shared" si="9"/>
        <v>39813</v>
      </c>
      <c r="AE20" s="183">
        <f t="shared" si="9"/>
        <v>39994.25</v>
      </c>
      <c r="AF20" s="184">
        <f t="shared" si="9"/>
        <v>40178.25</v>
      </c>
      <c r="AG20" s="183">
        <f t="shared" si="9"/>
        <v>40359.5</v>
      </c>
      <c r="AH20" s="184">
        <f t="shared" si="9"/>
        <v>40543.5</v>
      </c>
      <c r="AI20" s="183">
        <f t="shared" si="9"/>
        <v>40724.75</v>
      </c>
      <c r="AJ20" s="184">
        <f t="shared" si="9"/>
        <v>40908.75</v>
      </c>
      <c r="AK20" s="183">
        <f t="shared" si="9"/>
        <v>41090</v>
      </c>
      <c r="AL20" s="184">
        <f t="shared" si="9"/>
        <v>41274</v>
      </c>
      <c r="AM20" s="183">
        <f t="shared" si="9"/>
        <v>41455.25</v>
      </c>
      <c r="AN20" s="184">
        <f t="shared" si="9"/>
        <v>41639.25</v>
      </c>
      <c r="AO20" s="183">
        <f t="shared" si="9"/>
        <v>41820.5</v>
      </c>
      <c r="AP20" s="184">
        <f t="shared" si="9"/>
        <v>42004.5</v>
      </c>
      <c r="AQ20" s="183">
        <f t="shared" si="9"/>
        <v>42185.75</v>
      </c>
      <c r="AR20" s="184">
        <f t="shared" si="9"/>
        <v>42369.75</v>
      </c>
      <c r="AS20" s="183">
        <f t="shared" si="9"/>
        <v>42551</v>
      </c>
      <c r="AT20" s="184">
        <f t="shared" si="9"/>
        <v>42735</v>
      </c>
      <c r="AU20" s="183">
        <f t="shared" si="9"/>
        <v>42916.25</v>
      </c>
      <c r="AV20" s="184">
        <f t="shared" si="9"/>
        <v>43100.25</v>
      </c>
      <c r="AW20" s="183">
        <f t="shared" si="9"/>
        <v>43281.5</v>
      </c>
      <c r="AX20" s="184">
        <f t="shared" si="9"/>
        <v>43465.5</v>
      </c>
      <c r="AY20" s="183">
        <f t="shared" si="9"/>
        <v>43646.75</v>
      </c>
      <c r="AZ20" s="184">
        <f t="shared" si="9"/>
        <v>43830.75</v>
      </c>
      <c r="BB20" s="183">
        <f>AY20+365.25</f>
        <v>44012</v>
      </c>
      <c r="BC20" s="184">
        <f>AZ20+365.25</f>
        <v>44196</v>
      </c>
      <c r="BD20" s="183">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1.4642857142857142</v>
      </c>
      <c r="D22">
        <f>'SDR Patient and Stations'!C12</f>
        <v>1.0576923076923077</v>
      </c>
      <c r="E22">
        <f>'SDR Patient and Stations'!D12</f>
        <v>1</v>
      </c>
      <c r="F22" s="5">
        <f>'SDR Patient and Stations'!E12</f>
        <v>1.2307692307692308</v>
      </c>
      <c r="G22" s="66">
        <f>'SDR Patient and Stations'!F12</f>
        <v>1.2321428571428572</v>
      </c>
      <c r="H22" s="58">
        <f>'SDR Patient and Stations'!G12</f>
        <v>1.3214285714285714</v>
      </c>
      <c r="I22" s="66">
        <f>'SDR Patient and Stations'!H12</f>
        <v>1.3392857142857142</v>
      </c>
      <c r="J22" s="58">
        <f>'SDR Patient and Stations'!I12</f>
        <v>0.9375</v>
      </c>
      <c r="K22" s="66">
        <f>'SDR Patient and Stations'!J12</f>
        <v>1</v>
      </c>
      <c r="L22" s="58">
        <f>'SDR Patient and Stations'!K12</f>
        <v>0.75</v>
      </c>
      <c r="M22" s="66">
        <f>'SDR Patient and Stations'!M12</f>
        <v>0.62037037037037035</v>
      </c>
      <c r="N22" s="58">
        <f>'SDR Patient and Stations'!N12</f>
        <v>0.62037037037037035</v>
      </c>
      <c r="O22" s="66">
        <f>'SDR Patient and Stations'!O12</f>
        <v>0.68518518518518523</v>
      </c>
      <c r="P22" s="58">
        <f>'SDR Patient and Stations'!P12</f>
        <v>0.66666666666666663</v>
      </c>
      <c r="Q22" s="66">
        <f>'SDR Patient and Stations'!Q12</f>
        <v>0.68518518518518523</v>
      </c>
      <c r="R22" s="58">
        <f>'SDR Patient and Stations'!R12</f>
        <v>0.71296296296296291</v>
      </c>
      <c r="S22" s="66">
        <f>'SDR Patient and Stations'!S12</f>
        <v>0.69444444444444442</v>
      </c>
      <c r="T22" s="58">
        <f>'SDR Patient and Stations'!T12</f>
        <v>0.61111111111111116</v>
      </c>
      <c r="U22" s="66">
        <f>'SDR Patient and Stations'!U12</f>
        <v>0.58333333333333337</v>
      </c>
      <c r="V22" s="58">
        <f>'SDR Patient and Stations'!V12</f>
        <v>0.59259259259259256</v>
      </c>
      <c r="W22" s="66">
        <f>'SDR Patient and Stations'!W12</f>
        <v>0.56481481481481477</v>
      </c>
      <c r="X22" s="58">
        <f>'SDR Patient and Stations'!X12</f>
        <v>0.59259259259259256</v>
      </c>
      <c r="Y22" s="66">
        <f>'SDR Patient and Stations'!Y12</f>
        <v>0.60185185185185186</v>
      </c>
      <c r="Z22" s="58">
        <f>'SDR Patient and Stations'!Z12</f>
        <v>0.56481481481481477</v>
      </c>
      <c r="AA22" s="66">
        <f>'SDR Patient and Stations'!AA12</f>
        <v>0.62037037037037035</v>
      </c>
      <c r="AB22" s="58">
        <f>'SDR Patient and Stations'!AB12</f>
        <v>0.72222222222222221</v>
      </c>
      <c r="AC22" s="66">
        <f>'SDR Patient and Stations'!AC12</f>
        <v>0.75</v>
      </c>
      <c r="AD22" s="58">
        <f>'SDR Patient and Stations'!AD12</f>
        <v>0.71296296296296291</v>
      </c>
      <c r="AE22" s="66">
        <f>'SDR Patient and Stations'!AE12</f>
        <v>0.83333333333333337</v>
      </c>
      <c r="AF22" s="58">
        <f>'SDR Patient and Stations'!AF12</f>
        <v>0.8970588235294118</v>
      </c>
      <c r="AG22" s="66">
        <f>'SDR Patient and Stations'!AG12</f>
        <v>0.8970588235294118</v>
      </c>
      <c r="AH22" s="58">
        <f>'SDR Patient and Stations'!AH12</f>
        <v>0.95</v>
      </c>
      <c r="AI22" s="66">
        <f>'SDR Patient and Stations'!AI12</f>
        <v>0.96250000000000002</v>
      </c>
      <c r="AJ22" s="58">
        <f>'SDR Patient and Stations'!AJ12</f>
        <v>0.81730769230769229</v>
      </c>
      <c r="AK22" s="66">
        <f>'SDR Patient and Stations'!AK12</f>
        <v>0.80769230769230771</v>
      </c>
      <c r="AL22" s="58">
        <f>'SDR Patient and Stations'!AL12</f>
        <v>0.86538461538461542</v>
      </c>
      <c r="AM22" s="66">
        <f>'SDR Patient and Stations'!AM12</f>
        <v>0.96153846153846156</v>
      </c>
      <c r="AN22" s="58">
        <f>'SDR Patient and Stations'!AN12</f>
        <v>0.97115384615384615</v>
      </c>
      <c r="AO22" s="66">
        <f>'SDR Patient and Stations'!AO12</f>
        <v>0.98958333333333337</v>
      </c>
      <c r="AP22" s="58">
        <f>'SDR Patient and Stations'!AP12</f>
        <v>1</v>
      </c>
      <c r="AQ22" s="66">
        <f>'SDR Patient and Stations'!AQ12</f>
        <v>1.0520833333333333</v>
      </c>
      <c r="AR22" s="58">
        <f>'SDR Patient and Stations'!AR12</f>
        <v>1.0208333333333333</v>
      </c>
      <c r="AS22" s="66">
        <f>'SDR Patient and Stations'!AS12</f>
        <v>0.9375</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5.8571428571428568</v>
      </c>
      <c r="D24" s="105">
        <f>'SDR Patient and Stations'!C11</f>
        <v>4.2307692307692308</v>
      </c>
      <c r="E24" s="105">
        <f>'SDR Patient and Stations'!D11</f>
        <v>4</v>
      </c>
      <c r="F24" s="115">
        <f>'SDR Patient and Stations'!E11</f>
        <v>4.9230769230769234</v>
      </c>
      <c r="G24" s="114">
        <f t="shared" ref="G24:AZ24" si="14">J32/G26</f>
        <v>5.3076923076923075</v>
      </c>
      <c r="H24" s="113">
        <f t="shared" si="14"/>
        <v>5.6923076923076925</v>
      </c>
      <c r="I24" s="114">
        <f t="shared" si="14"/>
        <v>5.7692307692307692</v>
      </c>
      <c r="J24" s="113">
        <f t="shared" si="14"/>
        <v>3.2608695652173911</v>
      </c>
      <c r="K24" s="114">
        <f t="shared" si="14"/>
        <v>2.6666666666666665</v>
      </c>
      <c r="L24" s="113">
        <f t="shared" si="14"/>
        <v>2.5</v>
      </c>
      <c r="M24" s="114">
        <f t="shared" si="14"/>
        <v>2.4333333333333331</v>
      </c>
      <c r="N24" s="113">
        <f t="shared" si="14"/>
        <v>2.2333333333333334</v>
      </c>
      <c r="O24" s="114">
        <f t="shared" si="14"/>
        <v>2.2333333333333334</v>
      </c>
      <c r="P24" s="113">
        <f t="shared" si="14"/>
        <v>2.4666666666666668</v>
      </c>
      <c r="Q24" s="114">
        <f t="shared" si="14"/>
        <v>2.4</v>
      </c>
      <c r="R24" s="113">
        <f t="shared" si="14"/>
        <v>2.4666666666666668</v>
      </c>
      <c r="S24" s="114">
        <f t="shared" si="14"/>
        <v>2.5666666666666669</v>
      </c>
      <c r="T24" s="113">
        <f t="shared" si="14"/>
        <v>2.5</v>
      </c>
      <c r="U24" s="114">
        <f t="shared" si="14"/>
        <v>2.2000000000000002</v>
      </c>
      <c r="V24" s="113">
        <f t="shared" si="14"/>
        <v>2.1</v>
      </c>
      <c r="W24" s="114">
        <f t="shared" si="14"/>
        <v>2.1333333333333333</v>
      </c>
      <c r="X24" s="113">
        <f t="shared" si="14"/>
        <v>2.0333333333333332</v>
      </c>
      <c r="Y24" s="114">
        <f t="shared" si="14"/>
        <v>2.1333333333333333</v>
      </c>
      <c r="Z24" s="113">
        <f t="shared" si="14"/>
        <v>2.1666666666666665</v>
      </c>
      <c r="AA24" s="114">
        <f t="shared" si="14"/>
        <v>2.0333333333333332</v>
      </c>
      <c r="AB24" s="113">
        <f t="shared" si="14"/>
        <v>2.2333333333333334</v>
      </c>
      <c r="AC24" s="114">
        <f t="shared" si="14"/>
        <v>2.6</v>
      </c>
      <c r="AD24" s="113">
        <f t="shared" si="14"/>
        <v>2.7</v>
      </c>
      <c r="AE24" s="114">
        <f t="shared" si="14"/>
        <v>2.5666666666666669</v>
      </c>
      <c r="AF24" s="113">
        <f t="shared" si="14"/>
        <v>3</v>
      </c>
      <c r="AG24" s="114">
        <f t="shared" si="14"/>
        <v>2.0333333333333332</v>
      </c>
      <c r="AH24" s="113">
        <f t="shared" si="14"/>
        <v>3.05</v>
      </c>
      <c r="AI24" s="114">
        <f t="shared" si="14"/>
        <v>3.8</v>
      </c>
      <c r="AJ24" s="113">
        <f t="shared" si="14"/>
        <v>3.85</v>
      </c>
      <c r="AK24" s="114">
        <f t="shared" si="14"/>
        <v>4.25</v>
      </c>
      <c r="AL24" s="113">
        <f t="shared" si="14"/>
        <v>4.1360110803324099</v>
      </c>
      <c r="AM24" s="114">
        <f t="shared" si="14"/>
        <v>3</v>
      </c>
      <c r="AN24" s="113">
        <f t="shared" si="14"/>
        <v>3.3333333333333335</v>
      </c>
      <c r="AO24" s="114">
        <f t="shared" si="14"/>
        <v>3.3666666666666667</v>
      </c>
      <c r="AP24" s="113">
        <f t="shared" si="14"/>
        <v>4.3181818181818183</v>
      </c>
      <c r="AQ24" s="114">
        <f t="shared" si="14"/>
        <v>3.2842877521907483</v>
      </c>
      <c r="AR24" s="113">
        <f t="shared" si="14"/>
        <v>3.3666666666666667</v>
      </c>
      <c r="AS24" s="114">
        <f t="shared" si="14"/>
        <v>3.2666666666666666</v>
      </c>
      <c r="AT24" s="113">
        <f t="shared" si="14"/>
        <v>2.5</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5" t="s">
        <v>62</v>
      </c>
      <c r="C25" s="175"/>
      <c r="D25" s="176">
        <f>AVERAGE(C24:D24)</f>
        <v>5.0439560439560438</v>
      </c>
      <c r="E25" s="176">
        <f t="shared" ref="E25:G25" si="15">AVERAGE(D24:E24)</f>
        <v>4.115384615384615</v>
      </c>
      <c r="F25" s="176">
        <f t="shared" si="15"/>
        <v>4.4615384615384617</v>
      </c>
      <c r="G25" s="176">
        <f t="shared" si="15"/>
        <v>5.115384615384615</v>
      </c>
      <c r="H25" s="122">
        <f>AVERAGE(G24:H24)</f>
        <v>5.5</v>
      </c>
      <c r="I25" s="123">
        <f t="shared" ref="I25:AZ25" si="16">AVERAGE(H24:I24)</f>
        <v>5.7307692307692308</v>
      </c>
      <c r="J25" s="122">
        <f t="shared" si="16"/>
        <v>4.5150501672240804</v>
      </c>
      <c r="K25" s="123">
        <f t="shared" si="16"/>
        <v>2.9637681159420288</v>
      </c>
      <c r="L25" s="122">
        <f t="shared" si="16"/>
        <v>2.583333333333333</v>
      </c>
      <c r="M25" s="123">
        <f t="shared" si="16"/>
        <v>2.4666666666666668</v>
      </c>
      <c r="N25" s="122">
        <f t="shared" si="16"/>
        <v>2.333333333333333</v>
      </c>
      <c r="O25" s="123">
        <f t="shared" si="16"/>
        <v>2.2333333333333334</v>
      </c>
      <c r="P25" s="122">
        <f t="shared" si="16"/>
        <v>2.35</v>
      </c>
      <c r="Q25" s="123">
        <f t="shared" si="16"/>
        <v>2.4333333333333336</v>
      </c>
      <c r="R25" s="122">
        <f t="shared" si="16"/>
        <v>2.4333333333333336</v>
      </c>
      <c r="S25" s="123">
        <f t="shared" si="16"/>
        <v>2.5166666666666666</v>
      </c>
      <c r="T25" s="122">
        <f t="shared" si="16"/>
        <v>2.5333333333333332</v>
      </c>
      <c r="U25" s="123">
        <f t="shared" si="16"/>
        <v>2.35</v>
      </c>
      <c r="V25" s="122">
        <f t="shared" si="16"/>
        <v>2.1500000000000004</v>
      </c>
      <c r="W25" s="123">
        <f t="shared" si="16"/>
        <v>2.1166666666666667</v>
      </c>
      <c r="X25" s="122">
        <f t="shared" si="16"/>
        <v>2.083333333333333</v>
      </c>
      <c r="Y25" s="123">
        <f t="shared" si="16"/>
        <v>2.083333333333333</v>
      </c>
      <c r="Z25" s="122">
        <f t="shared" si="16"/>
        <v>2.15</v>
      </c>
      <c r="AA25" s="123">
        <f t="shared" si="16"/>
        <v>2.0999999999999996</v>
      </c>
      <c r="AB25" s="122">
        <f t="shared" si="16"/>
        <v>2.1333333333333333</v>
      </c>
      <c r="AC25" s="123">
        <f t="shared" si="16"/>
        <v>2.416666666666667</v>
      </c>
      <c r="AD25" s="122">
        <f t="shared" si="16"/>
        <v>2.6500000000000004</v>
      </c>
      <c r="AE25" s="123">
        <f t="shared" si="16"/>
        <v>2.6333333333333337</v>
      </c>
      <c r="AF25" s="122">
        <f t="shared" si="16"/>
        <v>2.7833333333333332</v>
      </c>
      <c r="AG25" s="123">
        <f t="shared" si="16"/>
        <v>2.5166666666666666</v>
      </c>
      <c r="AH25" s="122">
        <f t="shared" si="16"/>
        <v>2.5416666666666665</v>
      </c>
      <c r="AI25" s="123">
        <f t="shared" si="16"/>
        <v>3.4249999999999998</v>
      </c>
      <c r="AJ25" s="122">
        <f t="shared" si="16"/>
        <v>3.8250000000000002</v>
      </c>
      <c r="AK25" s="123">
        <f t="shared" si="16"/>
        <v>4.05</v>
      </c>
      <c r="AL25" s="122">
        <f t="shared" si="16"/>
        <v>4.1930055401662045</v>
      </c>
      <c r="AM25" s="123">
        <f t="shared" si="16"/>
        <v>3.568005540166205</v>
      </c>
      <c r="AN25" s="122">
        <f t="shared" si="16"/>
        <v>3.166666666666667</v>
      </c>
      <c r="AO25" s="123">
        <f t="shared" si="16"/>
        <v>3.35</v>
      </c>
      <c r="AP25" s="122">
        <f t="shared" si="16"/>
        <v>3.8424242424242427</v>
      </c>
      <c r="AQ25" s="123">
        <f t="shared" si="16"/>
        <v>3.8012347851862831</v>
      </c>
      <c r="AR25" s="122">
        <f t="shared" si="16"/>
        <v>3.3254772094287075</v>
      </c>
      <c r="AS25" s="123">
        <f t="shared" si="16"/>
        <v>3.3166666666666664</v>
      </c>
      <c r="AT25" s="122">
        <f t="shared" si="16"/>
        <v>2.8833333333333333</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13</v>
      </c>
      <c r="G26" s="49">
        <f>IF((F26+E28+(IF(F16&gt;0,0,F16))&gt;'SDR Patient and Stations'!G8),'SDR Patient and Stations'!G8,(F26+E28+(IF(F16&gt;0,0,F16))))</f>
        <v>13</v>
      </c>
      <c r="H26" s="52">
        <f>IF((G26+F28+(IF(G16&gt;0,0,G16))&gt;'SDR Patient and Stations'!H8),'SDR Patient and Stations'!H8,(G26+F28+(IF(G16&gt;0,0,G16))))</f>
        <v>13</v>
      </c>
      <c r="I26" s="116">
        <f>IF((H26+G28+(IF(H16&gt;0,0,H16))&gt;'SDR Patient and Stations'!I8),'SDR Patient and Stations'!I8,(H26+G28+(IF(H16&gt;0,0,H16))))</f>
        <v>13</v>
      </c>
      <c r="J26" s="117">
        <f>IF((I26+H28+(IF(I16&gt;0,0,I16))&gt;'SDR Patient and Stations'!J8),'SDR Patient and Stations'!J8,(I26+H28+(IF(I16&gt;0,0,I16))))</f>
        <v>23</v>
      </c>
      <c r="K26" s="116">
        <f>IF((J26+I28+(IF(J16&gt;0,0,J16))&gt;'SDR Patient and Stations'!K8),'SDR Patient and Stations'!K8,(J26+I28+(IF(J16&gt;0,0,J16))))</f>
        <v>30</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20.309423347398031</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22</v>
      </c>
      <c r="AQ26" s="116">
        <f>IF((AP26+AO28+(IF(AP16&gt;0,0,AP16))&gt;'SDR Patient and Stations'!AQ8),'SDR Patient and Stations'!AQ8,(AP26+AO28+(IF(AP16&gt;0,0,AP16))))</f>
        <v>29.230081906180189</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-2.0079946702198548</v>
      </c>
      <c r="AW26" s="116">
        <f>IF((AV26+AU28+(IF(AV16&gt;0,0,AV16))&gt;'SDR Patient and Stations'!AW8),'SDR Patient and Stations'!AW8,(AV26+AU28+(IF(AV16&gt;0,0,AV16))))</f>
        <v>-2.0079946702198548</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K28" si="17">IF(G49&lt;0,0,G49)</f>
        <v>10</v>
      </c>
      <c r="I28" s="116">
        <f t="shared" si="17"/>
        <v>10</v>
      </c>
      <c r="J28" s="117">
        <f t="shared" si="17"/>
        <v>10</v>
      </c>
      <c r="K28" s="116">
        <f t="shared" si="17"/>
        <v>2.7980187121629037</v>
      </c>
      <c r="L28" s="117">
        <f t="shared" ref="L28:AZ28" si="18">IF(K49&lt;0,0,K49)</f>
        <v>0</v>
      </c>
      <c r="M28" s="116">
        <f t="shared" si="18"/>
        <v>0</v>
      </c>
      <c r="N28" s="117">
        <f t="shared" si="18"/>
        <v>0</v>
      </c>
      <c r="O28" s="116">
        <f t="shared" si="18"/>
        <v>0</v>
      </c>
      <c r="P28" s="117">
        <f t="shared" si="18"/>
        <v>0</v>
      </c>
      <c r="Q28" s="116">
        <f t="shared" si="18"/>
        <v>0</v>
      </c>
      <c r="R28" s="117">
        <f t="shared" si="18"/>
        <v>0</v>
      </c>
      <c r="S28" s="116">
        <f t="shared" si="18"/>
        <v>0</v>
      </c>
      <c r="T28" s="117">
        <f t="shared" si="18"/>
        <v>0</v>
      </c>
      <c r="U28" s="116">
        <f t="shared" si="18"/>
        <v>0</v>
      </c>
      <c r="V28" s="117">
        <f t="shared" si="18"/>
        <v>0</v>
      </c>
      <c r="W28" s="116">
        <f t="shared" si="18"/>
        <v>0</v>
      </c>
      <c r="X28" s="117">
        <f t="shared" si="18"/>
        <v>0</v>
      </c>
      <c r="Y28" s="116">
        <f t="shared" si="18"/>
        <v>0</v>
      </c>
      <c r="Z28" s="117">
        <f t="shared" si="18"/>
        <v>0</v>
      </c>
      <c r="AA28" s="116">
        <f t="shared" si="18"/>
        <v>0</v>
      </c>
      <c r="AB28" s="117">
        <f t="shared" si="18"/>
        <v>0</v>
      </c>
      <c r="AC28" s="116">
        <f t="shared" si="18"/>
        <v>0</v>
      </c>
      <c r="AD28" s="117">
        <f t="shared" si="18"/>
        <v>0</v>
      </c>
      <c r="AE28" s="116">
        <f t="shared" si="18"/>
        <v>0</v>
      </c>
      <c r="AF28" s="117">
        <f t="shared" si="18"/>
        <v>0</v>
      </c>
      <c r="AG28" s="116">
        <f t="shared" si="18"/>
        <v>0</v>
      </c>
      <c r="AH28" s="117">
        <f t="shared" si="18"/>
        <v>0</v>
      </c>
      <c r="AI28" s="116">
        <f t="shared" si="18"/>
        <v>0</v>
      </c>
      <c r="AJ28" s="117">
        <f t="shared" si="18"/>
        <v>0.30942334739803101</v>
      </c>
      <c r="AK28" s="116">
        <f t="shared" si="18"/>
        <v>10</v>
      </c>
      <c r="AL28" s="117">
        <f t="shared" si="18"/>
        <v>10</v>
      </c>
      <c r="AM28" s="116">
        <f t="shared" si="18"/>
        <v>9.0709897105633246</v>
      </c>
      <c r="AN28" s="117">
        <f t="shared" si="18"/>
        <v>0</v>
      </c>
      <c r="AO28" s="116">
        <f t="shared" si="18"/>
        <v>7.2300819061801889</v>
      </c>
      <c r="AP28" s="117">
        <f t="shared" si="18"/>
        <v>8.430530440024107</v>
      </c>
      <c r="AQ28" s="116">
        <f t="shared" si="18"/>
        <v>9.7334739803094195</v>
      </c>
      <c r="AR28" s="117">
        <f t="shared" si="18"/>
        <v>0</v>
      </c>
      <c r="AS28" s="116">
        <f t="shared" si="18"/>
        <v>1.9620253164556942</v>
      </c>
      <c r="AT28" s="117">
        <f t="shared" si="18"/>
        <v>1.9920053297801452</v>
      </c>
      <c r="AU28" s="116">
        <f t="shared" si="18"/>
        <v>0</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64</v>
      </c>
      <c r="G30" s="68">
        <f>HLOOKUP(G19,'SDR Patient and Stations'!$B$6:$AT$14,4,FALSE)</f>
        <v>69</v>
      </c>
      <c r="H30" s="60">
        <f>HLOOKUP(H19,'SDR Patient and Stations'!$B$6:$AT$14,4,FALSE)</f>
        <v>74</v>
      </c>
      <c r="I30" s="68">
        <f>HLOOKUP(I19,'SDR Patient and Stations'!$B$6:$AT$14,4,FALSE)</f>
        <v>75</v>
      </c>
      <c r="J30" s="60">
        <f>HLOOKUP(J19,'SDR Patient and Stations'!$B$6:$AT$14,4,FALSE)</f>
        <v>75</v>
      </c>
      <c r="K30" s="68">
        <f>HLOOKUP(K19,'SDR Patient and Stations'!$B$6:$AT$14,4,FALSE)</f>
        <v>80</v>
      </c>
      <c r="L30" s="60">
        <f>HLOOKUP(L19,'SDR Patient and Stations'!$B$6:$AT$14,4,FALSE)</f>
        <v>75</v>
      </c>
      <c r="M30" s="68">
        <f>HLOOKUP(M19,'SDR Patient and Stations'!$B$6:$AT$14,4,FALSE)</f>
        <v>73</v>
      </c>
      <c r="N30" s="60">
        <f>HLOOKUP(N19,'SDR Patient and Stations'!$B$6:$AT$14,4,FALSE)</f>
        <v>67</v>
      </c>
      <c r="O30" s="68">
        <f>HLOOKUP(O19,'SDR Patient and Stations'!$B$6:$AT$14,4,FALSE)</f>
        <v>67</v>
      </c>
      <c r="P30" s="60">
        <f>HLOOKUP(P19,'SDR Patient and Stations'!$B$6:$AT$14,4,FALSE)</f>
        <v>74</v>
      </c>
      <c r="Q30" s="68">
        <f>HLOOKUP(Q19,'SDR Patient and Stations'!$B$6:$AT$14,4,FALSE)</f>
        <v>72</v>
      </c>
      <c r="R30" s="60">
        <f>HLOOKUP(R19,'SDR Patient and Stations'!$B$6:$AT$14,4,FALSE)</f>
        <v>74</v>
      </c>
      <c r="S30" s="68">
        <f>HLOOKUP(S19,'SDR Patient and Stations'!$B$6:$AT$14,4,FALSE)</f>
        <v>77</v>
      </c>
      <c r="T30" s="60">
        <f>HLOOKUP(T19,'SDR Patient and Stations'!$B$6:$AT$14,4,FALSE)</f>
        <v>75</v>
      </c>
      <c r="U30" s="68">
        <f>HLOOKUP(U19,'SDR Patient and Stations'!$B$6:$AT$14,4,FALSE)</f>
        <v>66</v>
      </c>
      <c r="V30" s="60">
        <f>HLOOKUP(V19,'SDR Patient and Stations'!$B$6:$AT$14,4,FALSE)</f>
        <v>63</v>
      </c>
      <c r="W30" s="68">
        <f>HLOOKUP(W19,'SDR Patient and Stations'!$B$6:$AT$14,4,FALSE)</f>
        <v>64</v>
      </c>
      <c r="X30" s="60">
        <f>HLOOKUP(X19,'SDR Patient and Stations'!$B$6:$AT$14,4,FALSE)</f>
        <v>61</v>
      </c>
      <c r="Y30" s="68">
        <f>HLOOKUP(Y19,'SDR Patient and Stations'!$B$6:$AT$14,4,FALSE)</f>
        <v>64</v>
      </c>
      <c r="Z30" s="60">
        <f>HLOOKUP(Z19,'SDR Patient and Stations'!$B$6:$AT$14,4,FALSE)</f>
        <v>65</v>
      </c>
      <c r="AA30" s="68">
        <f>HLOOKUP(AA19,'SDR Patient and Stations'!$B$6:$AT$14,4,FALSE)</f>
        <v>61</v>
      </c>
      <c r="AB30" s="60">
        <f>HLOOKUP(AB19,'SDR Patient and Stations'!$B$6:$AT$14,4,FALSE)</f>
        <v>67</v>
      </c>
      <c r="AC30" s="68">
        <f>HLOOKUP(AC19,'SDR Patient and Stations'!$B$6:$AT$14,4,FALSE)</f>
        <v>78</v>
      </c>
      <c r="AD30" s="60">
        <f>HLOOKUP(AD19,'SDR Patient and Stations'!$B$6:$AT$14,4,FALSE)</f>
        <v>81</v>
      </c>
      <c r="AE30" s="68">
        <f>HLOOKUP(AE19,'SDR Patient and Stations'!$B$6:$AT$14,4,FALSE)</f>
        <v>77</v>
      </c>
      <c r="AF30" s="60">
        <f>HLOOKUP(AF19,'SDR Patient and Stations'!$B$6:$AT$14,4,FALSE)</f>
        <v>90</v>
      </c>
      <c r="AG30" s="68">
        <f>HLOOKUP(AG19,'SDR Patient and Stations'!$B$6:$AT$14,4,FALSE)</f>
        <v>61</v>
      </c>
      <c r="AH30" s="60">
        <f>HLOOKUP(AH19,'SDR Patient and Stations'!$B$6:$AT$14,4,FALSE)</f>
        <v>61</v>
      </c>
      <c r="AI30" s="68">
        <f>HLOOKUP(AI19,'SDR Patient and Stations'!$B$6:$AT$14,4,FALSE)</f>
        <v>76</v>
      </c>
      <c r="AJ30" s="60">
        <f>HLOOKUP(AJ19,'SDR Patient and Stations'!$B$6:$AT$14,4,FALSE)</f>
        <v>77</v>
      </c>
      <c r="AK30" s="68">
        <f>HLOOKUP(AK19,'SDR Patient and Stations'!$B$6:$AT$14,4,FALSE)</f>
        <v>85</v>
      </c>
      <c r="AL30" s="60">
        <f>HLOOKUP(AL19,'SDR Patient and Stations'!$B$6:$AT$14,4,FALSE)</f>
        <v>84</v>
      </c>
      <c r="AM30" s="68">
        <f>HLOOKUP(AM19,'SDR Patient and Stations'!$B$6:$AT$14,4,FALSE)</f>
        <v>90</v>
      </c>
      <c r="AN30" s="60">
        <f>HLOOKUP(AN19,'SDR Patient and Stations'!$B$6:$AT$14,4,FALSE)</f>
        <v>100</v>
      </c>
      <c r="AO30" s="68">
        <f>HLOOKUP(AO19,'SDR Patient and Stations'!$B$6:$AT$14,4,FALSE)</f>
        <v>101</v>
      </c>
      <c r="AP30" s="60">
        <f>HLOOKUP(AP19,'SDR Patient and Stations'!$B$6:$AT$14,4,FALSE)</f>
        <v>95</v>
      </c>
      <c r="AQ30" s="68">
        <f>HLOOKUP(AQ19,'SDR Patient and Stations'!$B$6:$AT$14,4,FALSE)</f>
        <v>96</v>
      </c>
      <c r="AR30" s="60">
        <f>HLOOKUP(AR19,'SDR Patient and Stations'!$B$6:$AT$14,4,FALSE)</f>
        <v>101</v>
      </c>
      <c r="AS30" s="68">
        <f>HLOOKUP(AS19,'SDR Patient and Stations'!$B$6:$AT$14,4,FALSE)</f>
        <v>98</v>
      </c>
      <c r="AT30" s="60">
        <f>HLOOKUP(AT19,'SDR Patient and Stations'!$B$6:$AT$14,4,FALSE)</f>
        <v>75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41</v>
      </c>
      <c r="G32" s="68">
        <f>HLOOKUP(G20,'SDR Patient and Stations'!$B$6:$AT$14,4,FALSE)</f>
        <v>55</v>
      </c>
      <c r="H32" s="60">
        <f>HLOOKUP(H20,'SDR Patient and Stations'!$B$6:$AT$14,4,FALSE)</f>
        <v>52</v>
      </c>
      <c r="I32" s="68">
        <f>HLOOKUP(I20,'SDR Patient and Stations'!$B$6:$AT$14,4,FALSE)</f>
        <v>64</v>
      </c>
      <c r="J32" s="60">
        <f>HLOOKUP(J20,'SDR Patient and Stations'!$B$6:$AT$14,4,FALSE)</f>
        <v>69</v>
      </c>
      <c r="K32" s="68">
        <f>HLOOKUP(K20,'SDR Patient and Stations'!$B$6:$AT$14,4,FALSE)</f>
        <v>74</v>
      </c>
      <c r="L32" s="60">
        <f>HLOOKUP(L20,'SDR Patient and Stations'!$B$6:$AT$14,4,FALSE)</f>
        <v>75</v>
      </c>
      <c r="M32" s="68">
        <f>HLOOKUP(M20,'SDR Patient and Stations'!$B$6:$AT$14,4,FALSE)</f>
        <v>75</v>
      </c>
      <c r="N32" s="60">
        <f>HLOOKUP(N20,'SDR Patient and Stations'!$B$6:$AT$14,4,FALSE)</f>
        <v>80</v>
      </c>
      <c r="O32" s="68">
        <f>HLOOKUP(O20,'SDR Patient and Stations'!$B$6:$AT$14,4,FALSE)</f>
        <v>75</v>
      </c>
      <c r="P32" s="60">
        <f>HLOOKUP(P20,'SDR Patient and Stations'!$B$6:$AT$14,4,FALSE)</f>
        <v>73</v>
      </c>
      <c r="Q32" s="68">
        <f>HLOOKUP(Q20,'SDR Patient and Stations'!$B$6:$AT$14,4,FALSE)</f>
        <v>67</v>
      </c>
      <c r="R32" s="60">
        <f>HLOOKUP(R20,'SDR Patient and Stations'!$B$6:$AT$14,4,FALSE)</f>
        <v>67</v>
      </c>
      <c r="S32" s="68">
        <f>HLOOKUP(S20,'SDR Patient and Stations'!$B$6:$AT$14,4,FALSE)</f>
        <v>74</v>
      </c>
      <c r="T32" s="60">
        <f>HLOOKUP(T20,'SDR Patient and Stations'!$B$6:$AT$14,4,FALSE)</f>
        <v>72</v>
      </c>
      <c r="U32" s="68">
        <f>HLOOKUP(U20,'SDR Patient and Stations'!$B$6:$AT$14,4,FALSE)</f>
        <v>74</v>
      </c>
      <c r="V32" s="60">
        <f>HLOOKUP(V20,'SDR Patient and Stations'!$B$6:$AT$14,4,FALSE)</f>
        <v>77</v>
      </c>
      <c r="W32" s="68">
        <f>HLOOKUP(W20,'SDR Patient and Stations'!$B$6:$AT$14,4,FALSE)</f>
        <v>75</v>
      </c>
      <c r="X32" s="60">
        <f>HLOOKUP(X20,'SDR Patient and Stations'!$B$6:$AT$14,4,FALSE)</f>
        <v>66</v>
      </c>
      <c r="Y32" s="68">
        <f>HLOOKUP(Y20,'SDR Patient and Stations'!$B$6:$AT$14,4,FALSE)</f>
        <v>63</v>
      </c>
      <c r="Z32" s="60">
        <f>HLOOKUP(Z20,'SDR Patient and Stations'!$B$6:$AT$14,4,FALSE)</f>
        <v>64</v>
      </c>
      <c r="AA32" s="68">
        <f>HLOOKUP(AA20,'SDR Patient and Stations'!$B$6:$AT$14,4,FALSE)</f>
        <v>61</v>
      </c>
      <c r="AB32" s="60">
        <f>HLOOKUP(AB20,'SDR Patient and Stations'!$B$6:$AT$14,4,FALSE)</f>
        <v>64</v>
      </c>
      <c r="AC32" s="68">
        <f>HLOOKUP(AC20,'SDR Patient and Stations'!$B$6:$AT$14,4,FALSE)</f>
        <v>65</v>
      </c>
      <c r="AD32" s="60">
        <f>HLOOKUP(AD20,'SDR Patient and Stations'!$B$6:$AT$14,4,FALSE)</f>
        <v>61</v>
      </c>
      <c r="AE32" s="68">
        <f>HLOOKUP(AE20,'SDR Patient and Stations'!$B$6:$AT$14,4,FALSE)</f>
        <v>67</v>
      </c>
      <c r="AF32" s="60">
        <f>HLOOKUP(AF20,'SDR Patient and Stations'!$B$6:$AT$14,4,FALSE)</f>
        <v>78</v>
      </c>
      <c r="AG32" s="68">
        <f>HLOOKUP(AG20,'SDR Patient and Stations'!$B$6:$AT$14,4,FALSE)</f>
        <v>81</v>
      </c>
      <c r="AH32" s="60">
        <f>HLOOKUP(AH20,'SDR Patient and Stations'!$B$6:$AT$14,4,FALSE)</f>
        <v>77</v>
      </c>
      <c r="AI32" s="68">
        <f>HLOOKUP(AI20,'SDR Patient and Stations'!$B$6:$AT$14,4,FALSE)</f>
        <v>90</v>
      </c>
      <c r="AJ32" s="60">
        <f>HLOOKUP(AJ20,'SDR Patient and Stations'!$B$6:$AT$14,4,FALSE)</f>
        <v>61</v>
      </c>
      <c r="AK32" s="68">
        <f>HLOOKUP(AK20,'SDR Patient and Stations'!$B$6:$AT$14,4,FALSE)</f>
        <v>61</v>
      </c>
      <c r="AL32" s="60">
        <f>HLOOKUP(AL20,'SDR Patient and Stations'!$B$6:$AT$14,4,FALSE)</f>
        <v>76</v>
      </c>
      <c r="AM32" s="68">
        <f>HLOOKUP(AM20,'SDR Patient and Stations'!$B$6:$AT$14,4,FALSE)</f>
        <v>77</v>
      </c>
      <c r="AN32" s="60">
        <f>HLOOKUP(AN20,'SDR Patient and Stations'!$B$6:$AT$14,4,FALSE)</f>
        <v>85</v>
      </c>
      <c r="AO32" s="68">
        <f>HLOOKUP(AO20,'SDR Patient and Stations'!$B$6:$AT$14,4,FALSE)</f>
        <v>84</v>
      </c>
      <c r="AP32" s="60">
        <f>HLOOKUP(AP20,'SDR Patient and Stations'!$B$6:$AT$14,4,FALSE)</f>
        <v>90</v>
      </c>
      <c r="AQ32" s="68">
        <f>HLOOKUP(AQ20,'SDR Patient and Stations'!$B$6:$AT$14,4,FALSE)</f>
        <v>100</v>
      </c>
      <c r="AR32" s="60">
        <f>HLOOKUP(AR20,'SDR Patient and Stations'!$B$6:$AT$14,4,FALSE)</f>
        <v>101</v>
      </c>
      <c r="AS32" s="68">
        <f>HLOOKUP(AS20,'SDR Patient and Stations'!$B$6:$AT$14,4,FALSE)</f>
        <v>95</v>
      </c>
      <c r="AT32" s="60">
        <f>HLOOKUP(AT20,'SDR Patient and Stations'!$B$6:$AT$14,4,FALSE)</f>
        <v>96</v>
      </c>
      <c r="AU32" s="68">
        <f>HLOOKUP(AU20,'SDR Patient and Stations'!$B$6:$AT$14,4,FALSE)</f>
        <v>101</v>
      </c>
      <c r="AV32" s="60">
        <f>HLOOKUP(AV20,'SDR Patient and Stations'!$B$6:$AT$14,4,FALSE)</f>
        <v>98</v>
      </c>
      <c r="AW32" s="68">
        <f>HLOOKUP(AW20,'SDR Patient and Stations'!$B$6:$AT$14,4,FALSE)</f>
        <v>75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23</v>
      </c>
      <c r="G34" s="69">
        <f t="shared" si="19"/>
        <v>14</v>
      </c>
      <c r="H34" s="61">
        <f t="shared" si="19"/>
        <v>22</v>
      </c>
      <c r="I34" s="69">
        <f t="shared" si="19"/>
        <v>11</v>
      </c>
      <c r="J34" s="61">
        <f t="shared" si="19"/>
        <v>6</v>
      </c>
      <c r="K34" s="69">
        <f t="shared" si="19"/>
        <v>6</v>
      </c>
      <c r="L34" s="61">
        <f t="shared" ref="L34:AZ34" si="20">L30-L32</f>
        <v>0</v>
      </c>
      <c r="M34" s="69">
        <f t="shared" si="20"/>
        <v>-2</v>
      </c>
      <c r="N34" s="61">
        <f t="shared" si="20"/>
        <v>-13</v>
      </c>
      <c r="O34" s="69">
        <f t="shared" si="20"/>
        <v>-8</v>
      </c>
      <c r="P34" s="61">
        <f t="shared" si="20"/>
        <v>1</v>
      </c>
      <c r="Q34" s="69">
        <f t="shared" si="20"/>
        <v>5</v>
      </c>
      <c r="R34" s="61">
        <f t="shared" si="20"/>
        <v>7</v>
      </c>
      <c r="S34" s="69">
        <f t="shared" si="20"/>
        <v>3</v>
      </c>
      <c r="T34" s="61">
        <f t="shared" si="20"/>
        <v>3</v>
      </c>
      <c r="U34" s="69">
        <f t="shared" si="20"/>
        <v>-8</v>
      </c>
      <c r="V34" s="61">
        <f t="shared" si="20"/>
        <v>-14</v>
      </c>
      <c r="W34" s="69">
        <f t="shared" si="20"/>
        <v>-11</v>
      </c>
      <c r="X34" s="61">
        <f t="shared" si="20"/>
        <v>-5</v>
      </c>
      <c r="Y34" s="69">
        <f t="shared" si="20"/>
        <v>1</v>
      </c>
      <c r="Z34" s="61">
        <f t="shared" si="20"/>
        <v>1</v>
      </c>
      <c r="AA34" s="69">
        <f t="shared" si="20"/>
        <v>0</v>
      </c>
      <c r="AB34" s="61">
        <f t="shared" si="20"/>
        <v>3</v>
      </c>
      <c r="AC34" s="69">
        <f t="shared" si="20"/>
        <v>13</v>
      </c>
      <c r="AD34" s="61">
        <f t="shared" si="20"/>
        <v>20</v>
      </c>
      <c r="AE34" s="69">
        <f t="shared" si="20"/>
        <v>10</v>
      </c>
      <c r="AF34" s="61">
        <f t="shared" si="20"/>
        <v>12</v>
      </c>
      <c r="AG34" s="69">
        <f t="shared" si="20"/>
        <v>-20</v>
      </c>
      <c r="AH34" s="61">
        <f t="shared" si="20"/>
        <v>-16</v>
      </c>
      <c r="AI34" s="69">
        <f t="shared" si="20"/>
        <v>-14</v>
      </c>
      <c r="AJ34" s="61">
        <f t="shared" si="20"/>
        <v>16</v>
      </c>
      <c r="AK34" s="69">
        <f t="shared" si="20"/>
        <v>24</v>
      </c>
      <c r="AL34" s="61">
        <f t="shared" si="20"/>
        <v>8</v>
      </c>
      <c r="AM34" s="69">
        <f t="shared" si="20"/>
        <v>13</v>
      </c>
      <c r="AN34" s="61">
        <f t="shared" si="20"/>
        <v>15</v>
      </c>
      <c r="AO34" s="69">
        <f t="shared" si="20"/>
        <v>17</v>
      </c>
      <c r="AP34" s="61">
        <f t="shared" si="20"/>
        <v>5</v>
      </c>
      <c r="AQ34" s="69">
        <f t="shared" si="20"/>
        <v>-4</v>
      </c>
      <c r="AR34" s="61">
        <f t="shared" si="20"/>
        <v>0</v>
      </c>
      <c r="AS34" s="69">
        <f t="shared" si="20"/>
        <v>3</v>
      </c>
      <c r="AT34" s="61">
        <f t="shared" si="20"/>
        <v>-21</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0.56097560975609762</v>
      </c>
      <c r="G36" s="107">
        <f t="shared" ref="G36:AZ36" si="22">IFERROR(G34/G32,0)</f>
        <v>0.25454545454545452</v>
      </c>
      <c r="H36" s="108">
        <f t="shared" si="22"/>
        <v>0.42307692307692307</v>
      </c>
      <c r="I36" s="107">
        <f t="shared" si="22"/>
        <v>0.171875</v>
      </c>
      <c r="J36" s="108">
        <f t="shared" si="22"/>
        <v>8.6956521739130432E-2</v>
      </c>
      <c r="K36" s="107">
        <f t="shared" si="22"/>
        <v>8.1081081081081086E-2</v>
      </c>
      <c r="L36" s="108">
        <f t="shared" si="22"/>
        <v>0</v>
      </c>
      <c r="M36" s="107">
        <f t="shared" si="22"/>
        <v>-2.6666666666666668E-2</v>
      </c>
      <c r="N36" s="108">
        <f t="shared" si="22"/>
        <v>-0.16250000000000001</v>
      </c>
      <c r="O36" s="107">
        <f t="shared" si="22"/>
        <v>-0.10666666666666667</v>
      </c>
      <c r="P36" s="108">
        <f t="shared" si="22"/>
        <v>1.3698630136986301E-2</v>
      </c>
      <c r="Q36" s="107">
        <f t="shared" si="22"/>
        <v>7.4626865671641784E-2</v>
      </c>
      <c r="R36" s="108">
        <f t="shared" si="22"/>
        <v>0.1044776119402985</v>
      </c>
      <c r="S36" s="107">
        <f t="shared" si="22"/>
        <v>4.0540540540540543E-2</v>
      </c>
      <c r="T36" s="108">
        <f t="shared" si="22"/>
        <v>4.1666666666666664E-2</v>
      </c>
      <c r="U36" s="107">
        <f t="shared" si="22"/>
        <v>-0.10810810810810811</v>
      </c>
      <c r="V36" s="108">
        <f t="shared" si="22"/>
        <v>-0.18181818181818182</v>
      </c>
      <c r="W36" s="107">
        <f t="shared" si="22"/>
        <v>-0.14666666666666667</v>
      </c>
      <c r="X36" s="108">
        <f t="shared" si="22"/>
        <v>-7.575757575757576E-2</v>
      </c>
      <c r="Y36" s="107">
        <f t="shared" si="22"/>
        <v>1.5873015873015872E-2</v>
      </c>
      <c r="Z36" s="108">
        <f t="shared" si="22"/>
        <v>1.5625E-2</v>
      </c>
      <c r="AA36" s="107">
        <f t="shared" si="22"/>
        <v>0</v>
      </c>
      <c r="AB36" s="108">
        <f t="shared" si="22"/>
        <v>4.6875E-2</v>
      </c>
      <c r="AC36" s="107">
        <f t="shared" si="22"/>
        <v>0.2</v>
      </c>
      <c r="AD36" s="108">
        <f t="shared" si="22"/>
        <v>0.32786885245901637</v>
      </c>
      <c r="AE36" s="107">
        <f t="shared" si="22"/>
        <v>0.14925373134328357</v>
      </c>
      <c r="AF36" s="108">
        <f t="shared" si="22"/>
        <v>0.15384615384615385</v>
      </c>
      <c r="AG36" s="107">
        <f t="shared" si="22"/>
        <v>-0.24691358024691357</v>
      </c>
      <c r="AH36" s="108">
        <f t="shared" si="22"/>
        <v>-0.20779220779220781</v>
      </c>
      <c r="AI36" s="107">
        <f t="shared" si="22"/>
        <v>-0.15555555555555556</v>
      </c>
      <c r="AJ36" s="108">
        <f t="shared" si="22"/>
        <v>0.26229508196721313</v>
      </c>
      <c r="AK36" s="107">
        <f t="shared" si="22"/>
        <v>0.39344262295081966</v>
      </c>
      <c r="AL36" s="108">
        <f t="shared" si="22"/>
        <v>0.10526315789473684</v>
      </c>
      <c r="AM36" s="107">
        <f t="shared" si="22"/>
        <v>0.16883116883116883</v>
      </c>
      <c r="AN36" s="108">
        <f t="shared" si="22"/>
        <v>0.17647058823529413</v>
      </c>
      <c r="AO36" s="107">
        <f t="shared" si="22"/>
        <v>0.20238095238095238</v>
      </c>
      <c r="AP36" s="108">
        <f t="shared" si="22"/>
        <v>5.5555555555555552E-2</v>
      </c>
      <c r="AQ36" s="107">
        <f t="shared" si="22"/>
        <v>-0.04</v>
      </c>
      <c r="AR36" s="108">
        <f t="shared" si="22"/>
        <v>0</v>
      </c>
      <c r="AS36" s="107">
        <f t="shared" si="22"/>
        <v>3.1578947368421054E-2</v>
      </c>
      <c r="AT36" s="108">
        <f t="shared" si="22"/>
        <v>-0.21875</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3.1165311653116534E-2</v>
      </c>
      <c r="G38" s="107">
        <f t="shared" ref="G38:BD38" si="24">G36/18</f>
        <v>1.4141414141414141E-2</v>
      </c>
      <c r="H38" s="108">
        <f t="shared" si="24"/>
        <v>2.3504273504273504E-2</v>
      </c>
      <c r="I38" s="107">
        <f t="shared" si="24"/>
        <v>9.5486111111111119E-3</v>
      </c>
      <c r="J38" s="108">
        <f t="shared" si="24"/>
        <v>4.830917874396135E-3</v>
      </c>
      <c r="K38" s="107">
        <f t="shared" si="24"/>
        <v>4.5045045045045045E-3</v>
      </c>
      <c r="L38" s="108">
        <f t="shared" ref="L38:AZ38" si="25">L36/18</f>
        <v>0</v>
      </c>
      <c r="M38" s="107">
        <f t="shared" si="25"/>
        <v>-1.4814814814814816E-3</v>
      </c>
      <c r="N38" s="108">
        <f t="shared" si="25"/>
        <v>-9.0277777777777787E-3</v>
      </c>
      <c r="O38" s="107">
        <f t="shared" si="25"/>
        <v>-5.9259259259259265E-3</v>
      </c>
      <c r="P38" s="108">
        <f t="shared" si="25"/>
        <v>7.6103500761035003E-4</v>
      </c>
      <c r="Q38" s="107">
        <f t="shared" si="25"/>
        <v>4.1459369817578766E-3</v>
      </c>
      <c r="R38" s="108">
        <f t="shared" si="25"/>
        <v>5.8043117744610278E-3</v>
      </c>
      <c r="S38" s="107">
        <f t="shared" si="25"/>
        <v>2.2522522522522522E-3</v>
      </c>
      <c r="T38" s="108">
        <f t="shared" si="25"/>
        <v>2.3148148148148147E-3</v>
      </c>
      <c r="U38" s="107">
        <f t="shared" si="25"/>
        <v>-6.006006006006006E-3</v>
      </c>
      <c r="V38" s="108">
        <f t="shared" si="25"/>
        <v>-1.0101010101010102E-2</v>
      </c>
      <c r="W38" s="107">
        <f t="shared" si="25"/>
        <v>-8.1481481481481474E-3</v>
      </c>
      <c r="X38" s="108">
        <f t="shared" si="25"/>
        <v>-4.2087542087542087E-3</v>
      </c>
      <c r="Y38" s="107">
        <f t="shared" si="25"/>
        <v>8.8183421516754845E-4</v>
      </c>
      <c r="Z38" s="108">
        <f t="shared" si="25"/>
        <v>8.6805555555555551E-4</v>
      </c>
      <c r="AA38" s="107">
        <f t="shared" si="25"/>
        <v>0</v>
      </c>
      <c r="AB38" s="108">
        <f t="shared" si="25"/>
        <v>2.6041666666666665E-3</v>
      </c>
      <c r="AC38" s="107">
        <f t="shared" si="25"/>
        <v>1.1111111111111112E-2</v>
      </c>
      <c r="AD38" s="108">
        <f t="shared" si="25"/>
        <v>1.8214936247723131E-2</v>
      </c>
      <c r="AE38" s="107">
        <f t="shared" si="25"/>
        <v>8.2918739635157532E-3</v>
      </c>
      <c r="AF38" s="108">
        <f t="shared" si="25"/>
        <v>8.5470085470085479E-3</v>
      </c>
      <c r="AG38" s="107">
        <f t="shared" si="25"/>
        <v>-1.3717421124828532E-2</v>
      </c>
      <c r="AH38" s="108">
        <f t="shared" si="25"/>
        <v>-1.1544011544011544E-2</v>
      </c>
      <c r="AI38" s="107">
        <f t="shared" si="25"/>
        <v>-8.6419753086419762E-3</v>
      </c>
      <c r="AJ38" s="108">
        <f t="shared" si="25"/>
        <v>1.4571948998178506E-2</v>
      </c>
      <c r="AK38" s="107">
        <f t="shared" si="25"/>
        <v>2.185792349726776E-2</v>
      </c>
      <c r="AL38" s="108">
        <f t="shared" si="25"/>
        <v>5.8479532163742687E-3</v>
      </c>
      <c r="AM38" s="107">
        <f t="shared" si="25"/>
        <v>9.3795093795093799E-3</v>
      </c>
      <c r="AN38" s="108">
        <f t="shared" si="25"/>
        <v>9.8039215686274508E-3</v>
      </c>
      <c r="AO38" s="107">
        <f t="shared" si="25"/>
        <v>1.1243386243386243E-2</v>
      </c>
      <c r="AP38" s="108">
        <f t="shared" si="25"/>
        <v>3.0864197530864196E-3</v>
      </c>
      <c r="AQ38" s="107">
        <f t="shared" si="25"/>
        <v>-2.2222222222222222E-3</v>
      </c>
      <c r="AR38" s="108">
        <f t="shared" si="25"/>
        <v>0</v>
      </c>
      <c r="AS38" s="107">
        <f t="shared" si="25"/>
        <v>1.7543859649122807E-3</v>
      </c>
      <c r="AT38" s="108">
        <f t="shared" si="25"/>
        <v>-1.2152777777777778E-2</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0.56097560975609762</v>
      </c>
      <c r="G40" s="120">
        <f t="shared" ref="G40:BD40" si="26">G38*G41</f>
        <v>0.25454545454545452</v>
      </c>
      <c r="H40" s="108">
        <f t="shared" si="26"/>
        <v>0.42307692307692307</v>
      </c>
      <c r="I40" s="107">
        <f t="shared" si="26"/>
        <v>0.171875</v>
      </c>
      <c r="J40" s="108">
        <f t="shared" si="26"/>
        <v>8.6956521739130432E-2</v>
      </c>
      <c r="K40" s="107">
        <f t="shared" si="26"/>
        <v>8.1081081081081086E-2</v>
      </c>
      <c r="L40" s="108">
        <f t="shared" ref="L40:AZ40" si="27">L38*L41</f>
        <v>0</v>
      </c>
      <c r="M40" s="107">
        <f t="shared" si="27"/>
        <v>-2.6666666666666668E-2</v>
      </c>
      <c r="N40" s="108">
        <f t="shared" si="27"/>
        <v>-0.16250000000000001</v>
      </c>
      <c r="O40" s="107">
        <f t="shared" si="27"/>
        <v>-0.10666666666666667</v>
      </c>
      <c r="P40" s="108">
        <f t="shared" si="27"/>
        <v>1.3698630136986301E-2</v>
      </c>
      <c r="Q40" s="107">
        <f t="shared" si="27"/>
        <v>7.4626865671641784E-2</v>
      </c>
      <c r="R40" s="108">
        <f t="shared" si="27"/>
        <v>0.1044776119402985</v>
      </c>
      <c r="S40" s="107">
        <f t="shared" si="27"/>
        <v>4.0540540540540543E-2</v>
      </c>
      <c r="T40" s="108">
        <f t="shared" si="27"/>
        <v>4.1666666666666664E-2</v>
      </c>
      <c r="U40" s="107">
        <f t="shared" si="27"/>
        <v>-0.10810810810810811</v>
      </c>
      <c r="V40" s="108">
        <f t="shared" si="27"/>
        <v>-0.18181818181818182</v>
      </c>
      <c r="W40" s="107">
        <f t="shared" si="27"/>
        <v>-0.14666666666666667</v>
      </c>
      <c r="X40" s="108">
        <f t="shared" si="27"/>
        <v>-7.575757575757576E-2</v>
      </c>
      <c r="Y40" s="107">
        <f t="shared" si="27"/>
        <v>1.5873015873015872E-2</v>
      </c>
      <c r="Z40" s="108">
        <f t="shared" si="27"/>
        <v>1.5625E-2</v>
      </c>
      <c r="AA40" s="107">
        <f t="shared" si="27"/>
        <v>0</v>
      </c>
      <c r="AB40" s="108">
        <f t="shared" si="27"/>
        <v>4.6875E-2</v>
      </c>
      <c r="AC40" s="107">
        <f t="shared" si="27"/>
        <v>0.2</v>
      </c>
      <c r="AD40" s="108">
        <f t="shared" si="27"/>
        <v>0.32786885245901637</v>
      </c>
      <c r="AE40" s="107">
        <f t="shared" si="27"/>
        <v>0.14925373134328357</v>
      </c>
      <c r="AF40" s="108">
        <f t="shared" si="27"/>
        <v>0.15384615384615385</v>
      </c>
      <c r="AG40" s="107">
        <f t="shared" si="27"/>
        <v>-0.24691358024691357</v>
      </c>
      <c r="AH40" s="108">
        <f t="shared" si="27"/>
        <v>-0.20779220779220781</v>
      </c>
      <c r="AI40" s="107">
        <f t="shared" si="27"/>
        <v>-0.15555555555555556</v>
      </c>
      <c r="AJ40" s="108">
        <f t="shared" si="27"/>
        <v>0.26229508196721313</v>
      </c>
      <c r="AK40" s="107">
        <f t="shared" si="27"/>
        <v>0.39344262295081966</v>
      </c>
      <c r="AL40" s="108">
        <f t="shared" si="27"/>
        <v>0.10526315789473684</v>
      </c>
      <c r="AM40" s="107">
        <f t="shared" si="27"/>
        <v>0.16883116883116883</v>
      </c>
      <c r="AN40" s="108">
        <f t="shared" si="27"/>
        <v>0.1764705882352941</v>
      </c>
      <c r="AO40" s="107">
        <f t="shared" si="27"/>
        <v>0.20238095238095238</v>
      </c>
      <c r="AP40" s="108">
        <f t="shared" si="27"/>
        <v>5.5555555555555552E-2</v>
      </c>
      <c r="AQ40" s="107">
        <f t="shared" si="27"/>
        <v>-0.04</v>
      </c>
      <c r="AR40" s="108">
        <f t="shared" si="27"/>
        <v>0</v>
      </c>
      <c r="AS40" s="107">
        <f t="shared" si="27"/>
        <v>3.1578947368421054E-2</v>
      </c>
      <c r="AT40" s="108">
        <f t="shared" si="27"/>
        <v>-0.21875</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99.902439024390247</v>
      </c>
      <c r="G43" s="109">
        <f t="shared" ref="G43:BD43" si="28">G30+(G30*G40)</f>
        <v>86.563636363636363</v>
      </c>
      <c r="H43" s="110">
        <f t="shared" si="28"/>
        <v>105.30769230769231</v>
      </c>
      <c r="I43" s="109">
        <f t="shared" si="28"/>
        <v>87.890625</v>
      </c>
      <c r="J43" s="110">
        <f t="shared" si="28"/>
        <v>81.521739130434781</v>
      </c>
      <c r="K43" s="109">
        <f t="shared" si="28"/>
        <v>86.486486486486484</v>
      </c>
      <c r="L43" s="110">
        <f t="shared" ref="L43:AZ43" si="29">L30+(L30*L40)</f>
        <v>75</v>
      </c>
      <c r="M43" s="109">
        <f t="shared" si="29"/>
        <v>71.053333333333327</v>
      </c>
      <c r="N43" s="110">
        <f t="shared" si="29"/>
        <v>56.112499999999997</v>
      </c>
      <c r="O43" s="109">
        <f t="shared" si="29"/>
        <v>59.853333333333332</v>
      </c>
      <c r="P43" s="110">
        <f t="shared" si="29"/>
        <v>75.013698630136986</v>
      </c>
      <c r="Q43" s="109">
        <f t="shared" si="29"/>
        <v>77.373134328358205</v>
      </c>
      <c r="R43" s="110">
        <f t="shared" si="29"/>
        <v>81.731343283582092</v>
      </c>
      <c r="S43" s="109">
        <f t="shared" si="29"/>
        <v>80.121621621621628</v>
      </c>
      <c r="T43" s="110">
        <f t="shared" si="29"/>
        <v>78.125</v>
      </c>
      <c r="U43" s="109">
        <f t="shared" si="29"/>
        <v>58.864864864864863</v>
      </c>
      <c r="V43" s="110">
        <f t="shared" si="29"/>
        <v>51.545454545454547</v>
      </c>
      <c r="W43" s="109">
        <f t="shared" si="29"/>
        <v>54.61333333333333</v>
      </c>
      <c r="X43" s="110">
        <f t="shared" si="29"/>
        <v>56.378787878787875</v>
      </c>
      <c r="Y43" s="109">
        <f t="shared" si="29"/>
        <v>65.015873015873012</v>
      </c>
      <c r="Z43" s="110">
        <f t="shared" si="29"/>
        <v>66.015625</v>
      </c>
      <c r="AA43" s="109">
        <f t="shared" si="29"/>
        <v>61</v>
      </c>
      <c r="AB43" s="110">
        <f t="shared" si="29"/>
        <v>70.140625</v>
      </c>
      <c r="AC43" s="109">
        <f t="shared" si="29"/>
        <v>93.6</v>
      </c>
      <c r="AD43" s="110">
        <f t="shared" si="29"/>
        <v>107.55737704918033</v>
      </c>
      <c r="AE43" s="109">
        <f t="shared" si="29"/>
        <v>88.492537313432834</v>
      </c>
      <c r="AF43" s="110">
        <f t="shared" si="29"/>
        <v>103.84615384615384</v>
      </c>
      <c r="AG43" s="109">
        <f t="shared" si="29"/>
        <v>45.938271604938272</v>
      </c>
      <c r="AH43" s="110">
        <f t="shared" si="29"/>
        <v>48.324675324675326</v>
      </c>
      <c r="AI43" s="109">
        <f t="shared" si="29"/>
        <v>64.177777777777777</v>
      </c>
      <c r="AJ43" s="110">
        <f t="shared" si="29"/>
        <v>97.196721311475414</v>
      </c>
      <c r="AK43" s="109">
        <f t="shared" si="29"/>
        <v>118.44262295081967</v>
      </c>
      <c r="AL43" s="110">
        <f t="shared" si="29"/>
        <v>92.84210526315789</v>
      </c>
      <c r="AM43" s="109">
        <f t="shared" si="29"/>
        <v>105.1948051948052</v>
      </c>
      <c r="AN43" s="110">
        <f t="shared" si="29"/>
        <v>117.64705882352941</v>
      </c>
      <c r="AO43" s="109">
        <f t="shared" si="29"/>
        <v>121.44047619047619</v>
      </c>
      <c r="AP43" s="110">
        <f t="shared" si="29"/>
        <v>100.27777777777777</v>
      </c>
      <c r="AQ43" s="109">
        <f t="shared" si="29"/>
        <v>92.16</v>
      </c>
      <c r="AR43" s="110">
        <f t="shared" si="29"/>
        <v>101</v>
      </c>
      <c r="AS43" s="109">
        <f t="shared" si="29"/>
        <v>101.09473684210526</v>
      </c>
      <c r="AT43" s="110">
        <f t="shared" si="29"/>
        <v>58.59375</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31.61469589379438</v>
      </c>
      <c r="G45" s="69">
        <f t="shared" ref="G45:K45" si="30">G43/$F$1</f>
        <v>27.393555811277327</v>
      </c>
      <c r="H45" s="61">
        <f t="shared" si="30"/>
        <v>33.325219084712757</v>
      </c>
      <c r="I45" s="69">
        <f t="shared" si="30"/>
        <v>27.813488924050631</v>
      </c>
      <c r="J45" s="61">
        <f t="shared" si="30"/>
        <v>25.798018712162904</v>
      </c>
      <c r="K45" s="69">
        <f t="shared" si="30"/>
        <v>27.369141293191923</v>
      </c>
      <c r="L45" s="61">
        <f t="shared" ref="L45:AZ45" si="31">L43/$F$1</f>
        <v>23.734177215189874</v>
      </c>
      <c r="M45" s="69">
        <f t="shared" si="31"/>
        <v>22.485232067510545</v>
      </c>
      <c r="N45" s="61">
        <f t="shared" si="31"/>
        <v>17.757120253164555</v>
      </c>
      <c r="O45" s="69">
        <f t="shared" si="31"/>
        <v>18.940928270042193</v>
      </c>
      <c r="P45" s="61">
        <f t="shared" si="31"/>
        <v>23.738512224726893</v>
      </c>
      <c r="Q45" s="69">
        <f t="shared" si="31"/>
        <v>24.485169091252594</v>
      </c>
      <c r="R45" s="61">
        <f t="shared" si="31"/>
        <v>25.864349140374078</v>
      </c>
      <c r="S45" s="69">
        <f t="shared" si="31"/>
        <v>25.354943551146082</v>
      </c>
      <c r="T45" s="61">
        <f t="shared" si="31"/>
        <v>24.723101265822784</v>
      </c>
      <c r="U45" s="69">
        <f t="shared" si="31"/>
        <v>18.628121792678755</v>
      </c>
      <c r="V45" s="61">
        <f t="shared" si="31"/>
        <v>16.311852704257767</v>
      </c>
      <c r="W45" s="69">
        <f t="shared" si="31"/>
        <v>17.282700421940927</v>
      </c>
      <c r="X45" s="61">
        <f t="shared" si="31"/>
        <v>17.841388569236667</v>
      </c>
      <c r="Y45" s="69">
        <f t="shared" si="31"/>
        <v>20.574643359453486</v>
      </c>
      <c r="Z45" s="61">
        <f t="shared" si="31"/>
        <v>20.891020569620252</v>
      </c>
      <c r="AA45" s="69">
        <f t="shared" si="31"/>
        <v>19.303797468354428</v>
      </c>
      <c r="AB45" s="61">
        <f t="shared" si="31"/>
        <v>22.196400316455694</v>
      </c>
      <c r="AC45" s="69">
        <f t="shared" si="31"/>
        <v>29.62025316455696</v>
      </c>
      <c r="AD45" s="61">
        <f t="shared" si="31"/>
        <v>34.03714463581656</v>
      </c>
      <c r="AE45" s="69">
        <f t="shared" si="31"/>
        <v>28.003967504250895</v>
      </c>
      <c r="AF45" s="61">
        <f t="shared" si="31"/>
        <v>32.862706913339821</v>
      </c>
      <c r="AG45" s="69">
        <f t="shared" si="31"/>
        <v>14.537427723081731</v>
      </c>
      <c r="AH45" s="61">
        <f t="shared" si="31"/>
        <v>15.292618773631432</v>
      </c>
      <c r="AI45" s="69">
        <f t="shared" si="31"/>
        <v>20.309423347398031</v>
      </c>
      <c r="AJ45" s="61">
        <f t="shared" si="31"/>
        <v>30.758456111226394</v>
      </c>
      <c r="AK45" s="69">
        <f t="shared" si="31"/>
        <v>37.481842705955593</v>
      </c>
      <c r="AL45" s="61">
        <f t="shared" si="31"/>
        <v>29.380413057961356</v>
      </c>
      <c r="AM45" s="69">
        <f t="shared" si="31"/>
        <v>33.289495314811774</v>
      </c>
      <c r="AN45" s="61">
        <f t="shared" si="31"/>
        <v>37.230081906180189</v>
      </c>
      <c r="AO45" s="69">
        <f t="shared" si="31"/>
        <v>38.430530440024107</v>
      </c>
      <c r="AP45" s="61">
        <f t="shared" si="31"/>
        <v>31.733473980309419</v>
      </c>
      <c r="AQ45" s="69">
        <f t="shared" si="31"/>
        <v>29.164556962025316</v>
      </c>
      <c r="AR45" s="61">
        <f t="shared" si="31"/>
        <v>31.962025316455694</v>
      </c>
      <c r="AS45" s="69">
        <f t="shared" si="31"/>
        <v>31.992005329780145</v>
      </c>
      <c r="AT45" s="61">
        <f t="shared" si="31"/>
        <v>18.542325949367086</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13</v>
      </c>
      <c r="G47" s="172">
        <f>G45-G26</f>
        <v>14.393555811277327</v>
      </c>
      <c r="H47" s="118">
        <f>H45-H26</f>
        <v>20.325219084712757</v>
      </c>
      <c r="I47" s="119">
        <f t="shared" ref="I47:AZ47" si="32">I45-I26</f>
        <v>14.813488924050631</v>
      </c>
      <c r="J47" s="118">
        <f t="shared" si="32"/>
        <v>2.7980187121629037</v>
      </c>
      <c r="K47" s="119">
        <f t="shared" si="32"/>
        <v>-2.6308587068080769</v>
      </c>
      <c r="L47" s="118">
        <f t="shared" si="32"/>
        <v>-6.2658227848101262</v>
      </c>
      <c r="M47" s="119">
        <f t="shared" si="32"/>
        <v>-7.5147679324894554</v>
      </c>
      <c r="N47" s="118">
        <f t="shared" si="32"/>
        <v>-12.242879746835445</v>
      </c>
      <c r="O47" s="119">
        <f t="shared" si="32"/>
        <v>-11.059071729957807</v>
      </c>
      <c r="P47" s="118">
        <f t="shared" si="32"/>
        <v>-6.2614877752731068</v>
      </c>
      <c r="Q47" s="119">
        <f t="shared" si="32"/>
        <v>-5.5148309087474061</v>
      </c>
      <c r="R47" s="118">
        <f t="shared" si="32"/>
        <v>-4.1356508596259225</v>
      </c>
      <c r="S47" s="119">
        <f t="shared" si="32"/>
        <v>-4.6450564488539179</v>
      </c>
      <c r="T47" s="118">
        <f t="shared" si="32"/>
        <v>-5.276898734177216</v>
      </c>
      <c r="U47" s="119">
        <f t="shared" si="32"/>
        <v>-11.371878207321245</v>
      </c>
      <c r="V47" s="118">
        <f t="shared" si="32"/>
        <v>-13.688147295742233</v>
      </c>
      <c r="W47" s="119">
        <f t="shared" si="32"/>
        <v>-12.717299578059073</v>
      </c>
      <c r="X47" s="118">
        <f t="shared" si="32"/>
        <v>-12.158611430763333</v>
      </c>
      <c r="Y47" s="119">
        <f t="shared" si="32"/>
        <v>-9.4253566405465143</v>
      </c>
      <c r="Z47" s="118">
        <f t="shared" si="32"/>
        <v>-9.1089794303797476</v>
      </c>
      <c r="AA47" s="119">
        <f t="shared" si="32"/>
        <v>-10.696202531645572</v>
      </c>
      <c r="AB47" s="118">
        <f t="shared" si="32"/>
        <v>-7.8035996835443058</v>
      </c>
      <c r="AC47" s="119">
        <f t="shared" si="32"/>
        <v>-0.37974683544304</v>
      </c>
      <c r="AD47" s="118">
        <f t="shared" si="32"/>
        <v>4.0371446358165599</v>
      </c>
      <c r="AE47" s="119">
        <f t="shared" si="32"/>
        <v>-1.9960324957491054</v>
      </c>
      <c r="AF47" s="118">
        <f t="shared" si="32"/>
        <v>2.8627069133398209</v>
      </c>
      <c r="AG47" s="119">
        <f t="shared" si="32"/>
        <v>-15.462572276918269</v>
      </c>
      <c r="AH47" s="118">
        <f t="shared" si="32"/>
        <v>-4.7073812263685682</v>
      </c>
      <c r="AI47" s="119">
        <f t="shared" si="32"/>
        <v>0.30942334739803101</v>
      </c>
      <c r="AJ47" s="118">
        <f t="shared" si="32"/>
        <v>10.758456111226394</v>
      </c>
      <c r="AK47" s="119">
        <f t="shared" si="32"/>
        <v>17.481842705955593</v>
      </c>
      <c r="AL47" s="118">
        <f t="shared" si="32"/>
        <v>9.0709897105633246</v>
      </c>
      <c r="AM47" s="119">
        <f t="shared" si="32"/>
        <v>3.2894953148117736</v>
      </c>
      <c r="AN47" s="118">
        <f t="shared" si="32"/>
        <v>7.2300819061801889</v>
      </c>
      <c r="AO47" s="119">
        <f t="shared" si="32"/>
        <v>8.430530440024107</v>
      </c>
      <c r="AP47" s="118">
        <f t="shared" si="32"/>
        <v>9.7334739803094195</v>
      </c>
      <c r="AQ47" s="119">
        <f t="shared" si="32"/>
        <v>-6.552494415487331E-2</v>
      </c>
      <c r="AR47" s="118">
        <f t="shared" si="32"/>
        <v>1.9620253164556942</v>
      </c>
      <c r="AS47" s="119">
        <f t="shared" si="32"/>
        <v>1.9920053297801452</v>
      </c>
      <c r="AT47" s="118">
        <f t="shared" si="32"/>
        <v>-11.457674050632914</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33">IF((((IF(AND(I24&gt;($F$1-0.00001),((I45-I26)&gt;0)),(I45-I26),0)))&gt;=10),10,(IF(AND(I24&gt;($F$1-0.00001),((I45-I26)&gt;0)),(I45-I26),0)))</f>
        <v>10</v>
      </c>
      <c r="J49" s="63">
        <f t="shared" si="33"/>
        <v>2.7980187121629037</v>
      </c>
      <c r="K49" s="71">
        <f t="shared" si="33"/>
        <v>0</v>
      </c>
      <c r="L49" s="63">
        <f t="shared" si="33"/>
        <v>0</v>
      </c>
      <c r="M49" s="71">
        <f t="shared" si="33"/>
        <v>0</v>
      </c>
      <c r="N49" s="63">
        <f t="shared" si="33"/>
        <v>0</v>
      </c>
      <c r="O49" s="71">
        <f t="shared" si="33"/>
        <v>0</v>
      </c>
      <c r="P49" s="63">
        <f t="shared" si="33"/>
        <v>0</v>
      </c>
      <c r="Q49" s="71">
        <f t="shared" si="33"/>
        <v>0</v>
      </c>
      <c r="R49" s="63">
        <f t="shared" si="33"/>
        <v>0</v>
      </c>
      <c r="S49" s="71">
        <f t="shared" si="33"/>
        <v>0</v>
      </c>
      <c r="T49" s="63">
        <f t="shared" si="33"/>
        <v>0</v>
      </c>
      <c r="U49" s="71">
        <f t="shared" si="33"/>
        <v>0</v>
      </c>
      <c r="V49" s="63">
        <f t="shared" si="33"/>
        <v>0</v>
      </c>
      <c r="W49" s="71">
        <f t="shared" si="33"/>
        <v>0</v>
      </c>
      <c r="X49" s="63">
        <f t="shared" si="33"/>
        <v>0</v>
      </c>
      <c r="Y49" s="71">
        <f t="shared" si="33"/>
        <v>0</v>
      </c>
      <c r="Z49" s="63">
        <f t="shared" si="33"/>
        <v>0</v>
      </c>
      <c r="AA49" s="71">
        <f t="shared" si="33"/>
        <v>0</v>
      </c>
      <c r="AB49" s="63">
        <f t="shared" si="33"/>
        <v>0</v>
      </c>
      <c r="AC49" s="71">
        <f t="shared" si="33"/>
        <v>0</v>
      </c>
      <c r="AD49" s="63">
        <f t="shared" si="33"/>
        <v>0</v>
      </c>
      <c r="AE49" s="71">
        <f t="shared" si="33"/>
        <v>0</v>
      </c>
      <c r="AF49" s="63">
        <f t="shared" si="33"/>
        <v>0</v>
      </c>
      <c r="AG49" s="71">
        <f t="shared" si="33"/>
        <v>0</v>
      </c>
      <c r="AH49" s="63">
        <f t="shared" si="33"/>
        <v>0</v>
      </c>
      <c r="AI49" s="71">
        <f t="shared" si="33"/>
        <v>0.30942334739803101</v>
      </c>
      <c r="AJ49" s="63">
        <f t="shared" si="33"/>
        <v>10</v>
      </c>
      <c r="AK49" s="71">
        <f t="shared" si="33"/>
        <v>10</v>
      </c>
      <c r="AL49" s="63">
        <f t="shared" si="33"/>
        <v>9.0709897105633246</v>
      </c>
      <c r="AM49" s="71">
        <f t="shared" si="33"/>
        <v>0</v>
      </c>
      <c r="AN49" s="63">
        <f t="shared" si="33"/>
        <v>7.2300819061801889</v>
      </c>
      <c r="AO49" s="71">
        <f t="shared" si="33"/>
        <v>8.430530440024107</v>
      </c>
      <c r="AP49" s="63">
        <f t="shared" si="33"/>
        <v>9.7334739803094195</v>
      </c>
      <c r="AQ49" s="71">
        <f t="shared" si="33"/>
        <v>0</v>
      </c>
      <c r="AR49" s="63">
        <f t="shared" si="33"/>
        <v>1.9620253164556942</v>
      </c>
      <c r="AS49" s="71">
        <f t="shared" si="33"/>
        <v>1.9920053297801452</v>
      </c>
      <c r="AT49" s="63">
        <f t="shared" si="33"/>
        <v>0</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1.0576923076923077</v>
      </c>
      <c r="E13" s="55">
        <f>'SDR Patient and Stations'!D12</f>
        <v>1</v>
      </c>
      <c r="F13" s="54">
        <f>'SDR Patient and Stations'!E12</f>
        <v>1.2307692307692308</v>
      </c>
      <c r="G13" s="55">
        <f>'SDR Patient and Stations'!F12</f>
        <v>1.2321428571428572</v>
      </c>
      <c r="H13" s="54">
        <f>'SDR Patient and Stations'!G12</f>
        <v>1.3214285714285714</v>
      </c>
      <c r="I13" s="55">
        <f>'SDR Patient and Stations'!H12</f>
        <v>1.3392857142857142</v>
      </c>
      <c r="J13" s="54">
        <f>'SDR Patient and Stations'!I12</f>
        <v>0.9375</v>
      </c>
      <c r="K13" s="55">
        <f>'SDR Patient and Stations'!J12</f>
        <v>1</v>
      </c>
      <c r="L13" s="54">
        <f>'SDR Patient and Stations'!K12</f>
        <v>0.75</v>
      </c>
      <c r="M13" s="55">
        <f>'SDR Patient and Stations'!L12</f>
        <v>0.73</v>
      </c>
      <c r="N13" s="54">
        <f>'SDR Patient and Stations'!M12</f>
        <v>0.62037037037037035</v>
      </c>
      <c r="O13" s="55">
        <f>'SDR Patient and Stations'!N12</f>
        <v>0.62037037037037035</v>
      </c>
      <c r="P13" s="54">
        <f>'SDR Patient and Stations'!O12</f>
        <v>0.68518518518518523</v>
      </c>
      <c r="Q13" s="55">
        <f>'SDR Patient and Stations'!P12</f>
        <v>0.66666666666666663</v>
      </c>
      <c r="R13" s="54">
        <f>'SDR Patient and Stations'!Q12</f>
        <v>0.68518518518518523</v>
      </c>
      <c r="S13" s="55">
        <f>'SDR Patient and Stations'!R12</f>
        <v>0.71296296296296291</v>
      </c>
      <c r="T13" s="54">
        <f>'SDR Patient and Stations'!S12</f>
        <v>0.69444444444444442</v>
      </c>
      <c r="U13" s="55">
        <f>'SDR Patient and Stations'!T12</f>
        <v>0.61111111111111116</v>
      </c>
      <c r="V13" s="54">
        <f>'SDR Patient and Stations'!U12</f>
        <v>0.58333333333333337</v>
      </c>
      <c r="W13" s="55">
        <f>'SDR Patient and Stations'!V12</f>
        <v>0.59259259259259256</v>
      </c>
      <c r="X13" s="54">
        <f>'SDR Patient and Stations'!W12</f>
        <v>0.56481481481481477</v>
      </c>
      <c r="Y13" s="55">
        <f>'SDR Patient and Stations'!X12</f>
        <v>0.59259259259259256</v>
      </c>
      <c r="Z13" s="54">
        <f>'SDR Patient and Stations'!Y12</f>
        <v>0.60185185185185186</v>
      </c>
      <c r="AA13" s="55">
        <f>'SDR Patient and Stations'!Z12</f>
        <v>0.56481481481481477</v>
      </c>
      <c r="AB13" s="54">
        <f>'SDR Patient and Stations'!AA12</f>
        <v>0.62037037037037035</v>
      </c>
      <c r="AC13" s="55">
        <f>'SDR Patient and Stations'!AB12</f>
        <v>0.72222222222222221</v>
      </c>
      <c r="AD13" s="54">
        <f>'SDR Patient and Stations'!AC12</f>
        <v>0.75</v>
      </c>
      <c r="AE13" s="55">
        <f>'SDR Patient and Stations'!AD12</f>
        <v>0.71296296296296291</v>
      </c>
      <c r="AF13" s="54">
        <f>'SDR Patient and Stations'!AE12</f>
        <v>0.83333333333333337</v>
      </c>
      <c r="AG13" s="55">
        <f>'SDR Patient and Stations'!AF12</f>
        <v>0.8970588235294118</v>
      </c>
      <c r="AH13" s="54">
        <f>'SDR Patient and Stations'!AG12</f>
        <v>0.8970588235294118</v>
      </c>
      <c r="AI13" s="55">
        <f>'SDR Patient and Stations'!AH12</f>
        <v>0.95</v>
      </c>
      <c r="AJ13" s="54">
        <f>'SDR Patient and Stations'!AI12</f>
        <v>0.96250000000000002</v>
      </c>
      <c r="AK13" s="55">
        <f>'SDR Patient and Stations'!AJ12</f>
        <v>0.81730769230769229</v>
      </c>
      <c r="AL13" s="54">
        <f>'SDR Patient and Stations'!AK12</f>
        <v>0.80769230769230771</v>
      </c>
      <c r="AM13" s="55">
        <f>'SDR Patient and Stations'!AL12</f>
        <v>0.86538461538461542</v>
      </c>
      <c r="AN13" s="54">
        <f>'SDR Patient and Stations'!AM12</f>
        <v>0.96153846153846156</v>
      </c>
      <c r="AO13" s="55">
        <f>'SDR Patient and Stations'!AN12</f>
        <v>0.97115384615384615</v>
      </c>
      <c r="AP13" s="54">
        <f>'SDR Patient and Stations'!AO12</f>
        <v>0.98958333333333337</v>
      </c>
      <c r="AQ13" s="55">
        <f>'SDR Patient and Stations'!AP12</f>
        <v>1</v>
      </c>
      <c r="AR13" s="54">
        <f>'SDR Patient and Stations'!AQ12</f>
        <v>1.0520833333333333</v>
      </c>
      <c r="AS13" s="55">
        <f>'SDR Patient and Stations'!AR12</f>
        <v>1.0208333333333333</v>
      </c>
      <c r="AT13" s="54">
        <f>'SDR Patient and Stations'!AS12</f>
        <v>0.9375</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6</v>
      </c>
      <c r="D14" s="166">
        <f>'SDR Patient and Stations'!C14</f>
        <v>0</v>
      </c>
      <c r="E14" s="167">
        <f>'SDR Patient and Stations'!D14</f>
        <v>0</v>
      </c>
      <c r="F14" s="166">
        <f>'SDR Patient and Stations'!E14</f>
        <v>1</v>
      </c>
      <c r="G14" s="167">
        <f>'SDR Patient and Stations'!F14</f>
        <v>0</v>
      </c>
      <c r="H14" s="166">
        <f>'SDR Patient and Stations'!G14</f>
        <v>6</v>
      </c>
      <c r="I14" s="167">
        <f>'SDR Patient and Stations'!H14</f>
        <v>5</v>
      </c>
      <c r="J14" s="166">
        <f>'SDR Patient and Stations'!I14</f>
        <v>0</v>
      </c>
      <c r="K14" s="167">
        <f>'SDR Patient and Stations'!J14</f>
        <v>0</v>
      </c>
      <c r="L14" s="166">
        <f>'SDR Patient and Stations'!K14</f>
        <v>2</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-10</v>
      </c>
      <c r="AD14" s="166">
        <f>'SDR Patient and Stations'!AC14</f>
        <v>0</v>
      </c>
      <c r="AE14" s="167">
        <f>'SDR Patient and Stations'!AD14</f>
        <v>0</v>
      </c>
      <c r="AF14" s="166">
        <f>'SDR Patient and Stations'!AE14</f>
        <v>0</v>
      </c>
      <c r="AG14" s="167">
        <f>'SDR Patient and Stations'!AF14</f>
        <v>3</v>
      </c>
      <c r="AH14" s="166">
        <f>'SDR Patient and Stations'!AG14</f>
        <v>0</v>
      </c>
      <c r="AI14" s="167">
        <f>'SDR Patient and Stations'!AH14</f>
        <v>0</v>
      </c>
      <c r="AJ14" s="166">
        <f>'SDR Patient and Stations'!AI14</f>
        <v>6</v>
      </c>
      <c r="AK14" s="167">
        <f>'SDR Patient and Stations'!AJ14</f>
        <v>-8</v>
      </c>
      <c r="AL14" s="166">
        <f>'SDR Patient and Stations'!AK14</f>
        <v>0</v>
      </c>
      <c r="AM14" s="167">
        <f>'SDR Patient and Stations'!AL14</f>
        <v>6</v>
      </c>
      <c r="AN14" s="166">
        <f>'SDR Patient and Stations'!AM14</f>
        <v>0</v>
      </c>
      <c r="AO14" s="167">
        <f>'SDR Patient and Stations'!AN14</f>
        <v>0</v>
      </c>
      <c r="AP14" s="166">
        <f>'SDR Patient and Stations'!AO14</f>
        <v>-8</v>
      </c>
      <c r="AQ14" s="167">
        <f>'SDR Patient and Stations'!AP14</f>
        <v>-4</v>
      </c>
      <c r="AR14" s="166">
        <f>'SDR Patient and Stations'!AQ14</f>
        <v>1</v>
      </c>
      <c r="AS14" s="167">
        <f>'SDR Patient and Stations'!AR14</f>
        <v>7</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1</v>
      </c>
      <c r="J15" s="167">
        <f>'SDR Patient and Stations'!I15</f>
        <v>0</v>
      </c>
      <c r="K15" s="166">
        <f>'SDR Patient and Stations'!J15</f>
        <v>6</v>
      </c>
      <c r="L15" s="167">
        <f>'SDR Patient and Stations'!K15</f>
        <v>5</v>
      </c>
      <c r="M15" s="166">
        <f>'SDR Patient and Stations'!L15</f>
        <v>0</v>
      </c>
      <c r="N15" s="167">
        <f>'SDR Patient and Stations'!M15</f>
        <v>0</v>
      </c>
      <c r="O15" s="166">
        <f>'SDR Patient and Stations'!N15</f>
        <v>2</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-10</v>
      </c>
      <c r="AG15" s="166">
        <f>'SDR Patient and Stations'!AF15</f>
        <v>0</v>
      </c>
      <c r="AH15" s="167">
        <f>'SDR Patient and Stations'!AG15</f>
        <v>0</v>
      </c>
      <c r="AI15" s="166">
        <f>'SDR Patient and Stations'!AH15</f>
        <v>0</v>
      </c>
      <c r="AJ15" s="167">
        <f>'SDR Patient and Stations'!AI15</f>
        <v>3</v>
      </c>
      <c r="AK15" s="166">
        <f>'SDR Patient and Stations'!AJ15</f>
        <v>0</v>
      </c>
      <c r="AL15" s="167">
        <f>'SDR Patient and Stations'!AK15</f>
        <v>0</v>
      </c>
      <c r="AM15" s="166">
        <f>'SDR Patient and Stations'!AL15</f>
        <v>6</v>
      </c>
      <c r="AN15" s="167">
        <f>'SDR Patient and Stations'!AM15</f>
        <v>-8</v>
      </c>
      <c r="AO15" s="166">
        <f>'SDR Patient and Stations'!AN15</f>
        <v>0</v>
      </c>
      <c r="AP15" s="167">
        <f>'SDR Patient and Stations'!AO15</f>
        <v>6</v>
      </c>
      <c r="AQ15" s="166">
        <f>'SDR Patient and Stations'!AP15</f>
        <v>0</v>
      </c>
      <c r="AR15" s="167">
        <f>'SDR Patient and Stations'!AQ15</f>
        <v>0</v>
      </c>
      <c r="AS15" s="166">
        <f>'SDR Patient and Stations'!AR15</f>
        <v>-8</v>
      </c>
      <c r="AT15" s="167">
        <f>'SDR Patient and Stations'!AS15</f>
        <v>-4</v>
      </c>
      <c r="AU15" s="166">
        <f>'SDR Patient and Stations'!AT15</f>
        <v>1</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v>
      </c>
      <c r="K16" s="52">
        <f>'SDR Patient and Stations'!J16</f>
        <v>0</v>
      </c>
      <c r="L16" s="49">
        <f>'SDR Patient and Stations'!K16</f>
        <v>6</v>
      </c>
      <c r="M16" s="52">
        <f>'SDR Patient and Stations'!L16</f>
        <v>5</v>
      </c>
      <c r="N16" s="49">
        <f>'SDR Patient and Stations'!M16</f>
        <v>0</v>
      </c>
      <c r="O16" s="52">
        <f>'SDR Patient and Stations'!N16</f>
        <v>0</v>
      </c>
      <c r="P16" s="49">
        <f>'SDR Patient and Stations'!O16</f>
        <v>2</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-10</v>
      </c>
      <c r="AH16" s="49">
        <f>'SDR Patient and Stations'!AG16</f>
        <v>0</v>
      </c>
      <c r="AI16" s="52">
        <f>'SDR Patient and Stations'!AH16</f>
        <v>0</v>
      </c>
      <c r="AJ16" s="49">
        <f>'SDR Patient and Stations'!AI16</f>
        <v>0</v>
      </c>
      <c r="AK16" s="52">
        <f>'SDR Patient and Stations'!AJ16</f>
        <v>3</v>
      </c>
      <c r="AL16" s="49">
        <f>'SDR Patient and Stations'!AK16</f>
        <v>0</v>
      </c>
      <c r="AM16" s="52">
        <f>'SDR Patient and Stations'!AL16</f>
        <v>0</v>
      </c>
      <c r="AN16" s="49">
        <f>'SDR Patient and Stations'!AM16</f>
        <v>6</v>
      </c>
      <c r="AO16" s="52">
        <f>'SDR Patient and Stations'!AN16</f>
        <v>-8</v>
      </c>
      <c r="AP16" s="49">
        <f>'SDR Patient and Stations'!AO16</f>
        <v>0</v>
      </c>
      <c r="AQ16" s="52">
        <f>'SDR Patient and Stations'!AP16</f>
        <v>6</v>
      </c>
      <c r="AR16" s="49">
        <f>'SDR Patient and Stations'!AQ16</f>
        <v>0</v>
      </c>
      <c r="AS16" s="52">
        <f>'SDR Patient and Stations'!AR16</f>
        <v>0</v>
      </c>
      <c r="AT16" s="49">
        <f>'SDR Patient and Stations'!AS16</f>
        <v>-8</v>
      </c>
      <c r="AU16" s="52">
        <f>'SDR Patient and Stations'!AT16</f>
        <v>-4</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1.4642857142857142</v>
      </c>
      <c r="D22">
        <f>'SDR Patient and Stations'!C12</f>
        <v>1.0576923076923077</v>
      </c>
      <c r="E22">
        <f>'SDR Patient and Stations'!D12</f>
        <v>1</v>
      </c>
      <c r="F22" s="5">
        <f>'SDR Patient and Stations'!E12</f>
        <v>1.2307692307692308</v>
      </c>
      <c r="G22" s="66">
        <f>'SDR Patient and Stations'!F12</f>
        <v>1.2321428571428572</v>
      </c>
      <c r="H22" s="58">
        <f>'SDR Patient and Stations'!G12</f>
        <v>1.3214285714285714</v>
      </c>
      <c r="I22" s="66">
        <f>'SDR Patient and Stations'!H12</f>
        <v>1.3392857142857142</v>
      </c>
      <c r="J22" s="58">
        <f>'SDR Patient and Stations'!I12</f>
        <v>0.9375</v>
      </c>
      <c r="K22" s="66">
        <f>'SDR Patient and Stations'!J12</f>
        <v>1</v>
      </c>
      <c r="L22" s="58">
        <f>'SDR Patient and Stations'!K12</f>
        <v>0.75</v>
      </c>
      <c r="M22" s="66">
        <f>'SDR Patient and Stations'!M12</f>
        <v>0.62037037037037035</v>
      </c>
      <c r="N22" s="58">
        <f>'SDR Patient and Stations'!N12</f>
        <v>0.62037037037037035</v>
      </c>
      <c r="O22" s="66">
        <f>'SDR Patient and Stations'!O12</f>
        <v>0.68518518518518523</v>
      </c>
      <c r="P22" s="58">
        <f>'SDR Patient and Stations'!P12</f>
        <v>0.66666666666666663</v>
      </c>
      <c r="Q22" s="66">
        <f>'SDR Patient and Stations'!Q12</f>
        <v>0.68518518518518523</v>
      </c>
      <c r="R22" s="58">
        <f>'SDR Patient and Stations'!R12</f>
        <v>0.71296296296296291</v>
      </c>
      <c r="S22" s="66">
        <f>'SDR Patient and Stations'!S12</f>
        <v>0.69444444444444442</v>
      </c>
      <c r="T22" s="58">
        <f>'SDR Patient and Stations'!T12</f>
        <v>0.61111111111111116</v>
      </c>
      <c r="U22" s="66">
        <f>'SDR Patient and Stations'!U12</f>
        <v>0.58333333333333337</v>
      </c>
      <c r="V22" s="58">
        <f>'SDR Patient and Stations'!V12</f>
        <v>0.59259259259259256</v>
      </c>
      <c r="W22" s="66">
        <f>'SDR Patient and Stations'!W12</f>
        <v>0.56481481481481477</v>
      </c>
      <c r="X22" s="58">
        <f>'SDR Patient and Stations'!X12</f>
        <v>0.59259259259259256</v>
      </c>
      <c r="Y22" s="66">
        <f>'SDR Patient and Stations'!Y12</f>
        <v>0.60185185185185186</v>
      </c>
      <c r="Z22" s="58">
        <f>'SDR Patient and Stations'!Z12</f>
        <v>0.56481481481481477</v>
      </c>
      <c r="AA22" s="66">
        <f>'SDR Patient and Stations'!AA12</f>
        <v>0.62037037037037035</v>
      </c>
      <c r="AB22" s="58">
        <f>'SDR Patient and Stations'!AB12</f>
        <v>0.72222222222222221</v>
      </c>
      <c r="AC22" s="66">
        <f>'SDR Patient and Stations'!AC12</f>
        <v>0.75</v>
      </c>
      <c r="AD22" s="58">
        <f>'SDR Patient and Stations'!AD12</f>
        <v>0.71296296296296291</v>
      </c>
      <c r="AE22" s="66">
        <f>'SDR Patient and Stations'!AE12</f>
        <v>0.83333333333333337</v>
      </c>
      <c r="AF22" s="58">
        <f>'SDR Patient and Stations'!AF12</f>
        <v>0.8970588235294118</v>
      </c>
      <c r="AG22" s="66">
        <f>'SDR Patient and Stations'!AG12</f>
        <v>0.8970588235294118</v>
      </c>
      <c r="AH22" s="58">
        <f>'SDR Patient and Stations'!AH12</f>
        <v>0.95</v>
      </c>
      <c r="AI22" s="66">
        <f>'SDR Patient and Stations'!AI12</f>
        <v>0.96250000000000002</v>
      </c>
      <c r="AJ22" s="58">
        <f>'SDR Patient and Stations'!AJ12</f>
        <v>0.81730769230769229</v>
      </c>
      <c r="AK22" s="66">
        <f>'SDR Patient and Stations'!AK12</f>
        <v>0.80769230769230771</v>
      </c>
      <c r="AL22" s="58">
        <f>'SDR Patient and Stations'!AL12</f>
        <v>0.86538461538461542</v>
      </c>
      <c r="AM22" s="66">
        <f>'SDR Patient and Stations'!AM12</f>
        <v>0.96153846153846156</v>
      </c>
      <c r="AN22" s="58">
        <f>'SDR Patient and Stations'!AN12</f>
        <v>0.97115384615384615</v>
      </c>
      <c r="AO22" s="66">
        <f>'SDR Patient and Stations'!AO12</f>
        <v>0.98958333333333337</v>
      </c>
      <c r="AP22" s="58">
        <f>'SDR Patient and Stations'!AP12</f>
        <v>1</v>
      </c>
      <c r="AQ22" s="66">
        <f>'SDR Patient and Stations'!AQ12</f>
        <v>1.0520833333333333</v>
      </c>
      <c r="AR22" s="58">
        <f>'SDR Patient and Stations'!AR12</f>
        <v>1.0208333333333333</v>
      </c>
      <c r="AS22" s="66">
        <f>'SDR Patient and Stations'!AS12</f>
        <v>0.9375</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5.8571428571428568</v>
      </c>
      <c r="D24" s="105">
        <f>'SDR Patient and Stations'!C11</f>
        <v>4.2307692307692308</v>
      </c>
      <c r="E24" s="105">
        <f>'SDR Patient and Stations'!D11</f>
        <v>4</v>
      </c>
      <c r="F24" s="115">
        <f>'SDR Patient and Stations'!E11</f>
        <v>4.9230769230769234</v>
      </c>
      <c r="G24" s="114">
        <f t="shared" ref="G24:AZ24" si="12">J32/G26</f>
        <v>5.3076923076923075</v>
      </c>
      <c r="H24" s="113">
        <f t="shared" si="12"/>
        <v>5.6923076923076925</v>
      </c>
      <c r="I24" s="114">
        <f t="shared" si="12"/>
        <v>5.7692307692307692</v>
      </c>
      <c r="J24" s="113">
        <f t="shared" si="12"/>
        <v>3.2608695652173911</v>
      </c>
      <c r="K24" s="114">
        <f t="shared" si="12"/>
        <v>2.6666666666666665</v>
      </c>
      <c r="L24" s="113">
        <f t="shared" si="12"/>
        <v>2.5</v>
      </c>
      <c r="M24" s="114">
        <f t="shared" si="12"/>
        <v>2.4333333333333331</v>
      </c>
      <c r="N24" s="113">
        <f t="shared" si="12"/>
        <v>2.2333333333333334</v>
      </c>
      <c r="O24" s="114">
        <f t="shared" si="12"/>
        <v>2.2333333333333334</v>
      </c>
      <c r="P24" s="113">
        <f t="shared" si="12"/>
        <v>2.4666666666666668</v>
      </c>
      <c r="Q24" s="114">
        <f t="shared" si="12"/>
        <v>2.4</v>
      </c>
      <c r="R24" s="113">
        <f t="shared" si="12"/>
        <v>2.4666666666666668</v>
      </c>
      <c r="S24" s="114">
        <f t="shared" si="12"/>
        <v>2.5666666666666669</v>
      </c>
      <c r="T24" s="113">
        <f t="shared" si="12"/>
        <v>2.5</v>
      </c>
      <c r="U24" s="114">
        <f t="shared" si="12"/>
        <v>2.2000000000000002</v>
      </c>
      <c r="V24" s="113">
        <f t="shared" si="12"/>
        <v>2.1</v>
      </c>
      <c r="W24" s="114">
        <f t="shared" si="12"/>
        <v>2.1333333333333333</v>
      </c>
      <c r="X24" s="113">
        <f t="shared" si="12"/>
        <v>2.0333333333333332</v>
      </c>
      <c r="Y24" s="114">
        <f t="shared" si="12"/>
        <v>2.1333333333333333</v>
      </c>
      <c r="Z24" s="113">
        <f t="shared" si="12"/>
        <v>2.1666666666666665</v>
      </c>
      <c r="AA24" s="114">
        <f t="shared" si="12"/>
        <v>2.0333333333333332</v>
      </c>
      <c r="AB24" s="113">
        <f t="shared" si="12"/>
        <v>2.2333333333333334</v>
      </c>
      <c r="AC24" s="114">
        <f t="shared" si="12"/>
        <v>2.6</v>
      </c>
      <c r="AD24" s="113">
        <f t="shared" si="12"/>
        <v>2.7</v>
      </c>
      <c r="AE24" s="114">
        <f t="shared" si="12"/>
        <v>2.5666666666666669</v>
      </c>
      <c r="AF24" s="113">
        <f t="shared" si="12"/>
        <v>3</v>
      </c>
      <c r="AG24" s="114">
        <f t="shared" si="12"/>
        <v>2.0333333333333332</v>
      </c>
      <c r="AH24" s="113">
        <f t="shared" si="12"/>
        <v>3.05</v>
      </c>
      <c r="AI24" s="114">
        <f t="shared" si="12"/>
        <v>3.8</v>
      </c>
      <c r="AJ24" s="113">
        <f t="shared" si="12"/>
        <v>3.85</v>
      </c>
      <c r="AK24" s="114">
        <f t="shared" si="12"/>
        <v>4.25</v>
      </c>
      <c r="AL24" s="113">
        <f t="shared" si="12"/>
        <v>4.0836565096952908</v>
      </c>
      <c r="AM24" s="114">
        <f t="shared" si="12"/>
        <v>3</v>
      </c>
      <c r="AN24" s="113">
        <f t="shared" si="12"/>
        <v>3.3333333333333335</v>
      </c>
      <c r="AO24" s="114">
        <f t="shared" si="12"/>
        <v>3.3666666666666667</v>
      </c>
      <c r="AP24" s="113">
        <f t="shared" si="12"/>
        <v>4.3181818181818183</v>
      </c>
      <c r="AQ24" s="114">
        <f t="shared" si="12"/>
        <v>3.2315190901705937</v>
      </c>
      <c r="AR24" s="113">
        <f t="shared" si="12"/>
        <v>3.3666666666666667</v>
      </c>
      <c r="AS24" s="114">
        <f t="shared" si="12"/>
        <v>3.2666666666666666</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5.0439560439560438</v>
      </c>
      <c r="E25" s="176">
        <f t="shared" ref="E25:G25" si="13">AVERAGE(D24:E24)</f>
        <v>4.115384615384615</v>
      </c>
      <c r="F25" s="176">
        <f t="shared" si="13"/>
        <v>4.4615384615384617</v>
      </c>
      <c r="G25" s="176">
        <f t="shared" si="13"/>
        <v>5.115384615384615</v>
      </c>
      <c r="H25" s="122">
        <f>AVERAGE(G24:H24)</f>
        <v>5.5</v>
      </c>
      <c r="I25" s="123">
        <f t="shared" ref="I25:AZ25" si="14">AVERAGE(H24:I24)</f>
        <v>5.7307692307692308</v>
      </c>
      <c r="J25" s="122">
        <f t="shared" si="14"/>
        <v>4.5150501672240804</v>
      </c>
      <c r="K25" s="123">
        <f t="shared" si="14"/>
        <v>2.9637681159420288</v>
      </c>
      <c r="L25" s="122">
        <f t="shared" si="14"/>
        <v>2.583333333333333</v>
      </c>
      <c r="M25" s="123">
        <f t="shared" si="14"/>
        <v>2.4666666666666668</v>
      </c>
      <c r="N25" s="122">
        <f t="shared" si="14"/>
        <v>2.333333333333333</v>
      </c>
      <c r="O25" s="123">
        <f t="shared" si="14"/>
        <v>2.2333333333333334</v>
      </c>
      <c r="P25" s="122">
        <f t="shared" si="14"/>
        <v>2.35</v>
      </c>
      <c r="Q25" s="123">
        <f t="shared" si="14"/>
        <v>2.4333333333333336</v>
      </c>
      <c r="R25" s="122">
        <f t="shared" si="14"/>
        <v>2.4333333333333336</v>
      </c>
      <c r="S25" s="123">
        <f t="shared" si="14"/>
        <v>2.5166666666666666</v>
      </c>
      <c r="T25" s="122">
        <f t="shared" si="14"/>
        <v>2.5333333333333332</v>
      </c>
      <c r="U25" s="123">
        <f t="shared" si="14"/>
        <v>2.35</v>
      </c>
      <c r="V25" s="122">
        <f t="shared" si="14"/>
        <v>2.1500000000000004</v>
      </c>
      <c r="W25" s="123">
        <f t="shared" si="14"/>
        <v>2.1166666666666667</v>
      </c>
      <c r="X25" s="122">
        <f t="shared" si="14"/>
        <v>2.083333333333333</v>
      </c>
      <c r="Y25" s="123">
        <f t="shared" si="14"/>
        <v>2.083333333333333</v>
      </c>
      <c r="Z25" s="122">
        <f t="shared" si="14"/>
        <v>2.15</v>
      </c>
      <c r="AA25" s="123">
        <f t="shared" si="14"/>
        <v>2.0999999999999996</v>
      </c>
      <c r="AB25" s="122">
        <f t="shared" si="14"/>
        <v>2.1333333333333333</v>
      </c>
      <c r="AC25" s="123">
        <f t="shared" si="14"/>
        <v>2.416666666666667</v>
      </c>
      <c r="AD25" s="122">
        <f t="shared" si="14"/>
        <v>2.6500000000000004</v>
      </c>
      <c r="AE25" s="123">
        <f t="shared" si="14"/>
        <v>2.6333333333333337</v>
      </c>
      <c r="AF25" s="122">
        <f t="shared" si="14"/>
        <v>2.7833333333333332</v>
      </c>
      <c r="AG25" s="123">
        <f t="shared" si="14"/>
        <v>2.5166666666666666</v>
      </c>
      <c r="AH25" s="122">
        <f t="shared" si="14"/>
        <v>2.5416666666666665</v>
      </c>
      <c r="AI25" s="123">
        <f t="shared" si="14"/>
        <v>3.4249999999999998</v>
      </c>
      <c r="AJ25" s="122">
        <f t="shared" si="14"/>
        <v>3.8250000000000002</v>
      </c>
      <c r="AK25" s="123">
        <f t="shared" si="14"/>
        <v>4.05</v>
      </c>
      <c r="AL25" s="122">
        <f t="shared" si="14"/>
        <v>4.1668282548476459</v>
      </c>
      <c r="AM25" s="123">
        <f t="shared" si="14"/>
        <v>3.5418282548476454</v>
      </c>
      <c r="AN25" s="122">
        <f t="shared" si="14"/>
        <v>3.166666666666667</v>
      </c>
      <c r="AO25" s="123">
        <f t="shared" si="14"/>
        <v>3.35</v>
      </c>
      <c r="AP25" s="122">
        <f t="shared" si="14"/>
        <v>3.8424242424242427</v>
      </c>
      <c r="AQ25" s="123">
        <f t="shared" si="14"/>
        <v>3.7748504541762058</v>
      </c>
      <c r="AR25" s="122">
        <f t="shared" si="14"/>
        <v>3.2990928784186302</v>
      </c>
      <c r="AS25" s="123">
        <f t="shared" si="14"/>
        <v>3.3166666666666664</v>
      </c>
      <c r="AT25" s="122">
        <f t="shared" si="14"/>
        <v>2.8833333333333333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13</v>
      </c>
      <c r="G26" s="49">
        <f>IF((F26+E28+(IF(F16&gt;0,0,F16))&gt;'SDR Patient and Stations'!G8),'SDR Patient and Stations'!G8,(F26+E28+(IF(F16&gt;0,0,F16))))</f>
        <v>13</v>
      </c>
      <c r="H26" s="52">
        <f>IF((G26+F28+(IF(G16&gt;0,0,G16))&gt;'SDR Patient and Stations'!H8),'SDR Patient and Stations'!H8,(G26+F28+(IF(G16&gt;0,0,G16))))</f>
        <v>13</v>
      </c>
      <c r="I26" s="116">
        <f>IF((H26+G28+(IF(H16&gt;0,0,H16))&gt;'SDR Patient and Stations'!I8),'SDR Patient and Stations'!I8,(H26+G28+(IF(H16&gt;0,0,H16))))</f>
        <v>13</v>
      </c>
      <c r="J26" s="117">
        <f>IF((I26+H28+(IF(I16&gt;0,0,I16))&gt;'SDR Patient and Stations'!J8),'SDR Patient and Stations'!J8,(I26+H28+(IF(I16&gt;0,0,I16))))</f>
        <v>23</v>
      </c>
      <c r="K26" s="116">
        <f>IF((J26+I28+(IF(J16&gt;0,0,J16))&gt;'SDR Patient and Stations'!K8),'SDR Patient and Stations'!K8,(J26+I28+(IF(J16&gt;0,0,J16))))</f>
        <v>30</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20.56980056980057</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22</v>
      </c>
      <c r="AQ26" s="116">
        <f>IF((AP26+AO28+(IF(AP16&gt;0,0,AP16))&gt;'SDR Patient and Stations'!AQ8),'SDR Patient and Stations'!AQ8,(AP26+AO28+(IF(AP16&gt;0,0,AP16))))</f>
        <v>29.707390648567113</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-1.597840755735497</v>
      </c>
      <c r="AW26" s="116">
        <f>IF((AV26+AU28+(IF(AV16&gt;0,0,AV16))&gt;'SDR Patient and Stations'!AW8),'SDR Patient and Stations'!AW8,(AV26+AU28+(IF(AV16&gt;0,0,AV16))))</f>
        <v>-1.597840755735497</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3.1287625418060188</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0.56980056980057014</v>
      </c>
      <c r="AK28" s="116">
        <f t="shared" si="15"/>
        <v>10</v>
      </c>
      <c r="AL28" s="117">
        <f t="shared" si="15"/>
        <v>10</v>
      </c>
      <c r="AM28" s="116">
        <f t="shared" si="15"/>
        <v>9.1872844504423412</v>
      </c>
      <c r="AN28" s="117">
        <f t="shared" si="15"/>
        <v>0</v>
      </c>
      <c r="AO28" s="116">
        <f t="shared" si="15"/>
        <v>7.7073906485671131</v>
      </c>
      <c r="AP28" s="117">
        <f t="shared" si="15"/>
        <v>8.9232295482295498</v>
      </c>
      <c r="AQ28" s="116">
        <f t="shared" si="15"/>
        <v>10</v>
      </c>
      <c r="AR28" s="117">
        <f t="shared" si="15"/>
        <v>0</v>
      </c>
      <c r="AS28" s="116">
        <f t="shared" si="15"/>
        <v>2.3717948717948687</v>
      </c>
      <c r="AT28" s="117">
        <f t="shared" si="15"/>
        <v>2.402159244264503</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64</v>
      </c>
      <c r="G30" s="68">
        <f>HLOOKUP(G19,'SDR Patient and Stations'!$B$6:$AT$14,4,FALSE)</f>
        <v>69</v>
      </c>
      <c r="H30" s="60">
        <f>HLOOKUP(H19,'SDR Patient and Stations'!$B$6:$AT$14,4,FALSE)</f>
        <v>74</v>
      </c>
      <c r="I30" s="68">
        <f>HLOOKUP(I19,'SDR Patient and Stations'!$B$6:$AT$14,4,FALSE)</f>
        <v>75</v>
      </c>
      <c r="J30" s="60">
        <f>HLOOKUP(J19,'SDR Patient and Stations'!$B$6:$AT$14,4,FALSE)</f>
        <v>75</v>
      </c>
      <c r="K30" s="68">
        <f>HLOOKUP(K19,'SDR Patient and Stations'!$B$6:$AT$14,4,FALSE)</f>
        <v>80</v>
      </c>
      <c r="L30" s="60">
        <f>HLOOKUP(L19,'SDR Patient and Stations'!$B$6:$AT$14,4,FALSE)</f>
        <v>75</v>
      </c>
      <c r="M30" s="68">
        <f>HLOOKUP(M19,'SDR Patient and Stations'!$B$6:$AT$14,4,FALSE)</f>
        <v>73</v>
      </c>
      <c r="N30" s="60">
        <f>HLOOKUP(N19,'SDR Patient and Stations'!$B$6:$AT$14,4,FALSE)</f>
        <v>67</v>
      </c>
      <c r="O30" s="68">
        <f>HLOOKUP(O19,'SDR Patient and Stations'!$B$6:$AT$14,4,FALSE)</f>
        <v>67</v>
      </c>
      <c r="P30" s="60">
        <f>HLOOKUP(P19,'SDR Patient and Stations'!$B$6:$AT$14,4,FALSE)</f>
        <v>74</v>
      </c>
      <c r="Q30" s="68">
        <f>HLOOKUP(Q19,'SDR Patient and Stations'!$B$6:$AT$14,4,FALSE)</f>
        <v>72</v>
      </c>
      <c r="R30" s="60">
        <f>HLOOKUP(R19,'SDR Patient and Stations'!$B$6:$AT$14,4,FALSE)</f>
        <v>74</v>
      </c>
      <c r="S30" s="68">
        <f>HLOOKUP(S19,'SDR Patient and Stations'!$B$6:$AT$14,4,FALSE)</f>
        <v>77</v>
      </c>
      <c r="T30" s="60">
        <f>HLOOKUP(T19,'SDR Patient and Stations'!$B$6:$AT$14,4,FALSE)</f>
        <v>75</v>
      </c>
      <c r="U30" s="68">
        <f>HLOOKUP(U19,'SDR Patient and Stations'!$B$6:$AT$14,4,FALSE)</f>
        <v>66</v>
      </c>
      <c r="V30" s="60">
        <f>HLOOKUP(V19,'SDR Patient and Stations'!$B$6:$AT$14,4,FALSE)</f>
        <v>63</v>
      </c>
      <c r="W30" s="68">
        <f>HLOOKUP(W19,'SDR Patient and Stations'!$B$6:$AT$14,4,FALSE)</f>
        <v>64</v>
      </c>
      <c r="X30" s="60">
        <f>HLOOKUP(X19,'SDR Patient and Stations'!$B$6:$AT$14,4,FALSE)</f>
        <v>61</v>
      </c>
      <c r="Y30" s="68">
        <f>HLOOKUP(Y19,'SDR Patient and Stations'!$B$6:$AT$14,4,FALSE)</f>
        <v>64</v>
      </c>
      <c r="Z30" s="60">
        <f>HLOOKUP(Z19,'SDR Patient and Stations'!$B$6:$AT$14,4,FALSE)</f>
        <v>65</v>
      </c>
      <c r="AA30" s="68">
        <f>HLOOKUP(AA19,'SDR Patient and Stations'!$B$6:$AT$14,4,FALSE)</f>
        <v>61</v>
      </c>
      <c r="AB30" s="60">
        <f>HLOOKUP(AB19,'SDR Patient and Stations'!$B$6:$AT$14,4,FALSE)</f>
        <v>67</v>
      </c>
      <c r="AC30" s="68">
        <f>HLOOKUP(AC19,'SDR Patient and Stations'!$B$6:$AT$14,4,FALSE)</f>
        <v>78</v>
      </c>
      <c r="AD30" s="60">
        <f>HLOOKUP(AD19,'SDR Patient and Stations'!$B$6:$AT$14,4,FALSE)</f>
        <v>81</v>
      </c>
      <c r="AE30" s="68">
        <f>HLOOKUP(AE19,'SDR Patient and Stations'!$B$6:$AT$14,4,FALSE)</f>
        <v>77</v>
      </c>
      <c r="AF30" s="60">
        <f>HLOOKUP(AF19,'SDR Patient and Stations'!$B$6:$AT$14,4,FALSE)</f>
        <v>90</v>
      </c>
      <c r="AG30" s="68">
        <f>HLOOKUP(AG19,'SDR Patient and Stations'!$B$6:$AT$14,4,FALSE)</f>
        <v>61</v>
      </c>
      <c r="AH30" s="60">
        <f>HLOOKUP(AH19,'SDR Patient and Stations'!$B$6:$AT$14,4,FALSE)</f>
        <v>61</v>
      </c>
      <c r="AI30" s="68">
        <f>HLOOKUP(AI19,'SDR Patient and Stations'!$B$6:$AT$14,4,FALSE)</f>
        <v>76</v>
      </c>
      <c r="AJ30" s="60">
        <f>HLOOKUP(AJ19,'SDR Patient and Stations'!$B$6:$AT$14,4,FALSE)</f>
        <v>77</v>
      </c>
      <c r="AK30" s="68">
        <f>HLOOKUP(AK19,'SDR Patient and Stations'!$B$6:$AT$14,4,FALSE)</f>
        <v>85</v>
      </c>
      <c r="AL30" s="60">
        <f>HLOOKUP(AL19,'SDR Patient and Stations'!$B$6:$AT$14,4,FALSE)</f>
        <v>84</v>
      </c>
      <c r="AM30" s="68">
        <f>HLOOKUP(AM19,'SDR Patient and Stations'!$B$6:$AT$14,4,FALSE)</f>
        <v>90</v>
      </c>
      <c r="AN30" s="60">
        <f>HLOOKUP(AN19,'SDR Patient and Stations'!$B$6:$AT$14,4,FALSE)</f>
        <v>100</v>
      </c>
      <c r="AO30" s="68">
        <f>HLOOKUP(AO19,'SDR Patient and Stations'!$B$6:$AT$14,4,FALSE)</f>
        <v>101</v>
      </c>
      <c r="AP30" s="60">
        <f>HLOOKUP(AP19,'SDR Patient and Stations'!$B$6:$AT$14,4,FALSE)</f>
        <v>95</v>
      </c>
      <c r="AQ30" s="68">
        <f>HLOOKUP(AQ19,'SDR Patient and Stations'!$B$6:$AT$14,4,FALSE)</f>
        <v>96</v>
      </c>
      <c r="AR30" s="60">
        <f>HLOOKUP(AR19,'SDR Patient and Stations'!$B$6:$AT$14,4,FALSE)</f>
        <v>101</v>
      </c>
      <c r="AS30" s="68">
        <f>HLOOKUP(AS19,'SDR Patient and Stations'!$B$6:$AT$14,4,FALSE)</f>
        <v>98</v>
      </c>
      <c r="AT30" s="60">
        <f>HLOOKUP(AT19,'SDR Patient and Stations'!$B$6:$AT$14,4,FALSE)</f>
        <v>75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41</v>
      </c>
      <c r="G32" s="68">
        <f>HLOOKUP(G20,'SDR Patient and Stations'!$B$6:$AT$14,4,FALSE)</f>
        <v>55</v>
      </c>
      <c r="H32" s="60">
        <f>HLOOKUP(H20,'SDR Patient and Stations'!$B$6:$AT$14,4,FALSE)</f>
        <v>52</v>
      </c>
      <c r="I32" s="68">
        <f>HLOOKUP(I20,'SDR Patient and Stations'!$B$6:$AT$14,4,FALSE)</f>
        <v>64</v>
      </c>
      <c r="J32" s="60">
        <f>HLOOKUP(J20,'SDR Patient and Stations'!$B$6:$AT$14,4,FALSE)</f>
        <v>69</v>
      </c>
      <c r="K32" s="68">
        <f>HLOOKUP(K20,'SDR Patient and Stations'!$B$6:$AT$14,4,FALSE)</f>
        <v>74</v>
      </c>
      <c r="L32" s="60">
        <f>HLOOKUP(L20,'SDR Patient and Stations'!$B$6:$AT$14,4,FALSE)</f>
        <v>75</v>
      </c>
      <c r="M32" s="68">
        <f>HLOOKUP(M20,'SDR Patient and Stations'!$B$6:$AT$14,4,FALSE)</f>
        <v>75</v>
      </c>
      <c r="N32" s="60">
        <f>HLOOKUP(N20,'SDR Patient and Stations'!$B$6:$AT$14,4,FALSE)</f>
        <v>80</v>
      </c>
      <c r="O32" s="68">
        <f>HLOOKUP(O20,'SDR Patient and Stations'!$B$6:$AT$14,4,FALSE)</f>
        <v>75</v>
      </c>
      <c r="P32" s="60">
        <f>HLOOKUP(P20,'SDR Patient and Stations'!$B$6:$AT$14,4,FALSE)</f>
        <v>73</v>
      </c>
      <c r="Q32" s="68">
        <f>HLOOKUP(Q20,'SDR Patient and Stations'!$B$6:$AT$14,4,FALSE)</f>
        <v>67</v>
      </c>
      <c r="R32" s="60">
        <f>HLOOKUP(R20,'SDR Patient and Stations'!$B$6:$AT$14,4,FALSE)</f>
        <v>67</v>
      </c>
      <c r="S32" s="68">
        <f>HLOOKUP(S20,'SDR Patient and Stations'!$B$6:$AT$14,4,FALSE)</f>
        <v>74</v>
      </c>
      <c r="T32" s="60">
        <f>HLOOKUP(T20,'SDR Patient and Stations'!$B$6:$AT$14,4,FALSE)</f>
        <v>72</v>
      </c>
      <c r="U32" s="68">
        <f>HLOOKUP(U20,'SDR Patient and Stations'!$B$6:$AT$14,4,FALSE)</f>
        <v>74</v>
      </c>
      <c r="V32" s="60">
        <f>HLOOKUP(V20,'SDR Patient and Stations'!$B$6:$AT$14,4,FALSE)</f>
        <v>77</v>
      </c>
      <c r="W32" s="68">
        <f>HLOOKUP(W20,'SDR Patient and Stations'!$B$6:$AT$14,4,FALSE)</f>
        <v>75</v>
      </c>
      <c r="X32" s="60">
        <f>HLOOKUP(X20,'SDR Patient and Stations'!$B$6:$AT$14,4,FALSE)</f>
        <v>66</v>
      </c>
      <c r="Y32" s="68">
        <f>HLOOKUP(Y20,'SDR Patient and Stations'!$B$6:$AT$14,4,FALSE)</f>
        <v>63</v>
      </c>
      <c r="Z32" s="60">
        <f>HLOOKUP(Z20,'SDR Patient and Stations'!$B$6:$AT$14,4,FALSE)</f>
        <v>64</v>
      </c>
      <c r="AA32" s="68">
        <f>HLOOKUP(AA20,'SDR Patient and Stations'!$B$6:$AT$14,4,FALSE)</f>
        <v>61</v>
      </c>
      <c r="AB32" s="60">
        <f>HLOOKUP(AB20,'SDR Patient and Stations'!$B$6:$AT$14,4,FALSE)</f>
        <v>64</v>
      </c>
      <c r="AC32" s="68">
        <f>HLOOKUP(AC20,'SDR Patient and Stations'!$B$6:$AT$14,4,FALSE)</f>
        <v>65</v>
      </c>
      <c r="AD32" s="60">
        <f>HLOOKUP(AD20,'SDR Patient and Stations'!$B$6:$AT$14,4,FALSE)</f>
        <v>61</v>
      </c>
      <c r="AE32" s="68">
        <f>HLOOKUP(AE20,'SDR Patient and Stations'!$B$6:$AT$14,4,FALSE)</f>
        <v>67</v>
      </c>
      <c r="AF32" s="60">
        <f>HLOOKUP(AF20,'SDR Patient and Stations'!$B$6:$AT$14,4,FALSE)</f>
        <v>78</v>
      </c>
      <c r="AG32" s="68">
        <f>HLOOKUP(AG20,'SDR Patient and Stations'!$B$6:$AT$14,4,FALSE)</f>
        <v>81</v>
      </c>
      <c r="AH32" s="60">
        <f>HLOOKUP(AH20,'SDR Patient and Stations'!$B$6:$AT$14,4,FALSE)</f>
        <v>77</v>
      </c>
      <c r="AI32" s="68">
        <f>HLOOKUP(AI20,'SDR Patient and Stations'!$B$6:$AT$14,4,FALSE)</f>
        <v>90</v>
      </c>
      <c r="AJ32" s="60">
        <f>HLOOKUP(AJ20,'SDR Patient and Stations'!$B$6:$AT$14,4,FALSE)</f>
        <v>61</v>
      </c>
      <c r="AK32" s="68">
        <f>HLOOKUP(AK20,'SDR Patient and Stations'!$B$6:$AT$14,4,FALSE)</f>
        <v>61</v>
      </c>
      <c r="AL32" s="60">
        <f>HLOOKUP(AL20,'SDR Patient and Stations'!$B$6:$AT$14,4,FALSE)</f>
        <v>76</v>
      </c>
      <c r="AM32" s="68">
        <f>HLOOKUP(AM20,'SDR Patient and Stations'!$B$6:$AT$14,4,FALSE)</f>
        <v>77</v>
      </c>
      <c r="AN32" s="60">
        <f>HLOOKUP(AN20,'SDR Patient and Stations'!$B$6:$AT$14,4,FALSE)</f>
        <v>85</v>
      </c>
      <c r="AO32" s="68">
        <f>HLOOKUP(AO20,'SDR Patient and Stations'!$B$6:$AT$14,4,FALSE)</f>
        <v>84</v>
      </c>
      <c r="AP32" s="60">
        <f>HLOOKUP(AP20,'SDR Patient and Stations'!$B$6:$AT$14,4,FALSE)</f>
        <v>90</v>
      </c>
      <c r="AQ32" s="68">
        <f>HLOOKUP(AQ20,'SDR Patient and Stations'!$B$6:$AT$14,4,FALSE)</f>
        <v>100</v>
      </c>
      <c r="AR32" s="60">
        <f>HLOOKUP(AR20,'SDR Patient and Stations'!$B$6:$AT$14,4,FALSE)</f>
        <v>101</v>
      </c>
      <c r="AS32" s="68">
        <f>HLOOKUP(AS20,'SDR Patient and Stations'!$B$6:$AT$14,4,FALSE)</f>
        <v>95</v>
      </c>
      <c r="AT32" s="60">
        <f>HLOOKUP(AT20,'SDR Patient and Stations'!$B$6:$AT$14,4,FALSE)</f>
        <v>96</v>
      </c>
      <c r="AU32" s="68">
        <f>HLOOKUP(AU20,'SDR Patient and Stations'!$B$6:$AT$14,4,FALSE)</f>
        <v>101</v>
      </c>
      <c r="AV32" s="60">
        <f>HLOOKUP(AV20,'SDR Patient and Stations'!$B$6:$AT$14,4,FALSE)</f>
        <v>98</v>
      </c>
      <c r="AW32" s="68">
        <f>HLOOKUP(AW20,'SDR Patient and Stations'!$B$6:$AT$14,4,FALSE)</f>
        <v>75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23</v>
      </c>
      <c r="G34" s="69">
        <f t="shared" si="16"/>
        <v>14</v>
      </c>
      <c r="H34" s="61">
        <f t="shared" si="16"/>
        <v>22</v>
      </c>
      <c r="I34" s="69">
        <f t="shared" si="16"/>
        <v>11</v>
      </c>
      <c r="J34" s="61">
        <f t="shared" si="16"/>
        <v>6</v>
      </c>
      <c r="K34" s="69">
        <f t="shared" si="16"/>
        <v>6</v>
      </c>
      <c r="L34" s="61">
        <f t="shared" si="16"/>
        <v>0</v>
      </c>
      <c r="M34" s="69">
        <f t="shared" si="16"/>
        <v>-2</v>
      </c>
      <c r="N34" s="61">
        <f t="shared" si="16"/>
        <v>-13</v>
      </c>
      <c r="O34" s="69">
        <f t="shared" si="16"/>
        <v>-8</v>
      </c>
      <c r="P34" s="61">
        <f t="shared" si="16"/>
        <v>1</v>
      </c>
      <c r="Q34" s="69">
        <f t="shared" si="16"/>
        <v>5</v>
      </c>
      <c r="R34" s="61">
        <f t="shared" si="16"/>
        <v>7</v>
      </c>
      <c r="S34" s="69">
        <f t="shared" si="16"/>
        <v>3</v>
      </c>
      <c r="T34" s="61">
        <f t="shared" si="16"/>
        <v>3</v>
      </c>
      <c r="U34" s="69">
        <f t="shared" si="16"/>
        <v>-8</v>
      </c>
      <c r="V34" s="61">
        <f t="shared" si="16"/>
        <v>-14</v>
      </c>
      <c r="W34" s="69">
        <f t="shared" si="16"/>
        <v>-11</v>
      </c>
      <c r="X34" s="61">
        <f t="shared" si="16"/>
        <v>-5</v>
      </c>
      <c r="Y34" s="69">
        <f t="shared" si="16"/>
        <v>1</v>
      </c>
      <c r="Z34" s="61">
        <f t="shared" si="16"/>
        <v>1</v>
      </c>
      <c r="AA34" s="69">
        <f t="shared" si="16"/>
        <v>0</v>
      </c>
      <c r="AB34" s="61">
        <f t="shared" si="16"/>
        <v>3</v>
      </c>
      <c r="AC34" s="69">
        <f t="shared" si="16"/>
        <v>13</v>
      </c>
      <c r="AD34" s="61">
        <f t="shared" si="16"/>
        <v>20</v>
      </c>
      <c r="AE34" s="69">
        <f t="shared" si="16"/>
        <v>10</v>
      </c>
      <c r="AF34" s="61">
        <f t="shared" si="16"/>
        <v>12</v>
      </c>
      <c r="AG34" s="69">
        <f t="shared" si="16"/>
        <v>-20</v>
      </c>
      <c r="AH34" s="61">
        <f t="shared" si="16"/>
        <v>-16</v>
      </c>
      <c r="AI34" s="69">
        <f t="shared" si="16"/>
        <v>-14</v>
      </c>
      <c r="AJ34" s="61">
        <f t="shared" si="16"/>
        <v>16</v>
      </c>
      <c r="AK34" s="69">
        <f t="shared" si="16"/>
        <v>24</v>
      </c>
      <c r="AL34" s="61">
        <f t="shared" si="16"/>
        <v>8</v>
      </c>
      <c r="AM34" s="69">
        <f t="shared" si="16"/>
        <v>13</v>
      </c>
      <c r="AN34" s="61">
        <f t="shared" si="16"/>
        <v>15</v>
      </c>
      <c r="AO34" s="69">
        <f t="shared" si="16"/>
        <v>17</v>
      </c>
      <c r="AP34" s="61">
        <f t="shared" si="16"/>
        <v>5</v>
      </c>
      <c r="AQ34" s="69">
        <f t="shared" si="16"/>
        <v>-4</v>
      </c>
      <c r="AR34" s="61">
        <f t="shared" si="16"/>
        <v>0</v>
      </c>
      <c r="AS34" s="69">
        <f t="shared" si="16"/>
        <v>3</v>
      </c>
      <c r="AT34" s="61">
        <f t="shared" si="16"/>
        <v>-21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0.56097560975609762</v>
      </c>
      <c r="G36" s="107">
        <f t="shared" ref="G36:AZ36" si="18">IFERROR(G34/G32,0)</f>
        <v>0.25454545454545452</v>
      </c>
      <c r="H36" s="108">
        <f t="shared" si="18"/>
        <v>0.42307692307692307</v>
      </c>
      <c r="I36" s="107">
        <f t="shared" si="18"/>
        <v>0.171875</v>
      </c>
      <c r="J36" s="108">
        <f t="shared" si="18"/>
        <v>8.6956521739130432E-2</v>
      </c>
      <c r="K36" s="107">
        <f t="shared" si="18"/>
        <v>8.1081081081081086E-2</v>
      </c>
      <c r="L36" s="108">
        <f t="shared" si="18"/>
        <v>0</v>
      </c>
      <c r="M36" s="107">
        <f t="shared" si="18"/>
        <v>-2.6666666666666668E-2</v>
      </c>
      <c r="N36" s="108">
        <f t="shared" si="18"/>
        <v>-0.16250000000000001</v>
      </c>
      <c r="O36" s="107">
        <f t="shared" si="18"/>
        <v>-0.10666666666666667</v>
      </c>
      <c r="P36" s="108">
        <f t="shared" si="18"/>
        <v>1.3698630136986301E-2</v>
      </c>
      <c r="Q36" s="107">
        <f t="shared" si="18"/>
        <v>7.4626865671641784E-2</v>
      </c>
      <c r="R36" s="108">
        <f t="shared" si="18"/>
        <v>0.1044776119402985</v>
      </c>
      <c r="S36" s="107">
        <f t="shared" si="18"/>
        <v>4.0540540540540543E-2</v>
      </c>
      <c r="T36" s="108">
        <f t="shared" si="18"/>
        <v>4.1666666666666664E-2</v>
      </c>
      <c r="U36" s="107">
        <f t="shared" si="18"/>
        <v>-0.10810810810810811</v>
      </c>
      <c r="V36" s="108">
        <f t="shared" si="18"/>
        <v>-0.18181818181818182</v>
      </c>
      <c r="W36" s="107">
        <f t="shared" si="18"/>
        <v>-0.14666666666666667</v>
      </c>
      <c r="X36" s="108">
        <f t="shared" si="18"/>
        <v>-7.575757575757576E-2</v>
      </c>
      <c r="Y36" s="107">
        <f t="shared" si="18"/>
        <v>1.5873015873015872E-2</v>
      </c>
      <c r="Z36" s="108">
        <f t="shared" si="18"/>
        <v>1.5625E-2</v>
      </c>
      <c r="AA36" s="107">
        <f t="shared" si="18"/>
        <v>0</v>
      </c>
      <c r="AB36" s="108">
        <f t="shared" si="18"/>
        <v>4.6875E-2</v>
      </c>
      <c r="AC36" s="107">
        <f t="shared" si="18"/>
        <v>0.2</v>
      </c>
      <c r="AD36" s="108">
        <f t="shared" si="18"/>
        <v>0.32786885245901637</v>
      </c>
      <c r="AE36" s="107">
        <f t="shared" si="18"/>
        <v>0.14925373134328357</v>
      </c>
      <c r="AF36" s="108">
        <f t="shared" si="18"/>
        <v>0.15384615384615385</v>
      </c>
      <c r="AG36" s="107">
        <f t="shared" si="18"/>
        <v>-0.24691358024691357</v>
      </c>
      <c r="AH36" s="108">
        <f t="shared" si="18"/>
        <v>-0.20779220779220781</v>
      </c>
      <c r="AI36" s="107">
        <f t="shared" si="18"/>
        <v>-0.15555555555555556</v>
      </c>
      <c r="AJ36" s="108">
        <f t="shared" si="18"/>
        <v>0.26229508196721313</v>
      </c>
      <c r="AK36" s="107">
        <f t="shared" si="18"/>
        <v>0.39344262295081966</v>
      </c>
      <c r="AL36" s="108">
        <f t="shared" si="18"/>
        <v>0.10526315789473684</v>
      </c>
      <c r="AM36" s="107">
        <f t="shared" si="18"/>
        <v>0.16883116883116883</v>
      </c>
      <c r="AN36" s="108">
        <f t="shared" si="18"/>
        <v>0.17647058823529413</v>
      </c>
      <c r="AO36" s="107">
        <f t="shared" si="18"/>
        <v>0.20238095238095238</v>
      </c>
      <c r="AP36" s="108">
        <f t="shared" si="18"/>
        <v>5.5555555555555552E-2</v>
      </c>
      <c r="AQ36" s="107">
        <f t="shared" si="18"/>
        <v>-0.04</v>
      </c>
      <c r="AR36" s="108">
        <f t="shared" si="18"/>
        <v>0</v>
      </c>
      <c r="AS36" s="107">
        <f t="shared" si="18"/>
        <v>3.1578947368421054E-2</v>
      </c>
      <c r="AT36" s="108">
        <f t="shared" si="18"/>
        <v>-0.21875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3.1165311653116534E-2</v>
      </c>
      <c r="G38" s="107">
        <f t="shared" ref="G38:BD38" si="20">G36/18</f>
        <v>1.4141414141414141E-2</v>
      </c>
      <c r="H38" s="108">
        <f t="shared" si="20"/>
        <v>2.3504273504273504E-2</v>
      </c>
      <c r="I38" s="107">
        <f t="shared" si="20"/>
        <v>9.5486111111111119E-3</v>
      </c>
      <c r="J38" s="108">
        <f t="shared" si="20"/>
        <v>4.830917874396135E-3</v>
      </c>
      <c r="K38" s="107">
        <f t="shared" si="20"/>
        <v>4.5045045045045045E-3</v>
      </c>
      <c r="L38" s="108">
        <f t="shared" si="20"/>
        <v>0</v>
      </c>
      <c r="M38" s="107">
        <f t="shared" si="20"/>
        <v>-1.4814814814814816E-3</v>
      </c>
      <c r="N38" s="108">
        <f t="shared" si="20"/>
        <v>-9.0277777777777787E-3</v>
      </c>
      <c r="O38" s="107">
        <f t="shared" si="20"/>
        <v>-5.9259259259259265E-3</v>
      </c>
      <c r="P38" s="108">
        <f t="shared" si="20"/>
        <v>7.6103500761035003E-4</v>
      </c>
      <c r="Q38" s="107">
        <f t="shared" si="20"/>
        <v>4.1459369817578766E-3</v>
      </c>
      <c r="R38" s="108">
        <f t="shared" si="20"/>
        <v>5.8043117744610278E-3</v>
      </c>
      <c r="S38" s="107">
        <f t="shared" si="20"/>
        <v>2.2522522522522522E-3</v>
      </c>
      <c r="T38" s="108">
        <f t="shared" si="20"/>
        <v>2.3148148148148147E-3</v>
      </c>
      <c r="U38" s="107">
        <f t="shared" si="20"/>
        <v>-6.006006006006006E-3</v>
      </c>
      <c r="V38" s="108">
        <f t="shared" si="20"/>
        <v>-1.0101010101010102E-2</v>
      </c>
      <c r="W38" s="107">
        <f t="shared" si="20"/>
        <v>-8.1481481481481474E-3</v>
      </c>
      <c r="X38" s="108">
        <f t="shared" si="20"/>
        <v>-4.2087542087542087E-3</v>
      </c>
      <c r="Y38" s="107">
        <f t="shared" si="20"/>
        <v>8.8183421516754845E-4</v>
      </c>
      <c r="Z38" s="108">
        <f t="shared" si="20"/>
        <v>8.6805555555555551E-4</v>
      </c>
      <c r="AA38" s="107">
        <f t="shared" si="20"/>
        <v>0</v>
      </c>
      <c r="AB38" s="108">
        <f t="shared" si="20"/>
        <v>2.6041666666666665E-3</v>
      </c>
      <c r="AC38" s="107">
        <f t="shared" si="20"/>
        <v>1.1111111111111112E-2</v>
      </c>
      <c r="AD38" s="108">
        <f t="shared" si="20"/>
        <v>1.8214936247723131E-2</v>
      </c>
      <c r="AE38" s="107">
        <f t="shared" si="20"/>
        <v>8.2918739635157532E-3</v>
      </c>
      <c r="AF38" s="108">
        <f t="shared" si="20"/>
        <v>8.5470085470085479E-3</v>
      </c>
      <c r="AG38" s="107">
        <f t="shared" si="20"/>
        <v>-1.3717421124828532E-2</v>
      </c>
      <c r="AH38" s="108">
        <f t="shared" si="20"/>
        <v>-1.1544011544011544E-2</v>
      </c>
      <c r="AI38" s="107">
        <f t="shared" si="20"/>
        <v>-8.6419753086419762E-3</v>
      </c>
      <c r="AJ38" s="108">
        <f t="shared" si="20"/>
        <v>1.4571948998178506E-2</v>
      </c>
      <c r="AK38" s="107">
        <f t="shared" si="20"/>
        <v>2.185792349726776E-2</v>
      </c>
      <c r="AL38" s="108">
        <f t="shared" si="20"/>
        <v>5.8479532163742687E-3</v>
      </c>
      <c r="AM38" s="107">
        <f t="shared" si="20"/>
        <v>9.3795093795093799E-3</v>
      </c>
      <c r="AN38" s="108">
        <f t="shared" si="20"/>
        <v>9.8039215686274508E-3</v>
      </c>
      <c r="AO38" s="107">
        <f t="shared" si="20"/>
        <v>1.1243386243386243E-2</v>
      </c>
      <c r="AP38" s="108">
        <f t="shared" si="20"/>
        <v>3.0864197530864196E-3</v>
      </c>
      <c r="AQ38" s="107">
        <f t="shared" si="20"/>
        <v>-2.2222222222222222E-3</v>
      </c>
      <c r="AR38" s="108">
        <f t="shared" si="20"/>
        <v>0</v>
      </c>
      <c r="AS38" s="107">
        <f t="shared" si="20"/>
        <v>1.7543859649122807E-3</v>
      </c>
      <c r="AT38" s="108">
        <f t="shared" si="20"/>
        <v>-1.2152777777777778E-2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0.56097560975609762</v>
      </c>
      <c r="G40" s="120">
        <f t="shared" ref="G40:BD40" si="21">G38*G41</f>
        <v>0.25454545454545452</v>
      </c>
      <c r="H40" s="108">
        <f t="shared" si="21"/>
        <v>0.42307692307692307</v>
      </c>
      <c r="I40" s="107">
        <f t="shared" si="21"/>
        <v>0.171875</v>
      </c>
      <c r="J40" s="108">
        <f t="shared" si="21"/>
        <v>8.6956521739130432E-2</v>
      </c>
      <c r="K40" s="107">
        <f t="shared" si="21"/>
        <v>8.1081081081081086E-2</v>
      </c>
      <c r="L40" s="108">
        <f t="shared" si="21"/>
        <v>0</v>
      </c>
      <c r="M40" s="107">
        <f t="shared" si="21"/>
        <v>-2.6666666666666668E-2</v>
      </c>
      <c r="N40" s="108">
        <f t="shared" si="21"/>
        <v>-0.16250000000000001</v>
      </c>
      <c r="O40" s="107">
        <f t="shared" si="21"/>
        <v>-0.10666666666666667</v>
      </c>
      <c r="P40" s="108">
        <f t="shared" si="21"/>
        <v>1.3698630136986301E-2</v>
      </c>
      <c r="Q40" s="107">
        <f t="shared" si="21"/>
        <v>7.4626865671641784E-2</v>
      </c>
      <c r="R40" s="108">
        <f t="shared" si="21"/>
        <v>0.1044776119402985</v>
      </c>
      <c r="S40" s="107">
        <f t="shared" si="21"/>
        <v>4.0540540540540543E-2</v>
      </c>
      <c r="T40" s="108">
        <f t="shared" si="21"/>
        <v>4.1666666666666664E-2</v>
      </c>
      <c r="U40" s="107">
        <f t="shared" si="21"/>
        <v>-0.10810810810810811</v>
      </c>
      <c r="V40" s="108">
        <f t="shared" si="21"/>
        <v>-0.18181818181818182</v>
      </c>
      <c r="W40" s="107">
        <f t="shared" si="21"/>
        <v>-0.14666666666666667</v>
      </c>
      <c r="X40" s="108">
        <f t="shared" si="21"/>
        <v>-7.575757575757576E-2</v>
      </c>
      <c r="Y40" s="107">
        <f t="shared" si="21"/>
        <v>1.5873015873015872E-2</v>
      </c>
      <c r="Z40" s="108">
        <f t="shared" si="21"/>
        <v>1.5625E-2</v>
      </c>
      <c r="AA40" s="107">
        <f t="shared" si="21"/>
        <v>0</v>
      </c>
      <c r="AB40" s="108">
        <f t="shared" si="21"/>
        <v>4.6875E-2</v>
      </c>
      <c r="AC40" s="107">
        <f t="shared" si="21"/>
        <v>0.2</v>
      </c>
      <c r="AD40" s="108">
        <f t="shared" si="21"/>
        <v>0.32786885245901637</v>
      </c>
      <c r="AE40" s="107">
        <f t="shared" si="21"/>
        <v>0.14925373134328357</v>
      </c>
      <c r="AF40" s="108">
        <f t="shared" si="21"/>
        <v>0.15384615384615385</v>
      </c>
      <c r="AG40" s="107">
        <f t="shared" si="21"/>
        <v>-0.24691358024691357</v>
      </c>
      <c r="AH40" s="108">
        <f t="shared" si="21"/>
        <v>-0.20779220779220781</v>
      </c>
      <c r="AI40" s="107">
        <f t="shared" si="21"/>
        <v>-0.15555555555555556</v>
      </c>
      <c r="AJ40" s="108">
        <f t="shared" si="21"/>
        <v>0.26229508196721313</v>
      </c>
      <c r="AK40" s="107">
        <f t="shared" si="21"/>
        <v>0.39344262295081966</v>
      </c>
      <c r="AL40" s="108">
        <f t="shared" si="21"/>
        <v>0.10526315789473684</v>
      </c>
      <c r="AM40" s="107">
        <f t="shared" si="21"/>
        <v>0.16883116883116883</v>
      </c>
      <c r="AN40" s="108">
        <f t="shared" si="21"/>
        <v>0.1764705882352941</v>
      </c>
      <c r="AO40" s="107">
        <f t="shared" si="21"/>
        <v>0.20238095238095238</v>
      </c>
      <c r="AP40" s="108">
        <f t="shared" si="21"/>
        <v>5.5555555555555552E-2</v>
      </c>
      <c r="AQ40" s="107">
        <f t="shared" si="21"/>
        <v>-0.04</v>
      </c>
      <c r="AR40" s="108">
        <f t="shared" si="21"/>
        <v>0</v>
      </c>
      <c r="AS40" s="107">
        <f t="shared" si="21"/>
        <v>3.1578947368421054E-2</v>
      </c>
      <c r="AT40" s="108">
        <f t="shared" si="21"/>
        <v>-0.21875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99.902439024390247</v>
      </c>
      <c r="G43" s="109">
        <f t="shared" ref="G43:BD43" si="22">G30+(G30*G40)</f>
        <v>86.563636363636363</v>
      </c>
      <c r="H43" s="110">
        <f t="shared" si="22"/>
        <v>105.30769230769231</v>
      </c>
      <c r="I43" s="109">
        <f t="shared" si="22"/>
        <v>87.890625</v>
      </c>
      <c r="J43" s="110">
        <f t="shared" si="22"/>
        <v>81.521739130434781</v>
      </c>
      <c r="K43" s="109">
        <f t="shared" si="22"/>
        <v>86.486486486486484</v>
      </c>
      <c r="L43" s="110">
        <f t="shared" si="22"/>
        <v>75</v>
      </c>
      <c r="M43" s="109">
        <f t="shared" si="22"/>
        <v>71.053333333333327</v>
      </c>
      <c r="N43" s="110">
        <f t="shared" si="22"/>
        <v>56.112499999999997</v>
      </c>
      <c r="O43" s="109">
        <f t="shared" si="22"/>
        <v>59.853333333333332</v>
      </c>
      <c r="P43" s="110">
        <f t="shared" si="22"/>
        <v>75.013698630136986</v>
      </c>
      <c r="Q43" s="109">
        <f t="shared" si="22"/>
        <v>77.373134328358205</v>
      </c>
      <c r="R43" s="110">
        <f t="shared" si="22"/>
        <v>81.731343283582092</v>
      </c>
      <c r="S43" s="109">
        <f t="shared" si="22"/>
        <v>80.121621621621628</v>
      </c>
      <c r="T43" s="110">
        <f t="shared" si="22"/>
        <v>78.125</v>
      </c>
      <c r="U43" s="109">
        <f t="shared" si="22"/>
        <v>58.864864864864863</v>
      </c>
      <c r="V43" s="110">
        <f t="shared" si="22"/>
        <v>51.545454545454547</v>
      </c>
      <c r="W43" s="109">
        <f t="shared" si="22"/>
        <v>54.61333333333333</v>
      </c>
      <c r="X43" s="110">
        <f t="shared" si="22"/>
        <v>56.378787878787875</v>
      </c>
      <c r="Y43" s="109">
        <f t="shared" si="22"/>
        <v>65.015873015873012</v>
      </c>
      <c r="Z43" s="110">
        <f t="shared" si="22"/>
        <v>66.015625</v>
      </c>
      <c r="AA43" s="109">
        <f t="shared" si="22"/>
        <v>61</v>
      </c>
      <c r="AB43" s="110">
        <f t="shared" si="22"/>
        <v>70.140625</v>
      </c>
      <c r="AC43" s="109">
        <f t="shared" si="22"/>
        <v>93.6</v>
      </c>
      <c r="AD43" s="110">
        <f t="shared" si="22"/>
        <v>107.55737704918033</v>
      </c>
      <c r="AE43" s="109">
        <f t="shared" si="22"/>
        <v>88.492537313432834</v>
      </c>
      <c r="AF43" s="110">
        <f t="shared" si="22"/>
        <v>103.84615384615384</v>
      </c>
      <c r="AG43" s="109">
        <f t="shared" si="22"/>
        <v>45.938271604938272</v>
      </c>
      <c r="AH43" s="110">
        <f t="shared" si="22"/>
        <v>48.324675324675326</v>
      </c>
      <c r="AI43" s="109">
        <f t="shared" si="22"/>
        <v>64.177777777777777</v>
      </c>
      <c r="AJ43" s="110">
        <f t="shared" si="22"/>
        <v>97.196721311475414</v>
      </c>
      <c r="AK43" s="109">
        <f t="shared" si="22"/>
        <v>118.44262295081967</v>
      </c>
      <c r="AL43" s="110">
        <f t="shared" si="22"/>
        <v>92.84210526315789</v>
      </c>
      <c r="AM43" s="109">
        <f t="shared" si="22"/>
        <v>105.1948051948052</v>
      </c>
      <c r="AN43" s="110">
        <f t="shared" si="22"/>
        <v>117.64705882352941</v>
      </c>
      <c r="AO43" s="109">
        <f t="shared" si="22"/>
        <v>121.44047619047619</v>
      </c>
      <c r="AP43" s="110">
        <f t="shared" si="22"/>
        <v>100.27777777777777</v>
      </c>
      <c r="AQ43" s="109">
        <f t="shared" si="22"/>
        <v>92.16</v>
      </c>
      <c r="AR43" s="110">
        <f t="shared" si="22"/>
        <v>101</v>
      </c>
      <c r="AS43" s="109">
        <f t="shared" si="22"/>
        <v>101.09473684210526</v>
      </c>
      <c r="AT43" s="110">
        <f t="shared" si="22"/>
        <v>58.59375</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32.020012507817384</v>
      </c>
      <c r="G45" s="69">
        <f t="shared" ref="G45:AZ45" si="23">G43/$F$1</f>
        <v>27.744755244755243</v>
      </c>
      <c r="H45" s="61">
        <f t="shared" si="23"/>
        <v>33.752465483234715</v>
      </c>
      <c r="I45" s="69">
        <f t="shared" si="23"/>
        <v>28.170072115384613</v>
      </c>
      <c r="J45" s="61">
        <f t="shared" si="23"/>
        <v>26.128762541806019</v>
      </c>
      <c r="K45" s="69">
        <f t="shared" si="23"/>
        <v>27.720027720027719</v>
      </c>
      <c r="L45" s="61">
        <f t="shared" si="23"/>
        <v>24.038461538461537</v>
      </c>
      <c r="M45" s="69">
        <f t="shared" si="23"/>
        <v>22.773504273504273</v>
      </c>
      <c r="N45" s="61">
        <f t="shared" si="23"/>
        <v>17.984775641025639</v>
      </c>
      <c r="O45" s="69">
        <f t="shared" si="23"/>
        <v>19.183760683760681</v>
      </c>
      <c r="P45" s="61">
        <f t="shared" si="23"/>
        <v>24.042852125043904</v>
      </c>
      <c r="Q45" s="69">
        <f t="shared" si="23"/>
        <v>24.799081515499424</v>
      </c>
      <c r="R45" s="61">
        <f t="shared" si="23"/>
        <v>26.195943360122463</v>
      </c>
      <c r="S45" s="69">
        <f t="shared" si="23"/>
        <v>25.680006930006932</v>
      </c>
      <c r="T45" s="61">
        <f t="shared" si="23"/>
        <v>25.040064102564102</v>
      </c>
      <c r="U45" s="69">
        <f t="shared" si="23"/>
        <v>18.866943866943867</v>
      </c>
      <c r="V45" s="61">
        <f t="shared" si="23"/>
        <v>16.52097902097902</v>
      </c>
      <c r="W45" s="69">
        <f t="shared" si="23"/>
        <v>17.504273504273502</v>
      </c>
      <c r="X45" s="61">
        <f t="shared" si="23"/>
        <v>18.070124320124318</v>
      </c>
      <c r="Y45" s="69">
        <f t="shared" si="23"/>
        <v>20.838420838420838</v>
      </c>
      <c r="Z45" s="61">
        <f t="shared" si="23"/>
        <v>21.158854166666664</v>
      </c>
      <c r="AA45" s="69">
        <f t="shared" si="23"/>
        <v>19.551282051282051</v>
      </c>
      <c r="AB45" s="61">
        <f t="shared" si="23"/>
        <v>22.480969551282051</v>
      </c>
      <c r="AC45" s="69">
        <f t="shared" si="23"/>
        <v>29.999999999999996</v>
      </c>
      <c r="AD45" s="61">
        <f t="shared" si="23"/>
        <v>34.473518284993695</v>
      </c>
      <c r="AE45" s="69">
        <f t="shared" si="23"/>
        <v>28.36299272866437</v>
      </c>
      <c r="AF45" s="61">
        <f t="shared" si="23"/>
        <v>33.284023668639051</v>
      </c>
      <c r="AG45" s="69">
        <f t="shared" si="23"/>
        <v>14.723805001582779</v>
      </c>
      <c r="AH45" s="61">
        <f t="shared" si="23"/>
        <v>15.488677988677988</v>
      </c>
      <c r="AI45" s="69">
        <f t="shared" si="23"/>
        <v>20.56980056980057</v>
      </c>
      <c r="AJ45" s="61">
        <f t="shared" si="23"/>
        <v>31.152795292139555</v>
      </c>
      <c r="AK45" s="69">
        <f t="shared" si="23"/>
        <v>37.962379150903736</v>
      </c>
      <c r="AL45" s="61">
        <f t="shared" si="23"/>
        <v>29.757085020242911</v>
      </c>
      <c r="AM45" s="69">
        <f t="shared" si="23"/>
        <v>33.716283716283719</v>
      </c>
      <c r="AN45" s="61">
        <f t="shared" si="23"/>
        <v>37.707390648567113</v>
      </c>
      <c r="AO45" s="69">
        <f t="shared" si="23"/>
        <v>38.92322954822955</v>
      </c>
      <c r="AP45" s="61">
        <f t="shared" si="23"/>
        <v>32.140313390313388</v>
      </c>
      <c r="AQ45" s="69">
        <f t="shared" si="23"/>
        <v>29.538461538461537</v>
      </c>
      <c r="AR45" s="61">
        <f t="shared" si="23"/>
        <v>32.371794871794869</v>
      </c>
      <c r="AS45" s="69">
        <f t="shared" si="23"/>
        <v>32.402159244264503</v>
      </c>
      <c r="AT45" s="61">
        <f t="shared" si="23"/>
        <v>18.780048076923077</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13</v>
      </c>
      <c r="G47" s="172">
        <f>G45-G26</f>
        <v>14.744755244755243</v>
      </c>
      <c r="H47" s="118">
        <f>H45-H26</f>
        <v>20.752465483234715</v>
      </c>
      <c r="I47" s="119">
        <f t="shared" ref="I47:AZ47" si="24">I45-I26</f>
        <v>15.170072115384613</v>
      </c>
      <c r="J47" s="118">
        <f t="shared" si="24"/>
        <v>3.1287625418060188</v>
      </c>
      <c r="K47" s="119">
        <f t="shared" si="24"/>
        <v>-2.2799722799722808</v>
      </c>
      <c r="L47" s="118">
        <f t="shared" si="24"/>
        <v>-5.9615384615384635</v>
      </c>
      <c r="M47" s="119">
        <f t="shared" si="24"/>
        <v>-7.2264957264957275</v>
      </c>
      <c r="N47" s="118">
        <f t="shared" si="24"/>
        <v>-12.015224358974361</v>
      </c>
      <c r="O47" s="119">
        <f t="shared" si="24"/>
        <v>-10.816239316239319</v>
      </c>
      <c r="P47" s="118">
        <f t="shared" si="24"/>
        <v>-5.957147874956096</v>
      </c>
      <c r="Q47" s="119">
        <f t="shared" si="24"/>
        <v>-5.2009184845005763</v>
      </c>
      <c r="R47" s="118">
        <f t="shared" si="24"/>
        <v>-3.8040566398775368</v>
      </c>
      <c r="S47" s="119">
        <f t="shared" si="24"/>
        <v>-4.3199930699930675</v>
      </c>
      <c r="T47" s="118">
        <f t="shared" si="24"/>
        <v>-4.9599358974358978</v>
      </c>
      <c r="U47" s="119">
        <f t="shared" si="24"/>
        <v>-11.133056133056133</v>
      </c>
      <c r="V47" s="118">
        <f t="shared" si="24"/>
        <v>-13.47902097902098</v>
      </c>
      <c r="W47" s="119">
        <f t="shared" si="24"/>
        <v>-12.495726495726498</v>
      </c>
      <c r="X47" s="118">
        <f t="shared" si="24"/>
        <v>-11.929875679875682</v>
      </c>
      <c r="Y47" s="119">
        <f t="shared" si="24"/>
        <v>-9.1615791615791622</v>
      </c>
      <c r="Z47" s="118">
        <f t="shared" si="24"/>
        <v>-8.8411458333333357</v>
      </c>
      <c r="AA47" s="119">
        <f t="shared" si="24"/>
        <v>-10.448717948717949</v>
      </c>
      <c r="AB47" s="118">
        <f t="shared" si="24"/>
        <v>-7.5190304487179489</v>
      </c>
      <c r="AC47" s="119">
        <f t="shared" si="24"/>
        <v>0</v>
      </c>
      <c r="AD47" s="118">
        <f t="shared" si="24"/>
        <v>4.4735182849936947</v>
      </c>
      <c r="AE47" s="119">
        <f t="shared" si="24"/>
        <v>-1.6370072713356301</v>
      </c>
      <c r="AF47" s="118">
        <f t="shared" si="24"/>
        <v>3.2840236686390512</v>
      </c>
      <c r="AG47" s="119">
        <f t="shared" si="24"/>
        <v>-15.276194998417221</v>
      </c>
      <c r="AH47" s="118">
        <f t="shared" si="24"/>
        <v>-4.5113220113220116</v>
      </c>
      <c r="AI47" s="119">
        <f t="shared" si="24"/>
        <v>0.56980056980057014</v>
      </c>
      <c r="AJ47" s="118">
        <f t="shared" si="24"/>
        <v>11.152795292139555</v>
      </c>
      <c r="AK47" s="119">
        <f t="shared" si="24"/>
        <v>17.962379150903736</v>
      </c>
      <c r="AL47" s="118">
        <f t="shared" si="24"/>
        <v>9.1872844504423412</v>
      </c>
      <c r="AM47" s="119">
        <f t="shared" si="24"/>
        <v>3.7162837162837192</v>
      </c>
      <c r="AN47" s="118">
        <f t="shared" si="24"/>
        <v>7.7073906485671131</v>
      </c>
      <c r="AO47" s="119">
        <f t="shared" si="24"/>
        <v>8.9232295482295498</v>
      </c>
      <c r="AP47" s="118">
        <f t="shared" si="24"/>
        <v>10.140313390313388</v>
      </c>
      <c r="AQ47" s="119">
        <f t="shared" si="24"/>
        <v>-0.16892911010557654</v>
      </c>
      <c r="AR47" s="118">
        <f t="shared" si="24"/>
        <v>2.3717948717948687</v>
      </c>
      <c r="AS47" s="119">
        <f t="shared" si="24"/>
        <v>2.402159244264503</v>
      </c>
      <c r="AT47" s="118">
        <f t="shared" si="24"/>
        <v>-11.219951923076923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3.1287625418060188</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0.56980056980057014</v>
      </c>
      <c r="AJ49" s="63">
        <f t="shared" si="25"/>
        <v>10</v>
      </c>
      <c r="AK49" s="71">
        <f t="shared" si="25"/>
        <v>10</v>
      </c>
      <c r="AL49" s="63">
        <f t="shared" si="25"/>
        <v>9.1872844504423412</v>
      </c>
      <c r="AM49" s="71">
        <f t="shared" si="25"/>
        <v>0</v>
      </c>
      <c r="AN49" s="63">
        <f t="shared" si="25"/>
        <v>7.7073906485671131</v>
      </c>
      <c r="AO49" s="71">
        <f t="shared" si="25"/>
        <v>8.9232295482295498</v>
      </c>
      <c r="AP49" s="63">
        <f t="shared" si="25"/>
        <v>10</v>
      </c>
      <c r="AQ49" s="71">
        <f t="shared" si="25"/>
        <v>0</v>
      </c>
      <c r="AR49" s="63">
        <f t="shared" si="25"/>
        <v>2.3717948717948687</v>
      </c>
      <c r="AS49" s="71">
        <f t="shared" si="25"/>
        <v>2.402159244264503</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1.0576923076923077</v>
      </c>
      <c r="E13" s="55">
        <f>'SDR Patient and Stations'!D12</f>
        <v>1</v>
      </c>
      <c r="F13" s="54">
        <f>'SDR Patient and Stations'!E12</f>
        <v>1.2307692307692308</v>
      </c>
      <c r="G13" s="55">
        <f>'SDR Patient and Stations'!F12</f>
        <v>1.2321428571428572</v>
      </c>
      <c r="H13" s="54">
        <f>'SDR Patient and Stations'!G12</f>
        <v>1.3214285714285714</v>
      </c>
      <c r="I13" s="55">
        <f>'SDR Patient and Stations'!H12</f>
        <v>1.3392857142857142</v>
      </c>
      <c r="J13" s="54">
        <f>'SDR Patient and Stations'!I12</f>
        <v>0.9375</v>
      </c>
      <c r="K13" s="55">
        <f>'SDR Patient and Stations'!J12</f>
        <v>1</v>
      </c>
      <c r="L13" s="54">
        <f>'SDR Patient and Stations'!K12</f>
        <v>0.75</v>
      </c>
      <c r="M13" s="55">
        <f>'SDR Patient and Stations'!L12</f>
        <v>0.73</v>
      </c>
      <c r="N13" s="54">
        <f>'SDR Patient and Stations'!M12</f>
        <v>0.62037037037037035</v>
      </c>
      <c r="O13" s="55">
        <f>'SDR Patient and Stations'!N12</f>
        <v>0.62037037037037035</v>
      </c>
      <c r="P13" s="54">
        <f>'SDR Patient and Stations'!O12</f>
        <v>0.68518518518518523</v>
      </c>
      <c r="Q13" s="55">
        <f>'SDR Patient and Stations'!P12</f>
        <v>0.66666666666666663</v>
      </c>
      <c r="R13" s="54">
        <f>'SDR Patient and Stations'!Q12</f>
        <v>0.68518518518518523</v>
      </c>
      <c r="S13" s="55">
        <f>'SDR Patient and Stations'!R12</f>
        <v>0.71296296296296291</v>
      </c>
      <c r="T13" s="54">
        <f>'SDR Patient and Stations'!S12</f>
        <v>0.69444444444444442</v>
      </c>
      <c r="U13" s="55">
        <f>'SDR Patient and Stations'!T12</f>
        <v>0.61111111111111116</v>
      </c>
      <c r="V13" s="54">
        <f>'SDR Patient and Stations'!U12</f>
        <v>0.58333333333333337</v>
      </c>
      <c r="W13" s="55">
        <f>'SDR Patient and Stations'!V12</f>
        <v>0.59259259259259256</v>
      </c>
      <c r="X13" s="54">
        <f>'SDR Patient and Stations'!W12</f>
        <v>0.56481481481481477</v>
      </c>
      <c r="Y13" s="55">
        <f>'SDR Patient and Stations'!X12</f>
        <v>0.59259259259259256</v>
      </c>
      <c r="Z13" s="54">
        <f>'SDR Patient and Stations'!Y12</f>
        <v>0.60185185185185186</v>
      </c>
      <c r="AA13" s="55">
        <f>'SDR Patient and Stations'!Z12</f>
        <v>0.56481481481481477</v>
      </c>
      <c r="AB13" s="54">
        <f>'SDR Patient and Stations'!AA12</f>
        <v>0.62037037037037035</v>
      </c>
      <c r="AC13" s="55">
        <f>'SDR Patient and Stations'!AB12</f>
        <v>0.72222222222222221</v>
      </c>
      <c r="AD13" s="54">
        <f>'SDR Patient and Stations'!AC12</f>
        <v>0.75</v>
      </c>
      <c r="AE13" s="55">
        <f>'SDR Patient and Stations'!AD12</f>
        <v>0.71296296296296291</v>
      </c>
      <c r="AF13" s="54">
        <f>'SDR Patient and Stations'!AE12</f>
        <v>0.83333333333333337</v>
      </c>
      <c r="AG13" s="55">
        <f>'SDR Patient and Stations'!AF12</f>
        <v>0.8970588235294118</v>
      </c>
      <c r="AH13" s="54">
        <f>'SDR Patient and Stations'!AG12</f>
        <v>0.8970588235294118</v>
      </c>
      <c r="AI13" s="55">
        <f>'SDR Patient and Stations'!AH12</f>
        <v>0.95</v>
      </c>
      <c r="AJ13" s="54">
        <f>'SDR Patient and Stations'!AI12</f>
        <v>0.96250000000000002</v>
      </c>
      <c r="AK13" s="55">
        <f>'SDR Patient and Stations'!AJ12</f>
        <v>0.81730769230769229</v>
      </c>
      <c r="AL13" s="54">
        <f>'SDR Patient and Stations'!AK12</f>
        <v>0.80769230769230771</v>
      </c>
      <c r="AM13" s="55">
        <f>'SDR Patient and Stations'!AL12</f>
        <v>0.86538461538461542</v>
      </c>
      <c r="AN13" s="54">
        <f>'SDR Patient and Stations'!AM12</f>
        <v>0.96153846153846156</v>
      </c>
      <c r="AO13" s="55">
        <f>'SDR Patient and Stations'!AN12</f>
        <v>0.97115384615384615</v>
      </c>
      <c r="AP13" s="54">
        <f>'SDR Patient and Stations'!AO12</f>
        <v>0.98958333333333337</v>
      </c>
      <c r="AQ13" s="55">
        <f>'SDR Patient and Stations'!AP12</f>
        <v>1</v>
      </c>
      <c r="AR13" s="54">
        <f>'SDR Patient and Stations'!AQ12</f>
        <v>1.0520833333333333</v>
      </c>
      <c r="AS13" s="55">
        <f>'SDR Patient and Stations'!AR12</f>
        <v>1.0208333333333333</v>
      </c>
      <c r="AT13" s="54">
        <f>'SDR Patient and Stations'!AS12</f>
        <v>0.9375</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6</v>
      </c>
      <c r="D14" s="166">
        <f>'SDR Patient and Stations'!C14</f>
        <v>0</v>
      </c>
      <c r="E14" s="167">
        <f>'SDR Patient and Stations'!D14</f>
        <v>0</v>
      </c>
      <c r="F14" s="166">
        <f>'SDR Patient and Stations'!E14</f>
        <v>1</v>
      </c>
      <c r="G14" s="167">
        <f>'SDR Patient and Stations'!F14</f>
        <v>0</v>
      </c>
      <c r="H14" s="166">
        <f>'SDR Patient and Stations'!G14</f>
        <v>6</v>
      </c>
      <c r="I14" s="167">
        <f>'SDR Patient and Stations'!H14</f>
        <v>5</v>
      </c>
      <c r="J14" s="166">
        <f>'SDR Patient and Stations'!I14</f>
        <v>0</v>
      </c>
      <c r="K14" s="167">
        <f>'SDR Patient and Stations'!J14</f>
        <v>0</v>
      </c>
      <c r="L14" s="166">
        <f>'SDR Patient and Stations'!K14</f>
        <v>2</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-10</v>
      </c>
      <c r="AD14" s="166">
        <f>'SDR Patient and Stations'!AC14</f>
        <v>0</v>
      </c>
      <c r="AE14" s="167">
        <f>'SDR Patient and Stations'!AD14</f>
        <v>0</v>
      </c>
      <c r="AF14" s="166">
        <f>'SDR Patient and Stations'!AE14</f>
        <v>0</v>
      </c>
      <c r="AG14" s="167">
        <f>'SDR Patient and Stations'!AF14</f>
        <v>3</v>
      </c>
      <c r="AH14" s="166">
        <f>'SDR Patient and Stations'!AG14</f>
        <v>0</v>
      </c>
      <c r="AI14" s="167">
        <f>'SDR Patient and Stations'!AH14</f>
        <v>0</v>
      </c>
      <c r="AJ14" s="166">
        <f>'SDR Patient and Stations'!AI14</f>
        <v>6</v>
      </c>
      <c r="AK14" s="167">
        <f>'SDR Patient and Stations'!AJ14</f>
        <v>-8</v>
      </c>
      <c r="AL14" s="166">
        <f>'SDR Patient and Stations'!AK14</f>
        <v>0</v>
      </c>
      <c r="AM14" s="167">
        <f>'SDR Patient and Stations'!AL14</f>
        <v>6</v>
      </c>
      <c r="AN14" s="166">
        <f>'SDR Patient and Stations'!AM14</f>
        <v>0</v>
      </c>
      <c r="AO14" s="167">
        <f>'SDR Patient and Stations'!AN14</f>
        <v>0</v>
      </c>
      <c r="AP14" s="166">
        <f>'SDR Patient and Stations'!AO14</f>
        <v>-8</v>
      </c>
      <c r="AQ14" s="167">
        <f>'SDR Patient and Stations'!AP14</f>
        <v>-4</v>
      </c>
      <c r="AR14" s="166">
        <f>'SDR Patient and Stations'!AQ14</f>
        <v>1</v>
      </c>
      <c r="AS14" s="167">
        <f>'SDR Patient and Stations'!AR14</f>
        <v>7</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1</v>
      </c>
      <c r="J15" s="167">
        <f>'SDR Patient and Stations'!I15</f>
        <v>0</v>
      </c>
      <c r="K15" s="166">
        <f>'SDR Patient and Stations'!J15</f>
        <v>6</v>
      </c>
      <c r="L15" s="167">
        <f>'SDR Patient and Stations'!K15</f>
        <v>5</v>
      </c>
      <c r="M15" s="166">
        <f>'SDR Patient and Stations'!L15</f>
        <v>0</v>
      </c>
      <c r="N15" s="167">
        <f>'SDR Patient and Stations'!M15</f>
        <v>0</v>
      </c>
      <c r="O15" s="166">
        <f>'SDR Patient and Stations'!N15</f>
        <v>2</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-10</v>
      </c>
      <c r="AG15" s="166">
        <f>'SDR Patient and Stations'!AF15</f>
        <v>0</v>
      </c>
      <c r="AH15" s="167">
        <f>'SDR Patient and Stations'!AG15</f>
        <v>0</v>
      </c>
      <c r="AI15" s="166">
        <f>'SDR Patient and Stations'!AH15</f>
        <v>0</v>
      </c>
      <c r="AJ15" s="167">
        <f>'SDR Patient and Stations'!AI15</f>
        <v>3</v>
      </c>
      <c r="AK15" s="166">
        <f>'SDR Patient and Stations'!AJ15</f>
        <v>0</v>
      </c>
      <c r="AL15" s="167">
        <f>'SDR Patient and Stations'!AK15</f>
        <v>0</v>
      </c>
      <c r="AM15" s="166">
        <f>'SDR Patient and Stations'!AL15</f>
        <v>6</v>
      </c>
      <c r="AN15" s="167">
        <f>'SDR Patient and Stations'!AM15</f>
        <v>-8</v>
      </c>
      <c r="AO15" s="166">
        <f>'SDR Patient and Stations'!AN15</f>
        <v>0</v>
      </c>
      <c r="AP15" s="167">
        <f>'SDR Patient and Stations'!AO15</f>
        <v>6</v>
      </c>
      <c r="AQ15" s="166">
        <f>'SDR Patient and Stations'!AP15</f>
        <v>0</v>
      </c>
      <c r="AR15" s="167">
        <f>'SDR Patient and Stations'!AQ15</f>
        <v>0</v>
      </c>
      <c r="AS15" s="166">
        <f>'SDR Patient and Stations'!AR15</f>
        <v>-8</v>
      </c>
      <c r="AT15" s="167">
        <f>'SDR Patient and Stations'!AS15</f>
        <v>-4</v>
      </c>
      <c r="AU15" s="166">
        <f>'SDR Patient and Stations'!AT15</f>
        <v>1</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v>
      </c>
      <c r="K16" s="52">
        <f>'SDR Patient and Stations'!J16</f>
        <v>0</v>
      </c>
      <c r="L16" s="49">
        <f>'SDR Patient and Stations'!K16</f>
        <v>6</v>
      </c>
      <c r="M16" s="52">
        <f>'SDR Patient and Stations'!L16</f>
        <v>5</v>
      </c>
      <c r="N16" s="49">
        <f>'SDR Patient and Stations'!M16</f>
        <v>0</v>
      </c>
      <c r="O16" s="52">
        <f>'SDR Patient and Stations'!N16</f>
        <v>0</v>
      </c>
      <c r="P16" s="49">
        <f>'SDR Patient and Stations'!O16</f>
        <v>2</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-10</v>
      </c>
      <c r="AH16" s="49">
        <f>'SDR Patient and Stations'!AG16</f>
        <v>0</v>
      </c>
      <c r="AI16" s="52">
        <f>'SDR Patient and Stations'!AH16</f>
        <v>0</v>
      </c>
      <c r="AJ16" s="49">
        <f>'SDR Patient and Stations'!AI16</f>
        <v>0</v>
      </c>
      <c r="AK16" s="52">
        <f>'SDR Patient and Stations'!AJ16</f>
        <v>3</v>
      </c>
      <c r="AL16" s="49">
        <f>'SDR Patient and Stations'!AK16</f>
        <v>0</v>
      </c>
      <c r="AM16" s="52">
        <f>'SDR Patient and Stations'!AL16</f>
        <v>0</v>
      </c>
      <c r="AN16" s="49">
        <f>'SDR Patient and Stations'!AM16</f>
        <v>6</v>
      </c>
      <c r="AO16" s="52">
        <f>'SDR Patient and Stations'!AN16</f>
        <v>-8</v>
      </c>
      <c r="AP16" s="49">
        <f>'SDR Patient and Stations'!AO16</f>
        <v>0</v>
      </c>
      <c r="AQ16" s="52">
        <f>'SDR Patient and Stations'!AP16</f>
        <v>6</v>
      </c>
      <c r="AR16" s="49">
        <f>'SDR Patient and Stations'!AQ16</f>
        <v>0</v>
      </c>
      <c r="AS16" s="52">
        <f>'SDR Patient and Stations'!AR16</f>
        <v>0</v>
      </c>
      <c r="AT16" s="49">
        <f>'SDR Patient and Stations'!AS16</f>
        <v>-8</v>
      </c>
      <c r="AU16" s="52">
        <f>'SDR Patient and Stations'!AT16</f>
        <v>-4</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1.4642857142857142</v>
      </c>
      <c r="D22">
        <f>'SDR Patient and Stations'!C12</f>
        <v>1.0576923076923077</v>
      </c>
      <c r="E22">
        <f>'SDR Patient and Stations'!D12</f>
        <v>1</v>
      </c>
      <c r="F22" s="5">
        <f>'SDR Patient and Stations'!E12</f>
        <v>1.2307692307692308</v>
      </c>
      <c r="G22" s="66">
        <f>'SDR Patient and Stations'!F12</f>
        <v>1.2321428571428572</v>
      </c>
      <c r="H22" s="58">
        <f>'SDR Patient and Stations'!G12</f>
        <v>1.3214285714285714</v>
      </c>
      <c r="I22" s="66">
        <f>'SDR Patient and Stations'!H12</f>
        <v>1.3392857142857142</v>
      </c>
      <c r="J22" s="58">
        <f>'SDR Patient and Stations'!I12</f>
        <v>0.9375</v>
      </c>
      <c r="K22" s="66">
        <f>'SDR Patient and Stations'!J12</f>
        <v>1</v>
      </c>
      <c r="L22" s="58">
        <f>'SDR Patient and Stations'!K12</f>
        <v>0.75</v>
      </c>
      <c r="M22" s="66">
        <f>'SDR Patient and Stations'!M12</f>
        <v>0.62037037037037035</v>
      </c>
      <c r="N22" s="58">
        <f>'SDR Patient and Stations'!N12</f>
        <v>0.62037037037037035</v>
      </c>
      <c r="O22" s="66">
        <f>'SDR Patient and Stations'!O12</f>
        <v>0.68518518518518523</v>
      </c>
      <c r="P22" s="58">
        <f>'SDR Patient and Stations'!P12</f>
        <v>0.66666666666666663</v>
      </c>
      <c r="Q22" s="66">
        <f>'SDR Patient and Stations'!Q12</f>
        <v>0.68518518518518523</v>
      </c>
      <c r="R22" s="58">
        <f>'SDR Patient and Stations'!R12</f>
        <v>0.71296296296296291</v>
      </c>
      <c r="S22" s="66">
        <f>'SDR Patient and Stations'!S12</f>
        <v>0.69444444444444442</v>
      </c>
      <c r="T22" s="58">
        <f>'SDR Patient and Stations'!T12</f>
        <v>0.61111111111111116</v>
      </c>
      <c r="U22" s="66">
        <f>'SDR Patient and Stations'!U12</f>
        <v>0.58333333333333337</v>
      </c>
      <c r="V22" s="58">
        <f>'SDR Patient and Stations'!V12</f>
        <v>0.59259259259259256</v>
      </c>
      <c r="W22" s="66">
        <f>'SDR Patient and Stations'!W12</f>
        <v>0.56481481481481477</v>
      </c>
      <c r="X22" s="58">
        <f>'SDR Patient and Stations'!X12</f>
        <v>0.59259259259259256</v>
      </c>
      <c r="Y22" s="66">
        <f>'SDR Patient and Stations'!Y12</f>
        <v>0.60185185185185186</v>
      </c>
      <c r="Z22" s="58">
        <f>'SDR Patient and Stations'!Z12</f>
        <v>0.56481481481481477</v>
      </c>
      <c r="AA22" s="66">
        <f>'SDR Patient and Stations'!AA12</f>
        <v>0.62037037037037035</v>
      </c>
      <c r="AB22" s="58">
        <f>'SDR Patient and Stations'!AB12</f>
        <v>0.72222222222222221</v>
      </c>
      <c r="AC22" s="66">
        <f>'SDR Patient and Stations'!AC12</f>
        <v>0.75</v>
      </c>
      <c r="AD22" s="58">
        <f>'SDR Patient and Stations'!AD12</f>
        <v>0.71296296296296291</v>
      </c>
      <c r="AE22" s="66">
        <f>'SDR Patient and Stations'!AE12</f>
        <v>0.83333333333333337</v>
      </c>
      <c r="AF22" s="58">
        <f>'SDR Patient and Stations'!AF12</f>
        <v>0.8970588235294118</v>
      </c>
      <c r="AG22" s="66">
        <f>'SDR Patient and Stations'!AG12</f>
        <v>0.8970588235294118</v>
      </c>
      <c r="AH22" s="58">
        <f>'SDR Patient and Stations'!AH12</f>
        <v>0.95</v>
      </c>
      <c r="AI22" s="66">
        <f>'SDR Patient and Stations'!AI12</f>
        <v>0.96250000000000002</v>
      </c>
      <c r="AJ22" s="58">
        <f>'SDR Patient and Stations'!AJ12</f>
        <v>0.81730769230769229</v>
      </c>
      <c r="AK22" s="66">
        <f>'SDR Patient and Stations'!AK12</f>
        <v>0.80769230769230771</v>
      </c>
      <c r="AL22" s="58">
        <f>'SDR Patient and Stations'!AL12</f>
        <v>0.86538461538461542</v>
      </c>
      <c r="AM22" s="66">
        <f>'SDR Patient and Stations'!AM12</f>
        <v>0.96153846153846156</v>
      </c>
      <c r="AN22" s="58">
        <f>'SDR Patient and Stations'!AN12</f>
        <v>0.97115384615384615</v>
      </c>
      <c r="AO22" s="66">
        <f>'SDR Patient and Stations'!AO12</f>
        <v>0.98958333333333337</v>
      </c>
      <c r="AP22" s="58">
        <f>'SDR Patient and Stations'!AP12</f>
        <v>1</v>
      </c>
      <c r="AQ22" s="66">
        <f>'SDR Patient and Stations'!AQ12</f>
        <v>1.0520833333333333</v>
      </c>
      <c r="AR22" s="58">
        <f>'SDR Patient and Stations'!AR12</f>
        <v>1.0208333333333333</v>
      </c>
      <c r="AS22" s="66">
        <f>'SDR Patient and Stations'!AS12</f>
        <v>0.9375</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5.8571428571428568</v>
      </c>
      <c r="D24" s="105">
        <f>'SDR Patient and Stations'!C11</f>
        <v>4.2307692307692308</v>
      </c>
      <c r="E24" s="105">
        <f>'SDR Patient and Stations'!D11</f>
        <v>4</v>
      </c>
      <c r="F24" s="115">
        <f>'SDR Patient and Stations'!E11</f>
        <v>4.9230769230769234</v>
      </c>
      <c r="G24" s="114">
        <f t="shared" ref="G24:AZ24" si="12">J32/G26</f>
        <v>5.3076923076923075</v>
      </c>
      <c r="H24" s="113">
        <f t="shared" si="12"/>
        <v>5.6923076923076925</v>
      </c>
      <c r="I24" s="114">
        <f t="shared" si="12"/>
        <v>5.7692307692307692</v>
      </c>
      <c r="J24" s="113">
        <f t="shared" si="12"/>
        <v>3.2608695652173911</v>
      </c>
      <c r="K24" s="114">
        <f t="shared" si="12"/>
        <v>2.6666666666666665</v>
      </c>
      <c r="L24" s="113">
        <f t="shared" si="12"/>
        <v>2.5</v>
      </c>
      <c r="M24" s="114">
        <f t="shared" si="12"/>
        <v>2.4333333333333331</v>
      </c>
      <c r="N24" s="113">
        <f t="shared" si="12"/>
        <v>2.2333333333333334</v>
      </c>
      <c r="O24" s="114">
        <f t="shared" si="12"/>
        <v>2.2333333333333334</v>
      </c>
      <c r="P24" s="113">
        <f t="shared" si="12"/>
        <v>2.4666666666666668</v>
      </c>
      <c r="Q24" s="114">
        <f t="shared" si="12"/>
        <v>2.4</v>
      </c>
      <c r="R24" s="113">
        <f t="shared" si="12"/>
        <v>2.4666666666666668</v>
      </c>
      <c r="S24" s="114">
        <f t="shared" si="12"/>
        <v>2.5666666666666669</v>
      </c>
      <c r="T24" s="113">
        <f t="shared" si="12"/>
        <v>2.5</v>
      </c>
      <c r="U24" s="114">
        <f t="shared" si="12"/>
        <v>2.2000000000000002</v>
      </c>
      <c r="V24" s="113">
        <f t="shared" si="12"/>
        <v>2.1</v>
      </c>
      <c r="W24" s="114">
        <f t="shared" si="12"/>
        <v>2.1333333333333333</v>
      </c>
      <c r="X24" s="113">
        <f t="shared" si="12"/>
        <v>2.0333333333333332</v>
      </c>
      <c r="Y24" s="114">
        <f t="shared" si="12"/>
        <v>2.1333333333333333</v>
      </c>
      <c r="Z24" s="113">
        <f t="shared" si="12"/>
        <v>2.1666666666666665</v>
      </c>
      <c r="AA24" s="114">
        <f t="shared" si="12"/>
        <v>2.0333333333333332</v>
      </c>
      <c r="AB24" s="113">
        <f t="shared" si="12"/>
        <v>2.2333333333333334</v>
      </c>
      <c r="AC24" s="114">
        <f t="shared" si="12"/>
        <v>2.6</v>
      </c>
      <c r="AD24" s="113">
        <f t="shared" si="12"/>
        <v>2.7</v>
      </c>
      <c r="AE24" s="114">
        <f t="shared" si="12"/>
        <v>2.5666666666666669</v>
      </c>
      <c r="AF24" s="113">
        <f t="shared" si="12"/>
        <v>3</v>
      </c>
      <c r="AG24" s="114">
        <f t="shared" si="12"/>
        <v>2.0333333333333332</v>
      </c>
      <c r="AH24" s="113">
        <f t="shared" si="12"/>
        <v>3.05</v>
      </c>
      <c r="AI24" s="114">
        <f t="shared" si="12"/>
        <v>3.8</v>
      </c>
      <c r="AJ24" s="113">
        <f t="shared" si="12"/>
        <v>3.85</v>
      </c>
      <c r="AK24" s="114">
        <f t="shared" si="12"/>
        <v>4.25</v>
      </c>
      <c r="AL24" s="113">
        <f t="shared" si="12"/>
        <v>4.0313019390581717</v>
      </c>
      <c r="AM24" s="114">
        <f t="shared" si="12"/>
        <v>3</v>
      </c>
      <c r="AN24" s="113">
        <f t="shared" si="12"/>
        <v>3.3333333333333335</v>
      </c>
      <c r="AO24" s="114">
        <f t="shared" si="12"/>
        <v>3.3666666666666667</v>
      </c>
      <c r="AP24" s="113">
        <f t="shared" si="12"/>
        <v>4.3181818181818183</v>
      </c>
      <c r="AQ24" s="114">
        <f t="shared" si="12"/>
        <v>3.2</v>
      </c>
      <c r="AR24" s="113">
        <f t="shared" si="12"/>
        <v>3.3666666666666667</v>
      </c>
      <c r="AS24" s="114">
        <f t="shared" si="12"/>
        <v>3.2666666666666666</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5.0439560439560438</v>
      </c>
      <c r="E25" s="176">
        <f t="shared" ref="E25:G25" si="13">AVERAGE(D24:E24)</f>
        <v>4.115384615384615</v>
      </c>
      <c r="F25" s="176">
        <f t="shared" si="13"/>
        <v>4.4615384615384617</v>
      </c>
      <c r="G25" s="176">
        <f t="shared" si="13"/>
        <v>5.115384615384615</v>
      </c>
      <c r="H25" s="122">
        <f>AVERAGE(G24:H24)</f>
        <v>5.5</v>
      </c>
      <c r="I25" s="123">
        <f t="shared" ref="I25:AZ25" si="14">AVERAGE(H24:I24)</f>
        <v>5.7307692307692308</v>
      </c>
      <c r="J25" s="122">
        <f t="shared" si="14"/>
        <v>4.5150501672240804</v>
      </c>
      <c r="K25" s="123">
        <f t="shared" si="14"/>
        <v>2.9637681159420288</v>
      </c>
      <c r="L25" s="122">
        <f t="shared" si="14"/>
        <v>2.583333333333333</v>
      </c>
      <c r="M25" s="123">
        <f t="shared" si="14"/>
        <v>2.4666666666666668</v>
      </c>
      <c r="N25" s="122">
        <f t="shared" si="14"/>
        <v>2.333333333333333</v>
      </c>
      <c r="O25" s="123">
        <f t="shared" si="14"/>
        <v>2.2333333333333334</v>
      </c>
      <c r="P25" s="122">
        <f t="shared" si="14"/>
        <v>2.35</v>
      </c>
      <c r="Q25" s="123">
        <f t="shared" si="14"/>
        <v>2.4333333333333336</v>
      </c>
      <c r="R25" s="122">
        <f t="shared" si="14"/>
        <v>2.4333333333333336</v>
      </c>
      <c r="S25" s="123">
        <f t="shared" si="14"/>
        <v>2.5166666666666666</v>
      </c>
      <c r="T25" s="122">
        <f t="shared" si="14"/>
        <v>2.5333333333333332</v>
      </c>
      <c r="U25" s="123">
        <f t="shared" si="14"/>
        <v>2.35</v>
      </c>
      <c r="V25" s="122">
        <f t="shared" si="14"/>
        <v>2.1500000000000004</v>
      </c>
      <c r="W25" s="123">
        <f t="shared" si="14"/>
        <v>2.1166666666666667</v>
      </c>
      <c r="X25" s="122">
        <f t="shared" si="14"/>
        <v>2.083333333333333</v>
      </c>
      <c r="Y25" s="123">
        <f t="shared" si="14"/>
        <v>2.083333333333333</v>
      </c>
      <c r="Z25" s="122">
        <f t="shared" si="14"/>
        <v>2.15</v>
      </c>
      <c r="AA25" s="123">
        <f t="shared" si="14"/>
        <v>2.0999999999999996</v>
      </c>
      <c r="AB25" s="122">
        <f t="shared" si="14"/>
        <v>2.1333333333333333</v>
      </c>
      <c r="AC25" s="123">
        <f t="shared" si="14"/>
        <v>2.416666666666667</v>
      </c>
      <c r="AD25" s="122">
        <f t="shared" si="14"/>
        <v>2.6500000000000004</v>
      </c>
      <c r="AE25" s="123">
        <f t="shared" si="14"/>
        <v>2.6333333333333337</v>
      </c>
      <c r="AF25" s="122">
        <f t="shared" si="14"/>
        <v>2.7833333333333332</v>
      </c>
      <c r="AG25" s="123">
        <f t="shared" si="14"/>
        <v>2.5166666666666666</v>
      </c>
      <c r="AH25" s="122">
        <f t="shared" si="14"/>
        <v>2.5416666666666665</v>
      </c>
      <c r="AI25" s="123">
        <f t="shared" si="14"/>
        <v>3.4249999999999998</v>
      </c>
      <c r="AJ25" s="122">
        <f t="shared" si="14"/>
        <v>3.8250000000000002</v>
      </c>
      <c r="AK25" s="123">
        <f t="shared" si="14"/>
        <v>4.05</v>
      </c>
      <c r="AL25" s="122">
        <f t="shared" si="14"/>
        <v>4.1406509695290854</v>
      </c>
      <c r="AM25" s="123">
        <f t="shared" si="14"/>
        <v>3.5156509695290858</v>
      </c>
      <c r="AN25" s="122">
        <f t="shared" si="14"/>
        <v>3.166666666666667</v>
      </c>
      <c r="AO25" s="123">
        <f t="shared" si="14"/>
        <v>3.35</v>
      </c>
      <c r="AP25" s="122">
        <f t="shared" si="14"/>
        <v>3.8424242424242427</v>
      </c>
      <c r="AQ25" s="123">
        <f t="shared" si="14"/>
        <v>3.7590909090909093</v>
      </c>
      <c r="AR25" s="122">
        <f t="shared" si="14"/>
        <v>3.2833333333333332</v>
      </c>
      <c r="AS25" s="123">
        <f t="shared" si="14"/>
        <v>3.3166666666666664</v>
      </c>
      <c r="AT25" s="122">
        <f t="shared" si="14"/>
        <v>2.8833333333333333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13</v>
      </c>
      <c r="G26" s="49">
        <f>IF((F26+E28+(IF(F16&gt;0,0,F16))&gt;'SDR Patient and Stations'!G8),'SDR Patient and Stations'!G8,(F26+E28+(IF(F16&gt;0,0,F16))))</f>
        <v>13</v>
      </c>
      <c r="H26" s="52">
        <f>IF((G26+F28+(IF(G16&gt;0,0,G16))&gt;'SDR Patient and Stations'!H8),'SDR Patient and Stations'!H8,(G26+F28+(IF(G16&gt;0,0,G16))))</f>
        <v>13</v>
      </c>
      <c r="I26" s="116">
        <f>IF((H26+G28+(IF(H16&gt;0,0,H16))&gt;'SDR Patient and Stations'!I8),'SDR Patient and Stations'!I8,(H26+G28+(IF(H16&gt;0,0,H16))))</f>
        <v>13</v>
      </c>
      <c r="J26" s="117">
        <f>IF((I26+H28+(IF(I16&gt;0,0,I16))&gt;'SDR Patient and Stations'!J8),'SDR Patient and Stations'!J8,(I26+H28+(IF(I16&gt;0,0,I16))))</f>
        <v>23</v>
      </c>
      <c r="K26" s="116">
        <f>IF((J26+I28+(IF(J16&gt;0,0,J16))&gt;'SDR Patient and Stations'!K8),'SDR Patient and Stations'!K8,(J26+I28+(IF(J16&gt;0,0,J16))))</f>
        <v>30</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20.836940836940837</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22</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-1.1770334928229644</v>
      </c>
      <c r="AW26" s="116">
        <f>IF((AV26+AU28+(IF(AV16&gt;0,0,AV16))&gt;'SDR Patient and Stations'!AW8),'SDR Patient and Stations'!AW8,(AV26+AU28+(IF(AV16&gt;0,0,AV16))))</f>
        <v>-1.1770334928229644</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3.4680971202710325</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0.83694083694083687</v>
      </c>
      <c r="AK28" s="116">
        <f t="shared" si="15"/>
        <v>10</v>
      </c>
      <c r="AL28" s="117">
        <f t="shared" si="15"/>
        <v>10</v>
      </c>
      <c r="AM28" s="116">
        <f t="shared" si="15"/>
        <v>9.3065998329156194</v>
      </c>
      <c r="AN28" s="117">
        <f t="shared" si="15"/>
        <v>0</v>
      </c>
      <c r="AO28" s="116">
        <f t="shared" si="15"/>
        <v>8.1970970206264298</v>
      </c>
      <c r="AP28" s="117">
        <f t="shared" si="15"/>
        <v>9.4287260358688911</v>
      </c>
      <c r="AQ28" s="116">
        <f t="shared" si="15"/>
        <v>10</v>
      </c>
      <c r="AR28" s="117">
        <f t="shared" si="15"/>
        <v>0</v>
      </c>
      <c r="AS28" s="116">
        <f t="shared" si="15"/>
        <v>2.7922077922077904</v>
      </c>
      <c r="AT28" s="117">
        <f t="shared" si="15"/>
        <v>2.8229665071770356</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64</v>
      </c>
      <c r="G30" s="68">
        <f>HLOOKUP(G19,'SDR Patient and Stations'!$B$6:$AT$14,4,FALSE)</f>
        <v>69</v>
      </c>
      <c r="H30" s="60">
        <f>HLOOKUP(H19,'SDR Patient and Stations'!$B$6:$AT$14,4,FALSE)</f>
        <v>74</v>
      </c>
      <c r="I30" s="68">
        <f>HLOOKUP(I19,'SDR Patient and Stations'!$B$6:$AT$14,4,FALSE)</f>
        <v>75</v>
      </c>
      <c r="J30" s="60">
        <f>HLOOKUP(J19,'SDR Patient and Stations'!$B$6:$AT$14,4,FALSE)</f>
        <v>75</v>
      </c>
      <c r="K30" s="68">
        <f>HLOOKUP(K19,'SDR Patient and Stations'!$B$6:$AT$14,4,FALSE)</f>
        <v>80</v>
      </c>
      <c r="L30" s="60">
        <f>HLOOKUP(L19,'SDR Patient and Stations'!$B$6:$AT$14,4,FALSE)</f>
        <v>75</v>
      </c>
      <c r="M30" s="68">
        <f>HLOOKUP(M19,'SDR Patient and Stations'!$B$6:$AT$14,4,FALSE)</f>
        <v>73</v>
      </c>
      <c r="N30" s="60">
        <f>HLOOKUP(N19,'SDR Patient and Stations'!$B$6:$AT$14,4,FALSE)</f>
        <v>67</v>
      </c>
      <c r="O30" s="68">
        <f>HLOOKUP(O19,'SDR Patient and Stations'!$B$6:$AT$14,4,FALSE)</f>
        <v>67</v>
      </c>
      <c r="P30" s="60">
        <f>HLOOKUP(P19,'SDR Patient and Stations'!$B$6:$AT$14,4,FALSE)</f>
        <v>74</v>
      </c>
      <c r="Q30" s="68">
        <f>HLOOKUP(Q19,'SDR Patient and Stations'!$B$6:$AT$14,4,FALSE)</f>
        <v>72</v>
      </c>
      <c r="R30" s="60">
        <f>HLOOKUP(R19,'SDR Patient and Stations'!$B$6:$AT$14,4,FALSE)</f>
        <v>74</v>
      </c>
      <c r="S30" s="68">
        <f>HLOOKUP(S19,'SDR Patient and Stations'!$B$6:$AT$14,4,FALSE)</f>
        <v>77</v>
      </c>
      <c r="T30" s="60">
        <f>HLOOKUP(T19,'SDR Patient and Stations'!$B$6:$AT$14,4,FALSE)</f>
        <v>75</v>
      </c>
      <c r="U30" s="68">
        <f>HLOOKUP(U19,'SDR Patient and Stations'!$B$6:$AT$14,4,FALSE)</f>
        <v>66</v>
      </c>
      <c r="V30" s="60">
        <f>HLOOKUP(V19,'SDR Patient and Stations'!$B$6:$AT$14,4,FALSE)</f>
        <v>63</v>
      </c>
      <c r="W30" s="68">
        <f>HLOOKUP(W19,'SDR Patient and Stations'!$B$6:$AT$14,4,FALSE)</f>
        <v>64</v>
      </c>
      <c r="X30" s="60">
        <f>HLOOKUP(X19,'SDR Patient and Stations'!$B$6:$AT$14,4,FALSE)</f>
        <v>61</v>
      </c>
      <c r="Y30" s="68">
        <f>HLOOKUP(Y19,'SDR Patient and Stations'!$B$6:$AT$14,4,FALSE)</f>
        <v>64</v>
      </c>
      <c r="Z30" s="60">
        <f>HLOOKUP(Z19,'SDR Patient and Stations'!$B$6:$AT$14,4,FALSE)</f>
        <v>65</v>
      </c>
      <c r="AA30" s="68">
        <f>HLOOKUP(AA19,'SDR Patient and Stations'!$B$6:$AT$14,4,FALSE)</f>
        <v>61</v>
      </c>
      <c r="AB30" s="60">
        <f>HLOOKUP(AB19,'SDR Patient and Stations'!$B$6:$AT$14,4,FALSE)</f>
        <v>67</v>
      </c>
      <c r="AC30" s="68">
        <f>HLOOKUP(AC19,'SDR Patient and Stations'!$B$6:$AT$14,4,FALSE)</f>
        <v>78</v>
      </c>
      <c r="AD30" s="60">
        <f>HLOOKUP(AD19,'SDR Patient and Stations'!$B$6:$AT$14,4,FALSE)</f>
        <v>81</v>
      </c>
      <c r="AE30" s="68">
        <f>HLOOKUP(AE19,'SDR Patient and Stations'!$B$6:$AT$14,4,FALSE)</f>
        <v>77</v>
      </c>
      <c r="AF30" s="60">
        <f>HLOOKUP(AF19,'SDR Patient and Stations'!$B$6:$AT$14,4,FALSE)</f>
        <v>90</v>
      </c>
      <c r="AG30" s="68">
        <f>HLOOKUP(AG19,'SDR Patient and Stations'!$B$6:$AT$14,4,FALSE)</f>
        <v>61</v>
      </c>
      <c r="AH30" s="60">
        <f>HLOOKUP(AH19,'SDR Patient and Stations'!$B$6:$AT$14,4,FALSE)</f>
        <v>61</v>
      </c>
      <c r="AI30" s="68">
        <f>HLOOKUP(AI19,'SDR Patient and Stations'!$B$6:$AT$14,4,FALSE)</f>
        <v>76</v>
      </c>
      <c r="AJ30" s="60">
        <f>HLOOKUP(AJ19,'SDR Patient and Stations'!$B$6:$AT$14,4,FALSE)</f>
        <v>77</v>
      </c>
      <c r="AK30" s="68">
        <f>HLOOKUP(AK19,'SDR Patient and Stations'!$B$6:$AT$14,4,FALSE)</f>
        <v>85</v>
      </c>
      <c r="AL30" s="60">
        <f>HLOOKUP(AL19,'SDR Patient and Stations'!$B$6:$AT$14,4,FALSE)</f>
        <v>84</v>
      </c>
      <c r="AM30" s="68">
        <f>HLOOKUP(AM19,'SDR Patient and Stations'!$B$6:$AT$14,4,FALSE)</f>
        <v>90</v>
      </c>
      <c r="AN30" s="60">
        <f>HLOOKUP(AN19,'SDR Patient and Stations'!$B$6:$AT$14,4,FALSE)</f>
        <v>100</v>
      </c>
      <c r="AO30" s="68">
        <f>HLOOKUP(AO19,'SDR Patient and Stations'!$B$6:$AT$14,4,FALSE)</f>
        <v>101</v>
      </c>
      <c r="AP30" s="60">
        <f>HLOOKUP(AP19,'SDR Patient and Stations'!$B$6:$AT$14,4,FALSE)</f>
        <v>95</v>
      </c>
      <c r="AQ30" s="68">
        <f>HLOOKUP(AQ19,'SDR Patient and Stations'!$B$6:$AT$14,4,FALSE)</f>
        <v>96</v>
      </c>
      <c r="AR30" s="60">
        <f>HLOOKUP(AR19,'SDR Patient and Stations'!$B$6:$AT$14,4,FALSE)</f>
        <v>101</v>
      </c>
      <c r="AS30" s="68">
        <f>HLOOKUP(AS19,'SDR Patient and Stations'!$B$6:$AT$14,4,FALSE)</f>
        <v>98</v>
      </c>
      <c r="AT30" s="60">
        <f>HLOOKUP(AT19,'SDR Patient and Stations'!$B$6:$AT$14,4,FALSE)</f>
        <v>75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41</v>
      </c>
      <c r="G32" s="68">
        <f>HLOOKUP(G20,'SDR Patient and Stations'!$B$6:$AT$14,4,FALSE)</f>
        <v>55</v>
      </c>
      <c r="H32" s="60">
        <f>HLOOKUP(H20,'SDR Patient and Stations'!$B$6:$AT$14,4,FALSE)</f>
        <v>52</v>
      </c>
      <c r="I32" s="68">
        <f>HLOOKUP(I20,'SDR Patient and Stations'!$B$6:$AT$14,4,FALSE)</f>
        <v>64</v>
      </c>
      <c r="J32" s="60">
        <f>HLOOKUP(J20,'SDR Patient and Stations'!$B$6:$AT$14,4,FALSE)</f>
        <v>69</v>
      </c>
      <c r="K32" s="68">
        <f>HLOOKUP(K20,'SDR Patient and Stations'!$B$6:$AT$14,4,FALSE)</f>
        <v>74</v>
      </c>
      <c r="L32" s="60">
        <f>HLOOKUP(L20,'SDR Patient and Stations'!$B$6:$AT$14,4,FALSE)</f>
        <v>75</v>
      </c>
      <c r="M32" s="68">
        <f>HLOOKUP(M20,'SDR Patient and Stations'!$B$6:$AT$14,4,FALSE)</f>
        <v>75</v>
      </c>
      <c r="N32" s="60">
        <f>HLOOKUP(N20,'SDR Patient and Stations'!$B$6:$AT$14,4,FALSE)</f>
        <v>80</v>
      </c>
      <c r="O32" s="68">
        <f>HLOOKUP(O20,'SDR Patient and Stations'!$B$6:$AT$14,4,FALSE)</f>
        <v>75</v>
      </c>
      <c r="P32" s="60">
        <f>HLOOKUP(P20,'SDR Patient and Stations'!$B$6:$AT$14,4,FALSE)</f>
        <v>73</v>
      </c>
      <c r="Q32" s="68">
        <f>HLOOKUP(Q20,'SDR Patient and Stations'!$B$6:$AT$14,4,FALSE)</f>
        <v>67</v>
      </c>
      <c r="R32" s="60">
        <f>HLOOKUP(R20,'SDR Patient and Stations'!$B$6:$AT$14,4,FALSE)</f>
        <v>67</v>
      </c>
      <c r="S32" s="68">
        <f>HLOOKUP(S20,'SDR Patient and Stations'!$B$6:$AT$14,4,FALSE)</f>
        <v>74</v>
      </c>
      <c r="T32" s="60">
        <f>HLOOKUP(T20,'SDR Patient and Stations'!$B$6:$AT$14,4,FALSE)</f>
        <v>72</v>
      </c>
      <c r="U32" s="68">
        <f>HLOOKUP(U20,'SDR Patient and Stations'!$B$6:$AT$14,4,FALSE)</f>
        <v>74</v>
      </c>
      <c r="V32" s="60">
        <f>HLOOKUP(V20,'SDR Patient and Stations'!$B$6:$AT$14,4,FALSE)</f>
        <v>77</v>
      </c>
      <c r="W32" s="68">
        <f>HLOOKUP(W20,'SDR Patient and Stations'!$B$6:$AT$14,4,FALSE)</f>
        <v>75</v>
      </c>
      <c r="X32" s="60">
        <f>HLOOKUP(X20,'SDR Patient and Stations'!$B$6:$AT$14,4,FALSE)</f>
        <v>66</v>
      </c>
      <c r="Y32" s="68">
        <f>HLOOKUP(Y20,'SDR Patient and Stations'!$B$6:$AT$14,4,FALSE)</f>
        <v>63</v>
      </c>
      <c r="Z32" s="60">
        <f>HLOOKUP(Z20,'SDR Patient and Stations'!$B$6:$AT$14,4,FALSE)</f>
        <v>64</v>
      </c>
      <c r="AA32" s="68">
        <f>HLOOKUP(AA20,'SDR Patient and Stations'!$B$6:$AT$14,4,FALSE)</f>
        <v>61</v>
      </c>
      <c r="AB32" s="60">
        <f>HLOOKUP(AB20,'SDR Patient and Stations'!$B$6:$AT$14,4,FALSE)</f>
        <v>64</v>
      </c>
      <c r="AC32" s="68">
        <f>HLOOKUP(AC20,'SDR Patient and Stations'!$B$6:$AT$14,4,FALSE)</f>
        <v>65</v>
      </c>
      <c r="AD32" s="60">
        <f>HLOOKUP(AD20,'SDR Patient and Stations'!$B$6:$AT$14,4,FALSE)</f>
        <v>61</v>
      </c>
      <c r="AE32" s="68">
        <f>HLOOKUP(AE20,'SDR Patient and Stations'!$B$6:$AT$14,4,FALSE)</f>
        <v>67</v>
      </c>
      <c r="AF32" s="60">
        <f>HLOOKUP(AF20,'SDR Patient and Stations'!$B$6:$AT$14,4,FALSE)</f>
        <v>78</v>
      </c>
      <c r="AG32" s="68">
        <f>HLOOKUP(AG20,'SDR Patient and Stations'!$B$6:$AT$14,4,FALSE)</f>
        <v>81</v>
      </c>
      <c r="AH32" s="60">
        <f>HLOOKUP(AH20,'SDR Patient and Stations'!$B$6:$AT$14,4,FALSE)</f>
        <v>77</v>
      </c>
      <c r="AI32" s="68">
        <f>HLOOKUP(AI20,'SDR Patient and Stations'!$B$6:$AT$14,4,FALSE)</f>
        <v>90</v>
      </c>
      <c r="AJ32" s="60">
        <f>HLOOKUP(AJ20,'SDR Patient and Stations'!$B$6:$AT$14,4,FALSE)</f>
        <v>61</v>
      </c>
      <c r="AK32" s="68">
        <f>HLOOKUP(AK20,'SDR Patient and Stations'!$B$6:$AT$14,4,FALSE)</f>
        <v>61</v>
      </c>
      <c r="AL32" s="60">
        <f>HLOOKUP(AL20,'SDR Patient and Stations'!$B$6:$AT$14,4,FALSE)</f>
        <v>76</v>
      </c>
      <c r="AM32" s="68">
        <f>HLOOKUP(AM20,'SDR Patient and Stations'!$B$6:$AT$14,4,FALSE)</f>
        <v>77</v>
      </c>
      <c r="AN32" s="60">
        <f>HLOOKUP(AN20,'SDR Patient and Stations'!$B$6:$AT$14,4,FALSE)</f>
        <v>85</v>
      </c>
      <c r="AO32" s="68">
        <f>HLOOKUP(AO20,'SDR Patient and Stations'!$B$6:$AT$14,4,FALSE)</f>
        <v>84</v>
      </c>
      <c r="AP32" s="60">
        <f>HLOOKUP(AP20,'SDR Patient and Stations'!$B$6:$AT$14,4,FALSE)</f>
        <v>90</v>
      </c>
      <c r="AQ32" s="68">
        <f>HLOOKUP(AQ20,'SDR Patient and Stations'!$B$6:$AT$14,4,FALSE)</f>
        <v>100</v>
      </c>
      <c r="AR32" s="60">
        <f>HLOOKUP(AR20,'SDR Patient and Stations'!$B$6:$AT$14,4,FALSE)</f>
        <v>101</v>
      </c>
      <c r="AS32" s="68">
        <f>HLOOKUP(AS20,'SDR Patient and Stations'!$B$6:$AT$14,4,FALSE)</f>
        <v>95</v>
      </c>
      <c r="AT32" s="60">
        <f>HLOOKUP(AT20,'SDR Patient and Stations'!$B$6:$AT$14,4,FALSE)</f>
        <v>96</v>
      </c>
      <c r="AU32" s="68">
        <f>HLOOKUP(AU20,'SDR Patient and Stations'!$B$6:$AT$14,4,FALSE)</f>
        <v>101</v>
      </c>
      <c r="AV32" s="60">
        <f>HLOOKUP(AV20,'SDR Patient and Stations'!$B$6:$AT$14,4,FALSE)</f>
        <v>98</v>
      </c>
      <c r="AW32" s="68">
        <f>HLOOKUP(AW20,'SDR Patient and Stations'!$B$6:$AT$14,4,FALSE)</f>
        <v>75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23</v>
      </c>
      <c r="G34" s="69">
        <f t="shared" si="16"/>
        <v>14</v>
      </c>
      <c r="H34" s="61">
        <f t="shared" si="16"/>
        <v>22</v>
      </c>
      <c r="I34" s="69">
        <f t="shared" si="16"/>
        <v>11</v>
      </c>
      <c r="J34" s="61">
        <f t="shared" si="16"/>
        <v>6</v>
      </c>
      <c r="K34" s="69">
        <f t="shared" si="16"/>
        <v>6</v>
      </c>
      <c r="L34" s="61">
        <f t="shared" si="16"/>
        <v>0</v>
      </c>
      <c r="M34" s="69">
        <f t="shared" si="16"/>
        <v>-2</v>
      </c>
      <c r="N34" s="61">
        <f t="shared" si="16"/>
        <v>-13</v>
      </c>
      <c r="O34" s="69">
        <f t="shared" si="16"/>
        <v>-8</v>
      </c>
      <c r="P34" s="61">
        <f t="shared" si="16"/>
        <v>1</v>
      </c>
      <c r="Q34" s="69">
        <f t="shared" si="16"/>
        <v>5</v>
      </c>
      <c r="R34" s="61">
        <f t="shared" si="16"/>
        <v>7</v>
      </c>
      <c r="S34" s="69">
        <f t="shared" si="16"/>
        <v>3</v>
      </c>
      <c r="T34" s="61">
        <f t="shared" si="16"/>
        <v>3</v>
      </c>
      <c r="U34" s="69">
        <f t="shared" si="16"/>
        <v>-8</v>
      </c>
      <c r="V34" s="61">
        <f t="shared" si="16"/>
        <v>-14</v>
      </c>
      <c r="W34" s="69">
        <f t="shared" si="16"/>
        <v>-11</v>
      </c>
      <c r="X34" s="61">
        <f t="shared" si="16"/>
        <v>-5</v>
      </c>
      <c r="Y34" s="69">
        <f t="shared" si="16"/>
        <v>1</v>
      </c>
      <c r="Z34" s="61">
        <f t="shared" si="16"/>
        <v>1</v>
      </c>
      <c r="AA34" s="69">
        <f t="shared" si="16"/>
        <v>0</v>
      </c>
      <c r="AB34" s="61">
        <f t="shared" si="16"/>
        <v>3</v>
      </c>
      <c r="AC34" s="69">
        <f t="shared" si="16"/>
        <v>13</v>
      </c>
      <c r="AD34" s="61">
        <f t="shared" si="16"/>
        <v>20</v>
      </c>
      <c r="AE34" s="69">
        <f t="shared" si="16"/>
        <v>10</v>
      </c>
      <c r="AF34" s="61">
        <f t="shared" si="16"/>
        <v>12</v>
      </c>
      <c r="AG34" s="69">
        <f t="shared" si="16"/>
        <v>-20</v>
      </c>
      <c r="AH34" s="61">
        <f t="shared" si="16"/>
        <v>-16</v>
      </c>
      <c r="AI34" s="69">
        <f t="shared" si="16"/>
        <v>-14</v>
      </c>
      <c r="AJ34" s="61">
        <f t="shared" si="16"/>
        <v>16</v>
      </c>
      <c r="AK34" s="69">
        <f t="shared" si="16"/>
        <v>24</v>
      </c>
      <c r="AL34" s="61">
        <f t="shared" si="16"/>
        <v>8</v>
      </c>
      <c r="AM34" s="69">
        <f t="shared" si="16"/>
        <v>13</v>
      </c>
      <c r="AN34" s="61">
        <f t="shared" si="16"/>
        <v>15</v>
      </c>
      <c r="AO34" s="69">
        <f t="shared" si="16"/>
        <v>17</v>
      </c>
      <c r="AP34" s="61">
        <f t="shared" si="16"/>
        <v>5</v>
      </c>
      <c r="AQ34" s="69">
        <f t="shared" si="16"/>
        <v>-4</v>
      </c>
      <c r="AR34" s="61">
        <f t="shared" si="16"/>
        <v>0</v>
      </c>
      <c r="AS34" s="69">
        <f t="shared" si="16"/>
        <v>3</v>
      </c>
      <c r="AT34" s="61">
        <f t="shared" si="16"/>
        <v>-21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0.56097560975609762</v>
      </c>
      <c r="G36" s="107">
        <f t="shared" ref="G36:AZ36" si="18">IFERROR(G34/G32,0)</f>
        <v>0.25454545454545452</v>
      </c>
      <c r="H36" s="108">
        <f t="shared" si="18"/>
        <v>0.42307692307692307</v>
      </c>
      <c r="I36" s="107">
        <f t="shared" si="18"/>
        <v>0.171875</v>
      </c>
      <c r="J36" s="108">
        <f t="shared" si="18"/>
        <v>8.6956521739130432E-2</v>
      </c>
      <c r="K36" s="107">
        <f t="shared" si="18"/>
        <v>8.1081081081081086E-2</v>
      </c>
      <c r="L36" s="108">
        <f t="shared" si="18"/>
        <v>0</v>
      </c>
      <c r="M36" s="107">
        <f t="shared" si="18"/>
        <v>-2.6666666666666668E-2</v>
      </c>
      <c r="N36" s="108">
        <f t="shared" si="18"/>
        <v>-0.16250000000000001</v>
      </c>
      <c r="O36" s="107">
        <f t="shared" si="18"/>
        <v>-0.10666666666666667</v>
      </c>
      <c r="P36" s="108">
        <f t="shared" si="18"/>
        <v>1.3698630136986301E-2</v>
      </c>
      <c r="Q36" s="107">
        <f t="shared" si="18"/>
        <v>7.4626865671641784E-2</v>
      </c>
      <c r="R36" s="108">
        <f t="shared" si="18"/>
        <v>0.1044776119402985</v>
      </c>
      <c r="S36" s="107">
        <f t="shared" si="18"/>
        <v>4.0540540540540543E-2</v>
      </c>
      <c r="T36" s="108">
        <f t="shared" si="18"/>
        <v>4.1666666666666664E-2</v>
      </c>
      <c r="U36" s="107">
        <f t="shared" si="18"/>
        <v>-0.10810810810810811</v>
      </c>
      <c r="V36" s="108">
        <f t="shared" si="18"/>
        <v>-0.18181818181818182</v>
      </c>
      <c r="W36" s="107">
        <f t="shared" si="18"/>
        <v>-0.14666666666666667</v>
      </c>
      <c r="X36" s="108">
        <f t="shared" si="18"/>
        <v>-7.575757575757576E-2</v>
      </c>
      <c r="Y36" s="107">
        <f t="shared" si="18"/>
        <v>1.5873015873015872E-2</v>
      </c>
      <c r="Z36" s="108">
        <f t="shared" si="18"/>
        <v>1.5625E-2</v>
      </c>
      <c r="AA36" s="107">
        <f t="shared" si="18"/>
        <v>0</v>
      </c>
      <c r="AB36" s="108">
        <f t="shared" si="18"/>
        <v>4.6875E-2</v>
      </c>
      <c r="AC36" s="107">
        <f t="shared" si="18"/>
        <v>0.2</v>
      </c>
      <c r="AD36" s="108">
        <f t="shared" si="18"/>
        <v>0.32786885245901637</v>
      </c>
      <c r="AE36" s="107">
        <f t="shared" si="18"/>
        <v>0.14925373134328357</v>
      </c>
      <c r="AF36" s="108">
        <f t="shared" si="18"/>
        <v>0.15384615384615385</v>
      </c>
      <c r="AG36" s="107">
        <f t="shared" si="18"/>
        <v>-0.24691358024691357</v>
      </c>
      <c r="AH36" s="108">
        <f t="shared" si="18"/>
        <v>-0.20779220779220781</v>
      </c>
      <c r="AI36" s="107">
        <f t="shared" si="18"/>
        <v>-0.15555555555555556</v>
      </c>
      <c r="AJ36" s="108">
        <f t="shared" si="18"/>
        <v>0.26229508196721313</v>
      </c>
      <c r="AK36" s="107">
        <f t="shared" si="18"/>
        <v>0.39344262295081966</v>
      </c>
      <c r="AL36" s="108">
        <f t="shared" si="18"/>
        <v>0.10526315789473684</v>
      </c>
      <c r="AM36" s="107">
        <f t="shared" si="18"/>
        <v>0.16883116883116883</v>
      </c>
      <c r="AN36" s="108">
        <f t="shared" si="18"/>
        <v>0.17647058823529413</v>
      </c>
      <c r="AO36" s="107">
        <f t="shared" si="18"/>
        <v>0.20238095238095238</v>
      </c>
      <c r="AP36" s="108">
        <f t="shared" si="18"/>
        <v>5.5555555555555552E-2</v>
      </c>
      <c r="AQ36" s="107">
        <f t="shared" si="18"/>
        <v>-0.04</v>
      </c>
      <c r="AR36" s="108">
        <f t="shared" si="18"/>
        <v>0</v>
      </c>
      <c r="AS36" s="107">
        <f t="shared" si="18"/>
        <v>3.1578947368421054E-2</v>
      </c>
      <c r="AT36" s="108">
        <f t="shared" si="18"/>
        <v>-0.21875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3.1165311653116534E-2</v>
      </c>
      <c r="G38" s="107">
        <f t="shared" ref="G38:BD38" si="20">G36/18</f>
        <v>1.4141414141414141E-2</v>
      </c>
      <c r="H38" s="108">
        <f t="shared" si="20"/>
        <v>2.3504273504273504E-2</v>
      </c>
      <c r="I38" s="107">
        <f t="shared" si="20"/>
        <v>9.5486111111111119E-3</v>
      </c>
      <c r="J38" s="108">
        <f t="shared" si="20"/>
        <v>4.830917874396135E-3</v>
      </c>
      <c r="K38" s="107">
        <f t="shared" si="20"/>
        <v>4.5045045045045045E-3</v>
      </c>
      <c r="L38" s="108">
        <f t="shared" si="20"/>
        <v>0</v>
      </c>
      <c r="M38" s="107">
        <f t="shared" si="20"/>
        <v>-1.4814814814814816E-3</v>
      </c>
      <c r="N38" s="108">
        <f t="shared" si="20"/>
        <v>-9.0277777777777787E-3</v>
      </c>
      <c r="O38" s="107">
        <f t="shared" si="20"/>
        <v>-5.9259259259259265E-3</v>
      </c>
      <c r="P38" s="108">
        <f t="shared" si="20"/>
        <v>7.6103500761035003E-4</v>
      </c>
      <c r="Q38" s="107">
        <f t="shared" si="20"/>
        <v>4.1459369817578766E-3</v>
      </c>
      <c r="R38" s="108">
        <f t="shared" si="20"/>
        <v>5.8043117744610278E-3</v>
      </c>
      <c r="S38" s="107">
        <f t="shared" si="20"/>
        <v>2.2522522522522522E-3</v>
      </c>
      <c r="T38" s="108">
        <f t="shared" si="20"/>
        <v>2.3148148148148147E-3</v>
      </c>
      <c r="U38" s="107">
        <f t="shared" si="20"/>
        <v>-6.006006006006006E-3</v>
      </c>
      <c r="V38" s="108">
        <f t="shared" si="20"/>
        <v>-1.0101010101010102E-2</v>
      </c>
      <c r="W38" s="107">
        <f t="shared" si="20"/>
        <v>-8.1481481481481474E-3</v>
      </c>
      <c r="X38" s="108">
        <f t="shared" si="20"/>
        <v>-4.2087542087542087E-3</v>
      </c>
      <c r="Y38" s="107">
        <f t="shared" si="20"/>
        <v>8.8183421516754845E-4</v>
      </c>
      <c r="Z38" s="108">
        <f t="shared" si="20"/>
        <v>8.6805555555555551E-4</v>
      </c>
      <c r="AA38" s="107">
        <f t="shared" si="20"/>
        <v>0</v>
      </c>
      <c r="AB38" s="108">
        <f t="shared" si="20"/>
        <v>2.6041666666666665E-3</v>
      </c>
      <c r="AC38" s="107">
        <f t="shared" si="20"/>
        <v>1.1111111111111112E-2</v>
      </c>
      <c r="AD38" s="108">
        <f t="shared" si="20"/>
        <v>1.8214936247723131E-2</v>
      </c>
      <c r="AE38" s="107">
        <f t="shared" si="20"/>
        <v>8.2918739635157532E-3</v>
      </c>
      <c r="AF38" s="108">
        <f t="shared" si="20"/>
        <v>8.5470085470085479E-3</v>
      </c>
      <c r="AG38" s="107">
        <f t="shared" si="20"/>
        <v>-1.3717421124828532E-2</v>
      </c>
      <c r="AH38" s="108">
        <f t="shared" si="20"/>
        <v>-1.1544011544011544E-2</v>
      </c>
      <c r="AI38" s="107">
        <f t="shared" si="20"/>
        <v>-8.6419753086419762E-3</v>
      </c>
      <c r="AJ38" s="108">
        <f t="shared" si="20"/>
        <v>1.4571948998178506E-2</v>
      </c>
      <c r="AK38" s="107">
        <f t="shared" si="20"/>
        <v>2.185792349726776E-2</v>
      </c>
      <c r="AL38" s="108">
        <f t="shared" si="20"/>
        <v>5.8479532163742687E-3</v>
      </c>
      <c r="AM38" s="107">
        <f t="shared" si="20"/>
        <v>9.3795093795093799E-3</v>
      </c>
      <c r="AN38" s="108">
        <f t="shared" si="20"/>
        <v>9.8039215686274508E-3</v>
      </c>
      <c r="AO38" s="107">
        <f t="shared" si="20"/>
        <v>1.1243386243386243E-2</v>
      </c>
      <c r="AP38" s="108">
        <f t="shared" si="20"/>
        <v>3.0864197530864196E-3</v>
      </c>
      <c r="AQ38" s="107">
        <f t="shared" si="20"/>
        <v>-2.2222222222222222E-3</v>
      </c>
      <c r="AR38" s="108">
        <f t="shared" si="20"/>
        <v>0</v>
      </c>
      <c r="AS38" s="107">
        <f t="shared" si="20"/>
        <v>1.7543859649122807E-3</v>
      </c>
      <c r="AT38" s="108">
        <f t="shared" si="20"/>
        <v>-1.2152777777777778E-2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0.56097560975609762</v>
      </c>
      <c r="G40" s="120">
        <f t="shared" ref="G40:BD40" si="21">G38*G41</f>
        <v>0.25454545454545452</v>
      </c>
      <c r="H40" s="108">
        <f t="shared" si="21"/>
        <v>0.42307692307692307</v>
      </c>
      <c r="I40" s="107">
        <f t="shared" si="21"/>
        <v>0.171875</v>
      </c>
      <c r="J40" s="108">
        <f t="shared" si="21"/>
        <v>8.6956521739130432E-2</v>
      </c>
      <c r="K40" s="107">
        <f t="shared" si="21"/>
        <v>8.1081081081081086E-2</v>
      </c>
      <c r="L40" s="108">
        <f t="shared" si="21"/>
        <v>0</v>
      </c>
      <c r="M40" s="107">
        <f t="shared" si="21"/>
        <v>-2.6666666666666668E-2</v>
      </c>
      <c r="N40" s="108">
        <f t="shared" si="21"/>
        <v>-0.16250000000000001</v>
      </c>
      <c r="O40" s="107">
        <f t="shared" si="21"/>
        <v>-0.10666666666666667</v>
      </c>
      <c r="P40" s="108">
        <f t="shared" si="21"/>
        <v>1.3698630136986301E-2</v>
      </c>
      <c r="Q40" s="107">
        <f t="shared" si="21"/>
        <v>7.4626865671641784E-2</v>
      </c>
      <c r="R40" s="108">
        <f t="shared" si="21"/>
        <v>0.1044776119402985</v>
      </c>
      <c r="S40" s="107">
        <f t="shared" si="21"/>
        <v>4.0540540540540543E-2</v>
      </c>
      <c r="T40" s="108">
        <f t="shared" si="21"/>
        <v>4.1666666666666664E-2</v>
      </c>
      <c r="U40" s="107">
        <f t="shared" si="21"/>
        <v>-0.10810810810810811</v>
      </c>
      <c r="V40" s="108">
        <f t="shared" si="21"/>
        <v>-0.18181818181818182</v>
      </c>
      <c r="W40" s="107">
        <f t="shared" si="21"/>
        <v>-0.14666666666666667</v>
      </c>
      <c r="X40" s="108">
        <f t="shared" si="21"/>
        <v>-7.575757575757576E-2</v>
      </c>
      <c r="Y40" s="107">
        <f t="shared" si="21"/>
        <v>1.5873015873015872E-2</v>
      </c>
      <c r="Z40" s="108">
        <f t="shared" si="21"/>
        <v>1.5625E-2</v>
      </c>
      <c r="AA40" s="107">
        <f t="shared" si="21"/>
        <v>0</v>
      </c>
      <c r="AB40" s="108">
        <f t="shared" si="21"/>
        <v>4.6875E-2</v>
      </c>
      <c r="AC40" s="107">
        <f t="shared" si="21"/>
        <v>0.2</v>
      </c>
      <c r="AD40" s="108">
        <f t="shared" si="21"/>
        <v>0.32786885245901637</v>
      </c>
      <c r="AE40" s="107">
        <f t="shared" si="21"/>
        <v>0.14925373134328357</v>
      </c>
      <c r="AF40" s="108">
        <f t="shared" si="21"/>
        <v>0.15384615384615385</v>
      </c>
      <c r="AG40" s="107">
        <f t="shared" si="21"/>
        <v>-0.24691358024691357</v>
      </c>
      <c r="AH40" s="108">
        <f t="shared" si="21"/>
        <v>-0.20779220779220781</v>
      </c>
      <c r="AI40" s="107">
        <f t="shared" si="21"/>
        <v>-0.15555555555555556</v>
      </c>
      <c r="AJ40" s="108">
        <f t="shared" si="21"/>
        <v>0.26229508196721313</v>
      </c>
      <c r="AK40" s="107">
        <f t="shared" si="21"/>
        <v>0.39344262295081966</v>
      </c>
      <c r="AL40" s="108">
        <f t="shared" si="21"/>
        <v>0.10526315789473684</v>
      </c>
      <c r="AM40" s="107">
        <f t="shared" si="21"/>
        <v>0.16883116883116883</v>
      </c>
      <c r="AN40" s="108">
        <f t="shared" si="21"/>
        <v>0.1764705882352941</v>
      </c>
      <c r="AO40" s="107">
        <f t="shared" si="21"/>
        <v>0.20238095238095238</v>
      </c>
      <c r="AP40" s="108">
        <f t="shared" si="21"/>
        <v>5.5555555555555552E-2</v>
      </c>
      <c r="AQ40" s="107">
        <f t="shared" si="21"/>
        <v>-0.04</v>
      </c>
      <c r="AR40" s="108">
        <f t="shared" si="21"/>
        <v>0</v>
      </c>
      <c r="AS40" s="107">
        <f t="shared" si="21"/>
        <v>3.1578947368421054E-2</v>
      </c>
      <c r="AT40" s="108">
        <f t="shared" si="21"/>
        <v>-0.21875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99.902439024390247</v>
      </c>
      <c r="G43" s="109">
        <f t="shared" ref="G43:BD43" si="22">G30+(G30*G40)</f>
        <v>86.563636363636363</v>
      </c>
      <c r="H43" s="110">
        <f t="shared" si="22"/>
        <v>105.30769230769231</v>
      </c>
      <c r="I43" s="109">
        <f t="shared" si="22"/>
        <v>87.890625</v>
      </c>
      <c r="J43" s="110">
        <f t="shared" si="22"/>
        <v>81.521739130434781</v>
      </c>
      <c r="K43" s="109">
        <f t="shared" si="22"/>
        <v>86.486486486486484</v>
      </c>
      <c r="L43" s="110">
        <f t="shared" si="22"/>
        <v>75</v>
      </c>
      <c r="M43" s="109">
        <f t="shared" si="22"/>
        <v>71.053333333333327</v>
      </c>
      <c r="N43" s="110">
        <f t="shared" si="22"/>
        <v>56.112499999999997</v>
      </c>
      <c r="O43" s="109">
        <f t="shared" si="22"/>
        <v>59.853333333333332</v>
      </c>
      <c r="P43" s="110">
        <f t="shared" si="22"/>
        <v>75.013698630136986</v>
      </c>
      <c r="Q43" s="109">
        <f t="shared" si="22"/>
        <v>77.373134328358205</v>
      </c>
      <c r="R43" s="110">
        <f t="shared" si="22"/>
        <v>81.731343283582092</v>
      </c>
      <c r="S43" s="109">
        <f t="shared" si="22"/>
        <v>80.121621621621628</v>
      </c>
      <c r="T43" s="110">
        <f t="shared" si="22"/>
        <v>78.125</v>
      </c>
      <c r="U43" s="109">
        <f t="shared" si="22"/>
        <v>58.864864864864863</v>
      </c>
      <c r="V43" s="110">
        <f t="shared" si="22"/>
        <v>51.545454545454547</v>
      </c>
      <c r="W43" s="109">
        <f t="shared" si="22"/>
        <v>54.61333333333333</v>
      </c>
      <c r="X43" s="110">
        <f t="shared" si="22"/>
        <v>56.378787878787875</v>
      </c>
      <c r="Y43" s="109">
        <f t="shared" si="22"/>
        <v>65.015873015873012</v>
      </c>
      <c r="Z43" s="110">
        <f t="shared" si="22"/>
        <v>66.015625</v>
      </c>
      <c r="AA43" s="109">
        <f t="shared" si="22"/>
        <v>61</v>
      </c>
      <c r="AB43" s="110">
        <f t="shared" si="22"/>
        <v>70.140625</v>
      </c>
      <c r="AC43" s="109">
        <f t="shared" si="22"/>
        <v>93.6</v>
      </c>
      <c r="AD43" s="110">
        <f t="shared" si="22"/>
        <v>107.55737704918033</v>
      </c>
      <c r="AE43" s="109">
        <f t="shared" si="22"/>
        <v>88.492537313432834</v>
      </c>
      <c r="AF43" s="110">
        <f t="shared" si="22"/>
        <v>103.84615384615384</v>
      </c>
      <c r="AG43" s="109">
        <f t="shared" si="22"/>
        <v>45.938271604938272</v>
      </c>
      <c r="AH43" s="110">
        <f t="shared" si="22"/>
        <v>48.324675324675326</v>
      </c>
      <c r="AI43" s="109">
        <f t="shared" si="22"/>
        <v>64.177777777777777</v>
      </c>
      <c r="AJ43" s="110">
        <f t="shared" si="22"/>
        <v>97.196721311475414</v>
      </c>
      <c r="AK43" s="109">
        <f t="shared" si="22"/>
        <v>118.44262295081967</v>
      </c>
      <c r="AL43" s="110">
        <f t="shared" si="22"/>
        <v>92.84210526315789</v>
      </c>
      <c r="AM43" s="109">
        <f t="shared" si="22"/>
        <v>105.1948051948052</v>
      </c>
      <c r="AN43" s="110">
        <f t="shared" si="22"/>
        <v>117.64705882352941</v>
      </c>
      <c r="AO43" s="109">
        <f t="shared" si="22"/>
        <v>121.44047619047619</v>
      </c>
      <c r="AP43" s="110">
        <f t="shared" si="22"/>
        <v>100.27777777777777</v>
      </c>
      <c r="AQ43" s="109">
        <f t="shared" si="22"/>
        <v>92.16</v>
      </c>
      <c r="AR43" s="110">
        <f t="shared" si="22"/>
        <v>101</v>
      </c>
      <c r="AS43" s="109">
        <f t="shared" si="22"/>
        <v>101.09473684210526</v>
      </c>
      <c r="AT43" s="110">
        <f t="shared" si="22"/>
        <v>58.59375</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32.435856826100732</v>
      </c>
      <c r="G45" s="69">
        <f t="shared" ref="G45:AZ45" si="23">G43/$F$1</f>
        <v>28.105076741440378</v>
      </c>
      <c r="H45" s="61">
        <f t="shared" si="23"/>
        <v>34.19080919080919</v>
      </c>
      <c r="I45" s="69">
        <f t="shared" si="23"/>
        <v>28.535917207792206</v>
      </c>
      <c r="J45" s="61">
        <f t="shared" si="23"/>
        <v>26.468097120271032</v>
      </c>
      <c r="K45" s="69">
        <f t="shared" si="23"/>
        <v>28.080028080028079</v>
      </c>
      <c r="L45" s="61">
        <f t="shared" si="23"/>
        <v>24.350649350649348</v>
      </c>
      <c r="M45" s="69">
        <f t="shared" si="23"/>
        <v>23.069264069264065</v>
      </c>
      <c r="N45" s="61">
        <f t="shared" si="23"/>
        <v>18.218344155844154</v>
      </c>
      <c r="O45" s="69">
        <f t="shared" si="23"/>
        <v>19.432900432900432</v>
      </c>
      <c r="P45" s="61">
        <f t="shared" si="23"/>
        <v>24.355096957836682</v>
      </c>
      <c r="Q45" s="69">
        <f t="shared" si="23"/>
        <v>25.121147509207209</v>
      </c>
      <c r="R45" s="61">
        <f t="shared" si="23"/>
        <v>26.536150416747432</v>
      </c>
      <c r="S45" s="69">
        <f t="shared" si="23"/>
        <v>26.013513513513516</v>
      </c>
      <c r="T45" s="61">
        <f t="shared" si="23"/>
        <v>25.365259740259738</v>
      </c>
      <c r="U45" s="69">
        <f t="shared" si="23"/>
        <v>19.11196911196911</v>
      </c>
      <c r="V45" s="61">
        <f t="shared" si="23"/>
        <v>16.735537190082646</v>
      </c>
      <c r="W45" s="69">
        <f t="shared" si="23"/>
        <v>17.731601731601732</v>
      </c>
      <c r="X45" s="61">
        <f t="shared" si="23"/>
        <v>18.304801259346711</v>
      </c>
      <c r="Y45" s="69">
        <f t="shared" si="23"/>
        <v>21.10904968047825</v>
      </c>
      <c r="Z45" s="61">
        <f t="shared" si="23"/>
        <v>21.433644480519479</v>
      </c>
      <c r="AA45" s="69">
        <f t="shared" si="23"/>
        <v>19.805194805194805</v>
      </c>
      <c r="AB45" s="61">
        <f t="shared" si="23"/>
        <v>22.772930194805195</v>
      </c>
      <c r="AC45" s="69">
        <f t="shared" si="23"/>
        <v>30.389610389610386</v>
      </c>
      <c r="AD45" s="61">
        <f t="shared" si="23"/>
        <v>34.921226314668935</v>
      </c>
      <c r="AE45" s="69">
        <f t="shared" si="23"/>
        <v>28.731343283582088</v>
      </c>
      <c r="AF45" s="61">
        <f t="shared" si="23"/>
        <v>33.716283716283712</v>
      </c>
      <c r="AG45" s="69">
        <f t="shared" si="23"/>
        <v>14.915023248356581</v>
      </c>
      <c r="AH45" s="61">
        <f t="shared" si="23"/>
        <v>15.689829650868612</v>
      </c>
      <c r="AI45" s="69">
        <f t="shared" si="23"/>
        <v>20.836940836940837</v>
      </c>
      <c r="AJ45" s="61">
        <f t="shared" si="23"/>
        <v>31.557377049180328</v>
      </c>
      <c r="AK45" s="69">
        <f t="shared" si="23"/>
        <v>38.455397061954436</v>
      </c>
      <c r="AL45" s="61">
        <f t="shared" si="23"/>
        <v>30.143540669856456</v>
      </c>
      <c r="AM45" s="69">
        <f t="shared" si="23"/>
        <v>34.154157530780907</v>
      </c>
      <c r="AN45" s="61">
        <f t="shared" si="23"/>
        <v>38.19709702062643</v>
      </c>
      <c r="AO45" s="69">
        <f t="shared" si="23"/>
        <v>39.428726035868891</v>
      </c>
      <c r="AP45" s="61">
        <f t="shared" si="23"/>
        <v>32.557720057720054</v>
      </c>
      <c r="AQ45" s="69">
        <f t="shared" si="23"/>
        <v>29.922077922077921</v>
      </c>
      <c r="AR45" s="61">
        <f t="shared" si="23"/>
        <v>32.79220779220779</v>
      </c>
      <c r="AS45" s="69">
        <f t="shared" si="23"/>
        <v>32.822966507177036</v>
      </c>
      <c r="AT45" s="61">
        <f t="shared" si="23"/>
        <v>19.023944805194805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13</v>
      </c>
      <c r="G47" s="172">
        <f>G45-G26</f>
        <v>15.105076741440378</v>
      </c>
      <c r="H47" s="118">
        <f>H45-H26</f>
        <v>21.19080919080919</v>
      </c>
      <c r="I47" s="119">
        <f t="shared" ref="I47:AZ47" si="24">I45-I26</f>
        <v>15.535917207792206</v>
      </c>
      <c r="J47" s="118">
        <f t="shared" si="24"/>
        <v>3.4680971202710325</v>
      </c>
      <c r="K47" s="119">
        <f t="shared" si="24"/>
        <v>-1.9199719199719212</v>
      </c>
      <c r="L47" s="118">
        <f t="shared" si="24"/>
        <v>-5.6493506493506516</v>
      </c>
      <c r="M47" s="119">
        <f t="shared" si="24"/>
        <v>-6.9307359307359349</v>
      </c>
      <c r="N47" s="118">
        <f t="shared" si="24"/>
        <v>-11.781655844155846</v>
      </c>
      <c r="O47" s="119">
        <f t="shared" si="24"/>
        <v>-10.567099567099568</v>
      </c>
      <c r="P47" s="118">
        <f t="shared" si="24"/>
        <v>-5.6449030421633175</v>
      </c>
      <c r="Q47" s="119">
        <f t="shared" si="24"/>
        <v>-4.8788524907927915</v>
      </c>
      <c r="R47" s="118">
        <f t="shared" si="24"/>
        <v>-3.4638495832525678</v>
      </c>
      <c r="S47" s="119">
        <f t="shared" si="24"/>
        <v>-3.9864864864864842</v>
      </c>
      <c r="T47" s="118">
        <f t="shared" si="24"/>
        <v>-4.634740259740262</v>
      </c>
      <c r="U47" s="119">
        <f t="shared" si="24"/>
        <v>-10.88803088803089</v>
      </c>
      <c r="V47" s="118">
        <f t="shared" si="24"/>
        <v>-13.264462809917354</v>
      </c>
      <c r="W47" s="119">
        <f t="shared" si="24"/>
        <v>-12.268398268398268</v>
      </c>
      <c r="X47" s="118">
        <f t="shared" si="24"/>
        <v>-11.695198740653289</v>
      </c>
      <c r="Y47" s="119">
        <f t="shared" si="24"/>
        <v>-8.8909503195217496</v>
      </c>
      <c r="Z47" s="118">
        <f t="shared" si="24"/>
        <v>-8.5663555194805205</v>
      </c>
      <c r="AA47" s="119">
        <f t="shared" si="24"/>
        <v>-10.194805194805195</v>
      </c>
      <c r="AB47" s="118">
        <f t="shared" si="24"/>
        <v>-7.2270698051948052</v>
      </c>
      <c r="AC47" s="119">
        <f t="shared" si="24"/>
        <v>0.38961038961038597</v>
      </c>
      <c r="AD47" s="118">
        <f t="shared" si="24"/>
        <v>4.9212263146689352</v>
      </c>
      <c r="AE47" s="119">
        <f t="shared" si="24"/>
        <v>-1.2686567164179117</v>
      </c>
      <c r="AF47" s="118">
        <f t="shared" si="24"/>
        <v>3.7162837162837121</v>
      </c>
      <c r="AG47" s="119">
        <f t="shared" si="24"/>
        <v>-15.084976751643419</v>
      </c>
      <c r="AH47" s="118">
        <f t="shared" si="24"/>
        <v>-4.3101703491313881</v>
      </c>
      <c r="AI47" s="119">
        <f t="shared" si="24"/>
        <v>0.83694083694083687</v>
      </c>
      <c r="AJ47" s="118">
        <f t="shared" si="24"/>
        <v>11.557377049180328</v>
      </c>
      <c r="AK47" s="119">
        <f t="shared" si="24"/>
        <v>18.455397061954436</v>
      </c>
      <c r="AL47" s="118">
        <f t="shared" si="24"/>
        <v>9.3065998329156194</v>
      </c>
      <c r="AM47" s="119">
        <f t="shared" si="24"/>
        <v>4.1541575307809069</v>
      </c>
      <c r="AN47" s="118">
        <f t="shared" si="24"/>
        <v>8.1970970206264298</v>
      </c>
      <c r="AO47" s="119">
        <f t="shared" si="24"/>
        <v>9.4287260358688911</v>
      </c>
      <c r="AP47" s="118">
        <f t="shared" si="24"/>
        <v>10.557720057720054</v>
      </c>
      <c r="AQ47" s="119">
        <f t="shared" si="24"/>
        <v>-7.7922077922078614E-2</v>
      </c>
      <c r="AR47" s="118">
        <f t="shared" si="24"/>
        <v>2.7922077922077904</v>
      </c>
      <c r="AS47" s="119">
        <f t="shared" si="24"/>
        <v>2.8229665071770356</v>
      </c>
      <c r="AT47" s="118">
        <f t="shared" si="24"/>
        <v>-10.976055194805195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3.4680971202710325</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0.83694083694083687</v>
      </c>
      <c r="AJ49" s="63">
        <f t="shared" si="25"/>
        <v>10</v>
      </c>
      <c r="AK49" s="71">
        <f t="shared" si="25"/>
        <v>10</v>
      </c>
      <c r="AL49" s="63">
        <f t="shared" si="25"/>
        <v>9.3065998329156194</v>
      </c>
      <c r="AM49" s="71">
        <f t="shared" si="25"/>
        <v>0</v>
      </c>
      <c r="AN49" s="63">
        <f t="shared" si="25"/>
        <v>8.1970970206264298</v>
      </c>
      <c r="AO49" s="71">
        <f t="shared" si="25"/>
        <v>9.4287260358688911</v>
      </c>
      <c r="AP49" s="63">
        <f t="shared" si="25"/>
        <v>10</v>
      </c>
      <c r="AQ49" s="71">
        <f t="shared" si="25"/>
        <v>0</v>
      </c>
      <c r="AR49" s="63">
        <f t="shared" si="25"/>
        <v>2.7922077922077904</v>
      </c>
      <c r="AS49" s="71">
        <f t="shared" si="25"/>
        <v>2.8229665071770356</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1.0576923076923077</v>
      </c>
      <c r="E13" s="55">
        <f>'SDR Patient and Stations'!D12</f>
        <v>1</v>
      </c>
      <c r="F13" s="54">
        <f>'SDR Patient and Stations'!E12</f>
        <v>1.2307692307692308</v>
      </c>
      <c r="G13" s="55">
        <f>'SDR Patient and Stations'!F12</f>
        <v>1.2321428571428572</v>
      </c>
      <c r="H13" s="54">
        <f>'SDR Patient and Stations'!G12</f>
        <v>1.3214285714285714</v>
      </c>
      <c r="I13" s="55">
        <f>'SDR Patient and Stations'!H12</f>
        <v>1.3392857142857142</v>
      </c>
      <c r="J13" s="54">
        <f>'SDR Patient and Stations'!I12</f>
        <v>0.9375</v>
      </c>
      <c r="K13" s="55">
        <f>'SDR Patient and Stations'!J12</f>
        <v>1</v>
      </c>
      <c r="L13" s="54">
        <f>'SDR Patient and Stations'!K12</f>
        <v>0.75</v>
      </c>
      <c r="M13" s="55">
        <f>'SDR Patient and Stations'!L12</f>
        <v>0.73</v>
      </c>
      <c r="N13" s="54">
        <f>'SDR Patient and Stations'!M12</f>
        <v>0.62037037037037035</v>
      </c>
      <c r="O13" s="55">
        <f>'SDR Patient and Stations'!N12</f>
        <v>0.62037037037037035</v>
      </c>
      <c r="P13" s="54">
        <f>'SDR Patient and Stations'!O12</f>
        <v>0.68518518518518523</v>
      </c>
      <c r="Q13" s="55">
        <f>'SDR Patient and Stations'!P12</f>
        <v>0.66666666666666663</v>
      </c>
      <c r="R13" s="54">
        <f>'SDR Patient and Stations'!Q12</f>
        <v>0.68518518518518523</v>
      </c>
      <c r="S13" s="55">
        <f>'SDR Patient and Stations'!R12</f>
        <v>0.71296296296296291</v>
      </c>
      <c r="T13" s="54">
        <f>'SDR Patient and Stations'!S12</f>
        <v>0.69444444444444442</v>
      </c>
      <c r="U13" s="55">
        <f>'SDR Patient and Stations'!T12</f>
        <v>0.61111111111111116</v>
      </c>
      <c r="V13" s="54">
        <f>'SDR Patient and Stations'!U12</f>
        <v>0.58333333333333337</v>
      </c>
      <c r="W13" s="55">
        <f>'SDR Patient and Stations'!V12</f>
        <v>0.59259259259259256</v>
      </c>
      <c r="X13" s="54">
        <f>'SDR Patient and Stations'!W12</f>
        <v>0.56481481481481477</v>
      </c>
      <c r="Y13" s="55">
        <f>'SDR Patient and Stations'!X12</f>
        <v>0.59259259259259256</v>
      </c>
      <c r="Z13" s="54">
        <f>'SDR Patient and Stations'!Y12</f>
        <v>0.60185185185185186</v>
      </c>
      <c r="AA13" s="55">
        <f>'SDR Patient and Stations'!Z12</f>
        <v>0.56481481481481477</v>
      </c>
      <c r="AB13" s="54">
        <f>'SDR Patient and Stations'!AA12</f>
        <v>0.62037037037037035</v>
      </c>
      <c r="AC13" s="55">
        <f>'SDR Patient and Stations'!AB12</f>
        <v>0.72222222222222221</v>
      </c>
      <c r="AD13" s="54">
        <f>'SDR Patient and Stations'!AC12</f>
        <v>0.75</v>
      </c>
      <c r="AE13" s="55">
        <f>'SDR Patient and Stations'!AD12</f>
        <v>0.71296296296296291</v>
      </c>
      <c r="AF13" s="54">
        <f>'SDR Patient and Stations'!AE12</f>
        <v>0.83333333333333337</v>
      </c>
      <c r="AG13" s="55">
        <f>'SDR Patient and Stations'!AF12</f>
        <v>0.8970588235294118</v>
      </c>
      <c r="AH13" s="54">
        <f>'SDR Patient and Stations'!AG12</f>
        <v>0.8970588235294118</v>
      </c>
      <c r="AI13" s="55">
        <f>'SDR Patient and Stations'!AH12</f>
        <v>0.95</v>
      </c>
      <c r="AJ13" s="54">
        <f>'SDR Patient and Stations'!AI12</f>
        <v>0.96250000000000002</v>
      </c>
      <c r="AK13" s="55">
        <f>'SDR Patient and Stations'!AJ12</f>
        <v>0.81730769230769229</v>
      </c>
      <c r="AL13" s="54">
        <f>'SDR Patient and Stations'!AK12</f>
        <v>0.80769230769230771</v>
      </c>
      <c r="AM13" s="55">
        <f>'SDR Patient and Stations'!AL12</f>
        <v>0.86538461538461542</v>
      </c>
      <c r="AN13" s="54">
        <f>'SDR Patient and Stations'!AM12</f>
        <v>0.96153846153846156</v>
      </c>
      <c r="AO13" s="55">
        <f>'SDR Patient and Stations'!AN12</f>
        <v>0.97115384615384615</v>
      </c>
      <c r="AP13" s="54">
        <f>'SDR Patient and Stations'!AO12</f>
        <v>0.98958333333333337</v>
      </c>
      <c r="AQ13" s="55">
        <f>'SDR Patient and Stations'!AP12</f>
        <v>1</v>
      </c>
      <c r="AR13" s="54">
        <f>'SDR Patient and Stations'!AQ12</f>
        <v>1.0520833333333333</v>
      </c>
      <c r="AS13" s="55">
        <f>'SDR Patient and Stations'!AR12</f>
        <v>1.0208333333333333</v>
      </c>
      <c r="AT13" s="54">
        <f>'SDR Patient and Stations'!AS12</f>
        <v>0.9375</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6</v>
      </c>
      <c r="D14" s="166">
        <f>'SDR Patient and Stations'!C14</f>
        <v>0</v>
      </c>
      <c r="E14" s="167">
        <f>'SDR Patient and Stations'!D14</f>
        <v>0</v>
      </c>
      <c r="F14" s="166">
        <f>'SDR Patient and Stations'!E14</f>
        <v>1</v>
      </c>
      <c r="G14" s="167">
        <f>'SDR Patient and Stations'!F14</f>
        <v>0</v>
      </c>
      <c r="H14" s="166">
        <f>'SDR Patient and Stations'!G14</f>
        <v>6</v>
      </c>
      <c r="I14" s="167">
        <f>'SDR Patient and Stations'!H14</f>
        <v>5</v>
      </c>
      <c r="J14" s="166">
        <f>'SDR Patient and Stations'!I14</f>
        <v>0</v>
      </c>
      <c r="K14" s="167">
        <f>'SDR Patient and Stations'!J14</f>
        <v>0</v>
      </c>
      <c r="L14" s="166">
        <f>'SDR Patient and Stations'!K14</f>
        <v>2</v>
      </c>
      <c r="M14" s="167">
        <f>'SDR Patient and Stations'!L14</f>
        <v>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0</v>
      </c>
      <c r="Y14" s="167">
        <f>'SDR Patient and Stations'!X14</f>
        <v>0</v>
      </c>
      <c r="Z14" s="166">
        <f>'SDR Patient and Stations'!Y14</f>
        <v>0</v>
      </c>
      <c r="AA14" s="167">
        <f>'SDR Patient and Stations'!Z14</f>
        <v>0</v>
      </c>
      <c r="AB14" s="166">
        <f>'SDR Patient and Stations'!AA14</f>
        <v>0</v>
      </c>
      <c r="AC14" s="167">
        <f>'SDR Patient and Stations'!AB14</f>
        <v>-10</v>
      </c>
      <c r="AD14" s="166">
        <f>'SDR Patient and Stations'!AC14</f>
        <v>0</v>
      </c>
      <c r="AE14" s="167">
        <f>'SDR Patient and Stations'!AD14</f>
        <v>0</v>
      </c>
      <c r="AF14" s="166">
        <f>'SDR Patient and Stations'!AE14</f>
        <v>0</v>
      </c>
      <c r="AG14" s="167">
        <f>'SDR Patient and Stations'!AF14</f>
        <v>3</v>
      </c>
      <c r="AH14" s="166">
        <f>'SDR Patient and Stations'!AG14</f>
        <v>0</v>
      </c>
      <c r="AI14" s="167">
        <f>'SDR Patient and Stations'!AH14</f>
        <v>0</v>
      </c>
      <c r="AJ14" s="166">
        <f>'SDR Patient and Stations'!AI14</f>
        <v>6</v>
      </c>
      <c r="AK14" s="167">
        <f>'SDR Patient and Stations'!AJ14</f>
        <v>-8</v>
      </c>
      <c r="AL14" s="166">
        <f>'SDR Patient and Stations'!AK14</f>
        <v>0</v>
      </c>
      <c r="AM14" s="167">
        <f>'SDR Patient and Stations'!AL14</f>
        <v>6</v>
      </c>
      <c r="AN14" s="166">
        <f>'SDR Patient and Stations'!AM14</f>
        <v>0</v>
      </c>
      <c r="AO14" s="167">
        <f>'SDR Patient and Stations'!AN14</f>
        <v>0</v>
      </c>
      <c r="AP14" s="166">
        <f>'SDR Patient and Stations'!AO14</f>
        <v>-8</v>
      </c>
      <c r="AQ14" s="167">
        <f>'SDR Patient and Stations'!AP14</f>
        <v>-4</v>
      </c>
      <c r="AR14" s="166">
        <f>'SDR Patient and Stations'!AQ14</f>
        <v>1</v>
      </c>
      <c r="AS14" s="167">
        <f>'SDR Patient and Stations'!AR14</f>
        <v>7</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1</v>
      </c>
      <c r="J15" s="167">
        <f>'SDR Patient and Stations'!I15</f>
        <v>0</v>
      </c>
      <c r="K15" s="166">
        <f>'SDR Patient and Stations'!J15</f>
        <v>6</v>
      </c>
      <c r="L15" s="167">
        <f>'SDR Patient and Stations'!K15</f>
        <v>5</v>
      </c>
      <c r="M15" s="166">
        <f>'SDR Patient and Stations'!L15</f>
        <v>0</v>
      </c>
      <c r="N15" s="167">
        <f>'SDR Patient and Stations'!M15</f>
        <v>0</v>
      </c>
      <c r="O15" s="166">
        <f>'SDR Patient and Stations'!N15</f>
        <v>2</v>
      </c>
      <c r="P15" s="167">
        <f>'SDR Patient and Stations'!O15</f>
        <v>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0</v>
      </c>
      <c r="AB15" s="167">
        <f>'SDR Patient and Stations'!AA15</f>
        <v>0</v>
      </c>
      <c r="AC15" s="166">
        <f>'SDR Patient and Stations'!AB15</f>
        <v>0</v>
      </c>
      <c r="AD15" s="167">
        <f>'SDR Patient and Stations'!AC15</f>
        <v>0</v>
      </c>
      <c r="AE15" s="166">
        <f>'SDR Patient and Stations'!AD15</f>
        <v>0</v>
      </c>
      <c r="AF15" s="167">
        <f>'SDR Patient and Stations'!AE15</f>
        <v>-10</v>
      </c>
      <c r="AG15" s="166">
        <f>'SDR Patient and Stations'!AF15</f>
        <v>0</v>
      </c>
      <c r="AH15" s="167">
        <f>'SDR Patient and Stations'!AG15</f>
        <v>0</v>
      </c>
      <c r="AI15" s="166">
        <f>'SDR Patient and Stations'!AH15</f>
        <v>0</v>
      </c>
      <c r="AJ15" s="167">
        <f>'SDR Patient and Stations'!AI15</f>
        <v>3</v>
      </c>
      <c r="AK15" s="166">
        <f>'SDR Patient and Stations'!AJ15</f>
        <v>0</v>
      </c>
      <c r="AL15" s="167">
        <f>'SDR Patient and Stations'!AK15</f>
        <v>0</v>
      </c>
      <c r="AM15" s="166">
        <f>'SDR Patient and Stations'!AL15</f>
        <v>6</v>
      </c>
      <c r="AN15" s="167">
        <f>'SDR Patient and Stations'!AM15</f>
        <v>-8</v>
      </c>
      <c r="AO15" s="166">
        <f>'SDR Patient and Stations'!AN15</f>
        <v>0</v>
      </c>
      <c r="AP15" s="167">
        <f>'SDR Patient and Stations'!AO15</f>
        <v>6</v>
      </c>
      <c r="AQ15" s="166">
        <f>'SDR Patient and Stations'!AP15</f>
        <v>0</v>
      </c>
      <c r="AR15" s="167">
        <f>'SDR Patient and Stations'!AQ15</f>
        <v>0</v>
      </c>
      <c r="AS15" s="166">
        <f>'SDR Patient and Stations'!AR15</f>
        <v>-8</v>
      </c>
      <c r="AT15" s="167">
        <f>'SDR Patient and Stations'!AS15</f>
        <v>-4</v>
      </c>
      <c r="AU15" s="166">
        <f>'SDR Patient and Stations'!AT15</f>
        <v>1</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1</v>
      </c>
      <c r="K16" s="52">
        <f>'SDR Patient and Stations'!J16</f>
        <v>0</v>
      </c>
      <c r="L16" s="49">
        <f>'SDR Patient and Stations'!K16</f>
        <v>6</v>
      </c>
      <c r="M16" s="52">
        <f>'SDR Patient and Stations'!L16</f>
        <v>5</v>
      </c>
      <c r="N16" s="49">
        <f>'SDR Patient and Stations'!M16</f>
        <v>0</v>
      </c>
      <c r="O16" s="52">
        <f>'SDR Patient and Stations'!N16</f>
        <v>0</v>
      </c>
      <c r="P16" s="49">
        <f>'SDR Patient and Stations'!O16</f>
        <v>2</v>
      </c>
      <c r="Q16" s="52">
        <f>'SDR Patient and Stations'!P16</f>
        <v>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0</v>
      </c>
      <c r="AC16" s="52">
        <f>'SDR Patient and Stations'!AB16</f>
        <v>0</v>
      </c>
      <c r="AD16" s="49">
        <f>'SDR Patient and Stations'!AC16</f>
        <v>0</v>
      </c>
      <c r="AE16" s="52">
        <f>'SDR Patient and Stations'!AD16</f>
        <v>0</v>
      </c>
      <c r="AF16" s="49">
        <f>'SDR Patient and Stations'!AE16</f>
        <v>0</v>
      </c>
      <c r="AG16" s="52">
        <f>'SDR Patient and Stations'!AF16</f>
        <v>-10</v>
      </c>
      <c r="AH16" s="49">
        <f>'SDR Patient and Stations'!AG16</f>
        <v>0</v>
      </c>
      <c r="AI16" s="52">
        <f>'SDR Patient and Stations'!AH16</f>
        <v>0</v>
      </c>
      <c r="AJ16" s="49">
        <f>'SDR Patient and Stations'!AI16</f>
        <v>0</v>
      </c>
      <c r="AK16" s="52">
        <f>'SDR Patient and Stations'!AJ16</f>
        <v>3</v>
      </c>
      <c r="AL16" s="49">
        <f>'SDR Patient and Stations'!AK16</f>
        <v>0</v>
      </c>
      <c r="AM16" s="52">
        <f>'SDR Patient and Stations'!AL16</f>
        <v>0</v>
      </c>
      <c r="AN16" s="49">
        <f>'SDR Patient and Stations'!AM16</f>
        <v>6</v>
      </c>
      <c r="AO16" s="52">
        <f>'SDR Patient and Stations'!AN16</f>
        <v>-8</v>
      </c>
      <c r="AP16" s="49">
        <f>'SDR Patient and Stations'!AO16</f>
        <v>0</v>
      </c>
      <c r="AQ16" s="52">
        <f>'SDR Patient and Stations'!AP16</f>
        <v>6</v>
      </c>
      <c r="AR16" s="49">
        <f>'SDR Patient and Stations'!AQ16</f>
        <v>0</v>
      </c>
      <c r="AS16" s="52">
        <f>'SDR Patient and Stations'!AR16</f>
        <v>0</v>
      </c>
      <c r="AT16" s="49">
        <f>'SDR Patient and Stations'!AS16</f>
        <v>-8</v>
      </c>
      <c r="AU16" s="52">
        <f>'SDR Patient and Stations'!AT16</f>
        <v>-4</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1.4642857142857142</v>
      </c>
      <c r="D22">
        <f>'SDR Patient and Stations'!C12</f>
        <v>1.0576923076923077</v>
      </c>
      <c r="E22">
        <f>'SDR Patient and Stations'!D12</f>
        <v>1</v>
      </c>
      <c r="F22" s="5">
        <f>'SDR Patient and Stations'!E12</f>
        <v>1.2307692307692308</v>
      </c>
      <c r="G22" s="66">
        <f>'SDR Patient and Stations'!F12</f>
        <v>1.2321428571428572</v>
      </c>
      <c r="H22" s="58">
        <f>'SDR Patient and Stations'!G12</f>
        <v>1.3214285714285714</v>
      </c>
      <c r="I22" s="66">
        <f>'SDR Patient and Stations'!H12</f>
        <v>1.3392857142857142</v>
      </c>
      <c r="J22" s="58">
        <f>'SDR Patient and Stations'!I12</f>
        <v>0.9375</v>
      </c>
      <c r="K22" s="66">
        <f>'SDR Patient and Stations'!J12</f>
        <v>1</v>
      </c>
      <c r="L22" s="58">
        <f>'SDR Patient and Stations'!K12</f>
        <v>0.75</v>
      </c>
      <c r="M22" s="66">
        <f>'SDR Patient and Stations'!M12</f>
        <v>0.62037037037037035</v>
      </c>
      <c r="N22" s="58">
        <f>'SDR Patient and Stations'!N12</f>
        <v>0.62037037037037035</v>
      </c>
      <c r="O22" s="66">
        <f>'SDR Patient and Stations'!O12</f>
        <v>0.68518518518518523</v>
      </c>
      <c r="P22" s="58">
        <f>'SDR Patient and Stations'!P12</f>
        <v>0.66666666666666663</v>
      </c>
      <c r="Q22" s="66">
        <f>'SDR Patient and Stations'!Q12</f>
        <v>0.68518518518518523</v>
      </c>
      <c r="R22" s="58">
        <f>'SDR Patient and Stations'!R12</f>
        <v>0.71296296296296291</v>
      </c>
      <c r="S22" s="66">
        <f>'SDR Patient and Stations'!S12</f>
        <v>0.69444444444444442</v>
      </c>
      <c r="T22" s="58">
        <f>'SDR Patient and Stations'!T12</f>
        <v>0.61111111111111116</v>
      </c>
      <c r="U22" s="66">
        <f>'SDR Patient and Stations'!U12</f>
        <v>0.58333333333333337</v>
      </c>
      <c r="V22" s="58">
        <f>'SDR Patient and Stations'!V12</f>
        <v>0.59259259259259256</v>
      </c>
      <c r="W22" s="66">
        <f>'SDR Patient and Stations'!W12</f>
        <v>0.56481481481481477</v>
      </c>
      <c r="X22" s="58">
        <f>'SDR Patient and Stations'!X12</f>
        <v>0.59259259259259256</v>
      </c>
      <c r="Y22" s="66">
        <f>'SDR Patient and Stations'!Y12</f>
        <v>0.60185185185185186</v>
      </c>
      <c r="Z22" s="58">
        <f>'SDR Patient and Stations'!Z12</f>
        <v>0.56481481481481477</v>
      </c>
      <c r="AA22" s="66">
        <f>'SDR Patient and Stations'!AA12</f>
        <v>0.62037037037037035</v>
      </c>
      <c r="AB22" s="58">
        <f>'SDR Patient and Stations'!AB12</f>
        <v>0.72222222222222221</v>
      </c>
      <c r="AC22" s="66">
        <f>'SDR Patient and Stations'!AC12</f>
        <v>0.75</v>
      </c>
      <c r="AD22" s="58">
        <f>'SDR Patient and Stations'!AD12</f>
        <v>0.71296296296296291</v>
      </c>
      <c r="AE22" s="66">
        <f>'SDR Patient and Stations'!AE12</f>
        <v>0.83333333333333337</v>
      </c>
      <c r="AF22" s="58">
        <f>'SDR Patient and Stations'!AF12</f>
        <v>0.8970588235294118</v>
      </c>
      <c r="AG22" s="66">
        <f>'SDR Patient and Stations'!AG12</f>
        <v>0.8970588235294118</v>
      </c>
      <c r="AH22" s="58">
        <f>'SDR Patient and Stations'!AH12</f>
        <v>0.95</v>
      </c>
      <c r="AI22" s="66">
        <f>'SDR Patient and Stations'!AI12</f>
        <v>0.96250000000000002</v>
      </c>
      <c r="AJ22" s="58">
        <f>'SDR Patient and Stations'!AJ12</f>
        <v>0.81730769230769229</v>
      </c>
      <c r="AK22" s="66">
        <f>'SDR Patient and Stations'!AK12</f>
        <v>0.80769230769230771</v>
      </c>
      <c r="AL22" s="58">
        <f>'SDR Patient and Stations'!AL12</f>
        <v>0.86538461538461542</v>
      </c>
      <c r="AM22" s="66">
        <f>'SDR Patient and Stations'!AM12</f>
        <v>0.96153846153846156</v>
      </c>
      <c r="AN22" s="58">
        <f>'SDR Patient and Stations'!AN12</f>
        <v>0.97115384615384615</v>
      </c>
      <c r="AO22" s="66">
        <f>'SDR Patient and Stations'!AO12</f>
        <v>0.98958333333333337</v>
      </c>
      <c r="AP22" s="58">
        <f>'SDR Patient and Stations'!AP12</f>
        <v>1</v>
      </c>
      <c r="AQ22" s="66">
        <f>'SDR Patient and Stations'!AQ12</f>
        <v>1.0520833333333333</v>
      </c>
      <c r="AR22" s="58">
        <f>'SDR Patient and Stations'!AR12</f>
        <v>1.0208333333333333</v>
      </c>
      <c r="AS22" s="66">
        <f>'SDR Patient and Stations'!AS12</f>
        <v>0.9375</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5.8571428571428568</v>
      </c>
      <c r="D24" s="105">
        <f>'SDR Patient and Stations'!C11</f>
        <v>4.2307692307692308</v>
      </c>
      <c r="E24" s="105">
        <f>'SDR Patient and Stations'!D11</f>
        <v>4</v>
      </c>
      <c r="F24" s="115">
        <f>'SDR Patient and Stations'!E11</f>
        <v>4.9230769230769234</v>
      </c>
      <c r="G24" s="114">
        <f t="shared" ref="G24:AZ24" si="12">J32/G26</f>
        <v>5.3076923076923075</v>
      </c>
      <c r="H24" s="113">
        <f t="shared" si="12"/>
        <v>5.6923076923076925</v>
      </c>
      <c r="I24" s="114">
        <f t="shared" si="12"/>
        <v>5.7692307692307692</v>
      </c>
      <c r="J24" s="113">
        <f t="shared" si="12"/>
        <v>3.2608695652173911</v>
      </c>
      <c r="K24" s="114">
        <f t="shared" si="12"/>
        <v>2.6666666666666665</v>
      </c>
      <c r="L24" s="113">
        <f t="shared" si="12"/>
        <v>2.5</v>
      </c>
      <c r="M24" s="114">
        <f t="shared" si="12"/>
        <v>2.4333333333333331</v>
      </c>
      <c r="N24" s="113">
        <f t="shared" si="12"/>
        <v>2.2333333333333334</v>
      </c>
      <c r="O24" s="114">
        <f t="shared" si="12"/>
        <v>2.2333333333333334</v>
      </c>
      <c r="P24" s="113">
        <f t="shared" si="12"/>
        <v>2.4666666666666668</v>
      </c>
      <c r="Q24" s="114">
        <f t="shared" si="12"/>
        <v>2.4</v>
      </c>
      <c r="R24" s="113">
        <f t="shared" si="12"/>
        <v>2.4666666666666668</v>
      </c>
      <c r="S24" s="114">
        <f t="shared" si="12"/>
        <v>2.5666666666666669</v>
      </c>
      <c r="T24" s="113">
        <f t="shared" si="12"/>
        <v>2.5</v>
      </c>
      <c r="U24" s="114">
        <f t="shared" si="12"/>
        <v>2.2000000000000002</v>
      </c>
      <c r="V24" s="113">
        <f t="shared" si="12"/>
        <v>2.1</v>
      </c>
      <c r="W24" s="114">
        <f t="shared" si="12"/>
        <v>2.1333333333333333</v>
      </c>
      <c r="X24" s="113">
        <f t="shared" si="12"/>
        <v>2.0333333333333332</v>
      </c>
      <c r="Y24" s="114">
        <f t="shared" si="12"/>
        <v>2.1333333333333333</v>
      </c>
      <c r="Z24" s="113">
        <f t="shared" si="12"/>
        <v>2.1666666666666665</v>
      </c>
      <c r="AA24" s="114">
        <f t="shared" si="12"/>
        <v>2.0333333333333332</v>
      </c>
      <c r="AB24" s="113">
        <f t="shared" si="12"/>
        <v>2.2333333333333334</v>
      </c>
      <c r="AC24" s="114">
        <f t="shared" si="12"/>
        <v>2.6</v>
      </c>
      <c r="AD24" s="113">
        <f t="shared" si="12"/>
        <v>2.7</v>
      </c>
      <c r="AE24" s="114">
        <f t="shared" si="12"/>
        <v>2.5666666666666669</v>
      </c>
      <c r="AF24" s="113">
        <f t="shared" si="12"/>
        <v>3</v>
      </c>
      <c r="AG24" s="114">
        <f t="shared" si="12"/>
        <v>2.0333333333333332</v>
      </c>
      <c r="AH24" s="113">
        <f t="shared" si="12"/>
        <v>3.05</v>
      </c>
      <c r="AI24" s="114">
        <f t="shared" si="12"/>
        <v>3.8</v>
      </c>
      <c r="AJ24" s="113">
        <f t="shared" si="12"/>
        <v>3.85</v>
      </c>
      <c r="AK24" s="114">
        <f t="shared" si="12"/>
        <v>4.25</v>
      </c>
      <c r="AL24" s="113">
        <f t="shared" si="12"/>
        <v>3.9789473684210526</v>
      </c>
      <c r="AM24" s="114">
        <f t="shared" si="12"/>
        <v>3</v>
      </c>
      <c r="AN24" s="113">
        <f t="shared" si="12"/>
        <v>3.3333333333333335</v>
      </c>
      <c r="AO24" s="114">
        <f t="shared" si="12"/>
        <v>3.3666666666666667</v>
      </c>
      <c r="AP24" s="113">
        <f t="shared" si="12"/>
        <v>4.3181818181818183</v>
      </c>
      <c r="AQ24" s="114">
        <f t="shared" si="12"/>
        <v>3.2</v>
      </c>
      <c r="AR24" s="113">
        <f t="shared" si="12"/>
        <v>3.3666666666666667</v>
      </c>
      <c r="AS24" s="114">
        <f t="shared" si="12"/>
        <v>3.2666666666666666</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5.0439560439560438</v>
      </c>
      <c r="E25" s="176">
        <f t="shared" ref="E25:G25" si="13">AVERAGE(D24:E24)</f>
        <v>4.115384615384615</v>
      </c>
      <c r="F25" s="176">
        <f t="shared" si="13"/>
        <v>4.4615384615384617</v>
      </c>
      <c r="G25" s="176">
        <f t="shared" si="13"/>
        <v>5.115384615384615</v>
      </c>
      <c r="H25" s="122">
        <f>AVERAGE(G24:H24)</f>
        <v>5.5</v>
      </c>
      <c r="I25" s="123">
        <f t="shared" ref="I25:AZ25" si="14">AVERAGE(H24:I24)</f>
        <v>5.7307692307692308</v>
      </c>
      <c r="J25" s="122">
        <f t="shared" si="14"/>
        <v>4.5150501672240804</v>
      </c>
      <c r="K25" s="123">
        <f t="shared" si="14"/>
        <v>2.9637681159420288</v>
      </c>
      <c r="L25" s="122">
        <f t="shared" si="14"/>
        <v>2.583333333333333</v>
      </c>
      <c r="M25" s="123">
        <f t="shared" si="14"/>
        <v>2.4666666666666668</v>
      </c>
      <c r="N25" s="122">
        <f t="shared" si="14"/>
        <v>2.333333333333333</v>
      </c>
      <c r="O25" s="123">
        <f t="shared" si="14"/>
        <v>2.2333333333333334</v>
      </c>
      <c r="P25" s="122">
        <f t="shared" si="14"/>
        <v>2.35</v>
      </c>
      <c r="Q25" s="123">
        <f t="shared" si="14"/>
        <v>2.4333333333333336</v>
      </c>
      <c r="R25" s="122">
        <f t="shared" si="14"/>
        <v>2.4333333333333336</v>
      </c>
      <c r="S25" s="123">
        <f t="shared" si="14"/>
        <v>2.5166666666666666</v>
      </c>
      <c r="T25" s="122">
        <f t="shared" si="14"/>
        <v>2.5333333333333332</v>
      </c>
      <c r="U25" s="123">
        <f t="shared" si="14"/>
        <v>2.35</v>
      </c>
      <c r="V25" s="122">
        <f t="shared" si="14"/>
        <v>2.1500000000000004</v>
      </c>
      <c r="W25" s="123">
        <f t="shared" si="14"/>
        <v>2.1166666666666667</v>
      </c>
      <c r="X25" s="122">
        <f t="shared" si="14"/>
        <v>2.083333333333333</v>
      </c>
      <c r="Y25" s="123">
        <f t="shared" si="14"/>
        <v>2.083333333333333</v>
      </c>
      <c r="Z25" s="122">
        <f t="shared" si="14"/>
        <v>2.15</v>
      </c>
      <c r="AA25" s="123">
        <f t="shared" si="14"/>
        <v>2.0999999999999996</v>
      </c>
      <c r="AB25" s="122">
        <f t="shared" si="14"/>
        <v>2.1333333333333333</v>
      </c>
      <c r="AC25" s="123">
        <f t="shared" si="14"/>
        <v>2.416666666666667</v>
      </c>
      <c r="AD25" s="122">
        <f t="shared" si="14"/>
        <v>2.6500000000000004</v>
      </c>
      <c r="AE25" s="123">
        <f t="shared" si="14"/>
        <v>2.6333333333333337</v>
      </c>
      <c r="AF25" s="122">
        <f t="shared" si="14"/>
        <v>2.7833333333333332</v>
      </c>
      <c r="AG25" s="123">
        <f t="shared" si="14"/>
        <v>2.5166666666666666</v>
      </c>
      <c r="AH25" s="122">
        <f t="shared" si="14"/>
        <v>2.5416666666666665</v>
      </c>
      <c r="AI25" s="123">
        <f t="shared" si="14"/>
        <v>3.4249999999999998</v>
      </c>
      <c r="AJ25" s="122">
        <f t="shared" si="14"/>
        <v>3.8250000000000002</v>
      </c>
      <c r="AK25" s="123">
        <f t="shared" si="14"/>
        <v>4.05</v>
      </c>
      <c r="AL25" s="122">
        <f t="shared" si="14"/>
        <v>4.1144736842105267</v>
      </c>
      <c r="AM25" s="123">
        <f t="shared" si="14"/>
        <v>3.4894736842105263</v>
      </c>
      <c r="AN25" s="122">
        <f t="shared" si="14"/>
        <v>3.166666666666667</v>
      </c>
      <c r="AO25" s="123">
        <f t="shared" si="14"/>
        <v>3.35</v>
      </c>
      <c r="AP25" s="122">
        <f t="shared" si="14"/>
        <v>3.8424242424242427</v>
      </c>
      <c r="AQ25" s="123">
        <f t="shared" si="14"/>
        <v>3.7590909090909093</v>
      </c>
      <c r="AR25" s="122">
        <f t="shared" si="14"/>
        <v>3.2833333333333332</v>
      </c>
      <c r="AS25" s="123">
        <f t="shared" si="14"/>
        <v>3.3166666666666664</v>
      </c>
      <c r="AT25" s="122">
        <f t="shared" si="14"/>
        <v>2.8833333333333333</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13</v>
      </c>
      <c r="G26" s="49">
        <f>IF((F26+E28+(IF(F16&gt;0,0,F16))&gt;'SDR Patient and Stations'!G8),'SDR Patient and Stations'!G8,(F26+E28+(IF(F16&gt;0,0,F16))))</f>
        <v>13</v>
      </c>
      <c r="H26" s="52">
        <f>IF((G26+F28+(IF(G16&gt;0,0,G16))&gt;'SDR Patient and Stations'!H8),'SDR Patient and Stations'!H8,(G26+F28+(IF(G16&gt;0,0,G16))))</f>
        <v>13</v>
      </c>
      <c r="I26" s="116">
        <f>IF((H26+G28+(IF(H16&gt;0,0,H16))&gt;'SDR Patient and Stations'!I8),'SDR Patient and Stations'!I8,(H26+G28+(IF(H16&gt;0,0,H16))))</f>
        <v>13</v>
      </c>
      <c r="J26" s="117">
        <f>IF((I26+H28+(IF(I16&gt;0,0,I16))&gt;'SDR Patient and Stations'!J8),'SDR Patient and Stations'!J8,(I26+H28+(IF(I16&gt;0,0,I16))))</f>
        <v>23</v>
      </c>
      <c r="K26" s="116">
        <f>IF((J26+I28+(IF(J16&gt;0,0,J16))&gt;'SDR Patient and Stations'!K8),'SDR Patient and Stations'!K8,(J26+I28+(IF(J16&gt;0,0,J16))))</f>
        <v>30</v>
      </c>
      <c r="L26" s="117">
        <f>IF((K26+J28+(IF(K16&gt;0,0,K16))&gt;'SDR Patient and Stations'!L8),'SDR Patient and Stations'!L8,(K26+J28+(IF(K16&gt;0,0,K16))))</f>
        <v>30</v>
      </c>
      <c r="M26" s="116">
        <f>IF((L26+K28+(IF(L16&gt;0,0,L16))&gt;'SDR Patient and Stations'!M8),'SDR Patient and Stations'!M8,(L26+K28+(IF(L16&gt;0,0,L16))))</f>
        <v>30</v>
      </c>
      <c r="N26" s="117">
        <f>IF((M26+L28+(IF(M16&gt;0,0,M16))&gt;'SDR Patient and Stations'!N8),'SDR Patient and Stations'!N8,(M26+L28+(IF(M16&gt;0,0,M16))))</f>
        <v>30</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30</v>
      </c>
      <c r="AC26" s="116">
        <f>IF((AB26+AA28+(IF(AB16&gt;0,0,AB16))&gt;'SDR Patient and Stations'!AC8),'SDR Patient and Stations'!AC8,(AB26+AA28+(IF(AB16&gt;0,0,AB16))))</f>
        <v>30</v>
      </c>
      <c r="AD26" s="117">
        <f>IF((AC26+AB28+(IF(AC16&gt;0,0,AC16))&gt;'SDR Patient and Stations'!AD8),'SDR Patient and Stations'!AD8,(AC26+AB28+(IF(AC16&gt;0,0,AC16))))</f>
        <v>30</v>
      </c>
      <c r="AE26" s="116">
        <f>IF((AD26+AC28+(IF(AD16&gt;0,0,AD16))&gt;'SDR Patient and Stations'!AE8),'SDR Patient and Stations'!AE8,(AD26+AC28+(IF(AD16&gt;0,0,AD16))))</f>
        <v>30</v>
      </c>
      <c r="AF26" s="117">
        <f>IF((AE26+AD28+(IF(AE16&gt;0,0,AE16))&gt;'SDR Patient and Stations'!AF8),'SDR Patient and Stations'!AF8,(AE26+AD28+(IF(AE16&gt;0,0,AE16))))</f>
        <v>30</v>
      </c>
      <c r="AG26" s="116">
        <f>IF((AF26+AE28+(IF(AF16&gt;0,0,AF16))&gt;'SDR Patient and Stations'!AG8),'SDR Patient and Stations'!AG8,(AF26+AE28+(IF(AF16&gt;0,0,AF16))))</f>
        <v>30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21.111111111111111</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22</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-0.74515235457063511</v>
      </c>
      <c r="AW26" s="116">
        <f>IF((AV26+AU28+(IF(AV16&gt;0,0,AV16))&gt;'SDR Patient and Stations'!AW8),'SDR Patient and Stations'!AW8,(AV26+AU28+(IF(AV16&gt;0,0,AV16))))</f>
        <v>-0.74515235457063511</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10</v>
      </c>
      <c r="K28" s="116">
        <f t="shared" si="15"/>
        <v>3.8163615560640736</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1.1111111111111107</v>
      </c>
      <c r="AK28" s="116">
        <f t="shared" si="15"/>
        <v>10</v>
      </c>
      <c r="AL28" s="117">
        <f t="shared" si="15"/>
        <v>10</v>
      </c>
      <c r="AM28" s="116">
        <f t="shared" si="15"/>
        <v>9.4290550938750357</v>
      </c>
      <c r="AN28" s="117">
        <f t="shared" si="15"/>
        <v>0</v>
      </c>
      <c r="AO28" s="116">
        <f t="shared" si="15"/>
        <v>8.6996904024767758</v>
      </c>
      <c r="AP28" s="117">
        <f t="shared" si="15"/>
        <v>9.9475250626566378</v>
      </c>
      <c r="AQ28" s="116">
        <f t="shared" si="15"/>
        <v>10</v>
      </c>
      <c r="AR28" s="117">
        <f t="shared" si="15"/>
        <v>0.31578947368420884</v>
      </c>
      <c r="AS28" s="116">
        <f t="shared" si="15"/>
        <v>3.223684210526315</v>
      </c>
      <c r="AT28" s="117">
        <f t="shared" si="15"/>
        <v>3.2548476454293649</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64</v>
      </c>
      <c r="G30" s="68">
        <f>HLOOKUP(G19,'SDR Patient and Stations'!$B$6:$AT$14,4,FALSE)</f>
        <v>69</v>
      </c>
      <c r="H30" s="60">
        <f>HLOOKUP(H19,'SDR Patient and Stations'!$B$6:$AT$14,4,FALSE)</f>
        <v>74</v>
      </c>
      <c r="I30" s="68">
        <f>HLOOKUP(I19,'SDR Patient and Stations'!$B$6:$AT$14,4,FALSE)</f>
        <v>75</v>
      </c>
      <c r="J30" s="60">
        <f>HLOOKUP(J19,'SDR Patient and Stations'!$B$6:$AT$14,4,FALSE)</f>
        <v>75</v>
      </c>
      <c r="K30" s="68">
        <f>HLOOKUP(K19,'SDR Patient and Stations'!$B$6:$AT$14,4,FALSE)</f>
        <v>80</v>
      </c>
      <c r="L30" s="60">
        <f>HLOOKUP(L19,'SDR Patient and Stations'!$B$6:$AT$14,4,FALSE)</f>
        <v>75</v>
      </c>
      <c r="M30" s="68">
        <f>HLOOKUP(M19,'SDR Patient and Stations'!$B$6:$AT$14,4,FALSE)</f>
        <v>73</v>
      </c>
      <c r="N30" s="60">
        <f>HLOOKUP(N19,'SDR Patient and Stations'!$B$6:$AT$14,4,FALSE)</f>
        <v>67</v>
      </c>
      <c r="O30" s="68">
        <f>HLOOKUP(O19,'SDR Patient and Stations'!$B$6:$AT$14,4,FALSE)</f>
        <v>67</v>
      </c>
      <c r="P30" s="60">
        <f>HLOOKUP(P19,'SDR Patient and Stations'!$B$6:$AT$14,4,FALSE)</f>
        <v>74</v>
      </c>
      <c r="Q30" s="68">
        <f>HLOOKUP(Q19,'SDR Patient and Stations'!$B$6:$AT$14,4,FALSE)</f>
        <v>72</v>
      </c>
      <c r="R30" s="60">
        <f>HLOOKUP(R19,'SDR Patient and Stations'!$B$6:$AT$14,4,FALSE)</f>
        <v>74</v>
      </c>
      <c r="S30" s="68">
        <f>HLOOKUP(S19,'SDR Patient and Stations'!$B$6:$AT$14,4,FALSE)</f>
        <v>77</v>
      </c>
      <c r="T30" s="60">
        <f>HLOOKUP(T19,'SDR Patient and Stations'!$B$6:$AT$14,4,FALSE)</f>
        <v>75</v>
      </c>
      <c r="U30" s="68">
        <f>HLOOKUP(U19,'SDR Patient and Stations'!$B$6:$AT$14,4,FALSE)</f>
        <v>66</v>
      </c>
      <c r="V30" s="60">
        <f>HLOOKUP(V19,'SDR Patient and Stations'!$B$6:$AT$14,4,FALSE)</f>
        <v>63</v>
      </c>
      <c r="W30" s="68">
        <f>HLOOKUP(W19,'SDR Patient and Stations'!$B$6:$AT$14,4,FALSE)</f>
        <v>64</v>
      </c>
      <c r="X30" s="60">
        <f>HLOOKUP(X19,'SDR Patient and Stations'!$B$6:$AT$14,4,FALSE)</f>
        <v>61</v>
      </c>
      <c r="Y30" s="68">
        <f>HLOOKUP(Y19,'SDR Patient and Stations'!$B$6:$AT$14,4,FALSE)</f>
        <v>64</v>
      </c>
      <c r="Z30" s="60">
        <f>HLOOKUP(Z19,'SDR Patient and Stations'!$B$6:$AT$14,4,FALSE)</f>
        <v>65</v>
      </c>
      <c r="AA30" s="68">
        <f>HLOOKUP(AA19,'SDR Patient and Stations'!$B$6:$AT$14,4,FALSE)</f>
        <v>61</v>
      </c>
      <c r="AB30" s="60">
        <f>HLOOKUP(AB19,'SDR Patient and Stations'!$B$6:$AT$14,4,FALSE)</f>
        <v>67</v>
      </c>
      <c r="AC30" s="68">
        <f>HLOOKUP(AC19,'SDR Patient and Stations'!$B$6:$AT$14,4,FALSE)</f>
        <v>78</v>
      </c>
      <c r="AD30" s="60">
        <f>HLOOKUP(AD19,'SDR Patient and Stations'!$B$6:$AT$14,4,FALSE)</f>
        <v>81</v>
      </c>
      <c r="AE30" s="68">
        <f>HLOOKUP(AE19,'SDR Patient and Stations'!$B$6:$AT$14,4,FALSE)</f>
        <v>77</v>
      </c>
      <c r="AF30" s="60">
        <f>HLOOKUP(AF19,'SDR Patient and Stations'!$B$6:$AT$14,4,FALSE)</f>
        <v>90</v>
      </c>
      <c r="AG30" s="68">
        <f>HLOOKUP(AG19,'SDR Patient and Stations'!$B$6:$AT$14,4,FALSE)</f>
        <v>61</v>
      </c>
      <c r="AH30" s="60">
        <f>HLOOKUP(AH19,'SDR Patient and Stations'!$B$6:$AT$14,4,FALSE)</f>
        <v>61</v>
      </c>
      <c r="AI30" s="68">
        <f>HLOOKUP(AI19,'SDR Patient and Stations'!$B$6:$AT$14,4,FALSE)</f>
        <v>76</v>
      </c>
      <c r="AJ30" s="60">
        <f>HLOOKUP(AJ19,'SDR Patient and Stations'!$B$6:$AT$14,4,FALSE)</f>
        <v>77</v>
      </c>
      <c r="AK30" s="68">
        <f>HLOOKUP(AK19,'SDR Patient and Stations'!$B$6:$AT$14,4,FALSE)</f>
        <v>85</v>
      </c>
      <c r="AL30" s="60">
        <f>HLOOKUP(AL19,'SDR Patient and Stations'!$B$6:$AT$14,4,FALSE)</f>
        <v>84</v>
      </c>
      <c r="AM30" s="68">
        <f>HLOOKUP(AM19,'SDR Patient and Stations'!$B$6:$AT$14,4,FALSE)</f>
        <v>90</v>
      </c>
      <c r="AN30" s="60">
        <f>HLOOKUP(AN19,'SDR Patient and Stations'!$B$6:$AT$14,4,FALSE)</f>
        <v>100</v>
      </c>
      <c r="AO30" s="68">
        <f>HLOOKUP(AO19,'SDR Patient and Stations'!$B$6:$AT$14,4,FALSE)</f>
        <v>101</v>
      </c>
      <c r="AP30" s="60">
        <f>HLOOKUP(AP19,'SDR Patient and Stations'!$B$6:$AT$14,4,FALSE)</f>
        <v>95</v>
      </c>
      <c r="AQ30" s="68">
        <f>HLOOKUP(AQ19,'SDR Patient and Stations'!$B$6:$AT$14,4,FALSE)</f>
        <v>96</v>
      </c>
      <c r="AR30" s="60">
        <f>HLOOKUP(AR19,'SDR Patient and Stations'!$B$6:$AT$14,4,FALSE)</f>
        <v>101</v>
      </c>
      <c r="AS30" s="68">
        <f>HLOOKUP(AS19,'SDR Patient and Stations'!$B$6:$AT$14,4,FALSE)</f>
        <v>98</v>
      </c>
      <c r="AT30" s="60">
        <f>HLOOKUP(AT19,'SDR Patient and Stations'!$B$6:$AT$14,4,FALSE)</f>
        <v>75</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41</v>
      </c>
      <c r="G32" s="68">
        <f>HLOOKUP(G20,'SDR Patient and Stations'!$B$6:$AT$14,4,FALSE)</f>
        <v>55</v>
      </c>
      <c r="H32" s="60">
        <f>HLOOKUP(H20,'SDR Patient and Stations'!$B$6:$AT$14,4,FALSE)</f>
        <v>52</v>
      </c>
      <c r="I32" s="68">
        <f>HLOOKUP(I20,'SDR Patient and Stations'!$B$6:$AT$14,4,FALSE)</f>
        <v>64</v>
      </c>
      <c r="J32" s="60">
        <f>HLOOKUP(J20,'SDR Patient and Stations'!$B$6:$AT$14,4,FALSE)</f>
        <v>69</v>
      </c>
      <c r="K32" s="68">
        <f>HLOOKUP(K20,'SDR Patient and Stations'!$B$6:$AT$14,4,FALSE)</f>
        <v>74</v>
      </c>
      <c r="L32" s="60">
        <f>HLOOKUP(L20,'SDR Patient and Stations'!$B$6:$AT$14,4,FALSE)</f>
        <v>75</v>
      </c>
      <c r="M32" s="68">
        <f>HLOOKUP(M20,'SDR Patient and Stations'!$B$6:$AT$14,4,FALSE)</f>
        <v>75</v>
      </c>
      <c r="N32" s="60">
        <f>HLOOKUP(N20,'SDR Patient and Stations'!$B$6:$AT$14,4,FALSE)</f>
        <v>80</v>
      </c>
      <c r="O32" s="68">
        <f>HLOOKUP(O20,'SDR Patient and Stations'!$B$6:$AT$14,4,FALSE)</f>
        <v>75</v>
      </c>
      <c r="P32" s="60">
        <f>HLOOKUP(P20,'SDR Patient and Stations'!$B$6:$AT$14,4,FALSE)</f>
        <v>73</v>
      </c>
      <c r="Q32" s="68">
        <f>HLOOKUP(Q20,'SDR Patient and Stations'!$B$6:$AT$14,4,FALSE)</f>
        <v>67</v>
      </c>
      <c r="R32" s="60">
        <f>HLOOKUP(R20,'SDR Patient and Stations'!$B$6:$AT$14,4,FALSE)</f>
        <v>67</v>
      </c>
      <c r="S32" s="68">
        <f>HLOOKUP(S20,'SDR Patient and Stations'!$B$6:$AT$14,4,FALSE)</f>
        <v>74</v>
      </c>
      <c r="T32" s="60">
        <f>HLOOKUP(T20,'SDR Patient and Stations'!$B$6:$AT$14,4,FALSE)</f>
        <v>72</v>
      </c>
      <c r="U32" s="68">
        <f>HLOOKUP(U20,'SDR Patient and Stations'!$B$6:$AT$14,4,FALSE)</f>
        <v>74</v>
      </c>
      <c r="V32" s="60">
        <f>HLOOKUP(V20,'SDR Patient and Stations'!$B$6:$AT$14,4,FALSE)</f>
        <v>77</v>
      </c>
      <c r="W32" s="68">
        <f>HLOOKUP(W20,'SDR Patient and Stations'!$B$6:$AT$14,4,FALSE)</f>
        <v>75</v>
      </c>
      <c r="X32" s="60">
        <f>HLOOKUP(X20,'SDR Patient and Stations'!$B$6:$AT$14,4,FALSE)</f>
        <v>66</v>
      </c>
      <c r="Y32" s="68">
        <f>HLOOKUP(Y20,'SDR Patient and Stations'!$B$6:$AT$14,4,FALSE)</f>
        <v>63</v>
      </c>
      <c r="Z32" s="60">
        <f>HLOOKUP(Z20,'SDR Patient and Stations'!$B$6:$AT$14,4,FALSE)</f>
        <v>64</v>
      </c>
      <c r="AA32" s="68">
        <f>HLOOKUP(AA20,'SDR Patient and Stations'!$B$6:$AT$14,4,FALSE)</f>
        <v>61</v>
      </c>
      <c r="AB32" s="60">
        <f>HLOOKUP(AB20,'SDR Patient and Stations'!$B$6:$AT$14,4,FALSE)</f>
        <v>64</v>
      </c>
      <c r="AC32" s="68">
        <f>HLOOKUP(AC20,'SDR Patient and Stations'!$B$6:$AT$14,4,FALSE)</f>
        <v>65</v>
      </c>
      <c r="AD32" s="60">
        <f>HLOOKUP(AD20,'SDR Patient and Stations'!$B$6:$AT$14,4,FALSE)</f>
        <v>61</v>
      </c>
      <c r="AE32" s="68">
        <f>HLOOKUP(AE20,'SDR Patient and Stations'!$B$6:$AT$14,4,FALSE)</f>
        <v>67</v>
      </c>
      <c r="AF32" s="60">
        <f>HLOOKUP(AF20,'SDR Patient and Stations'!$B$6:$AT$14,4,FALSE)</f>
        <v>78</v>
      </c>
      <c r="AG32" s="68">
        <f>HLOOKUP(AG20,'SDR Patient and Stations'!$B$6:$AT$14,4,FALSE)</f>
        <v>81</v>
      </c>
      <c r="AH32" s="60">
        <f>HLOOKUP(AH20,'SDR Patient and Stations'!$B$6:$AT$14,4,FALSE)</f>
        <v>77</v>
      </c>
      <c r="AI32" s="68">
        <f>HLOOKUP(AI20,'SDR Patient and Stations'!$B$6:$AT$14,4,FALSE)</f>
        <v>90</v>
      </c>
      <c r="AJ32" s="60">
        <f>HLOOKUP(AJ20,'SDR Patient and Stations'!$B$6:$AT$14,4,FALSE)</f>
        <v>61</v>
      </c>
      <c r="AK32" s="68">
        <f>HLOOKUP(AK20,'SDR Patient and Stations'!$B$6:$AT$14,4,FALSE)</f>
        <v>61</v>
      </c>
      <c r="AL32" s="60">
        <f>HLOOKUP(AL20,'SDR Patient and Stations'!$B$6:$AT$14,4,FALSE)</f>
        <v>76</v>
      </c>
      <c r="AM32" s="68">
        <f>HLOOKUP(AM20,'SDR Patient and Stations'!$B$6:$AT$14,4,FALSE)</f>
        <v>77</v>
      </c>
      <c r="AN32" s="60">
        <f>HLOOKUP(AN20,'SDR Patient and Stations'!$B$6:$AT$14,4,FALSE)</f>
        <v>85</v>
      </c>
      <c r="AO32" s="68">
        <f>HLOOKUP(AO20,'SDR Patient and Stations'!$B$6:$AT$14,4,FALSE)</f>
        <v>84</v>
      </c>
      <c r="AP32" s="60">
        <f>HLOOKUP(AP20,'SDR Patient and Stations'!$B$6:$AT$14,4,FALSE)</f>
        <v>90</v>
      </c>
      <c r="AQ32" s="68">
        <f>HLOOKUP(AQ20,'SDR Patient and Stations'!$B$6:$AT$14,4,FALSE)</f>
        <v>100</v>
      </c>
      <c r="AR32" s="60">
        <f>HLOOKUP(AR20,'SDR Patient and Stations'!$B$6:$AT$14,4,FALSE)</f>
        <v>101</v>
      </c>
      <c r="AS32" s="68">
        <f>HLOOKUP(AS20,'SDR Patient and Stations'!$B$6:$AT$14,4,FALSE)</f>
        <v>95</v>
      </c>
      <c r="AT32" s="60">
        <f>HLOOKUP(AT20,'SDR Patient and Stations'!$B$6:$AT$14,4,FALSE)</f>
        <v>96</v>
      </c>
      <c r="AU32" s="68">
        <f>HLOOKUP(AU20,'SDR Patient and Stations'!$B$6:$AT$14,4,FALSE)</f>
        <v>101</v>
      </c>
      <c r="AV32" s="60">
        <f>HLOOKUP(AV20,'SDR Patient and Stations'!$B$6:$AT$14,4,FALSE)</f>
        <v>98</v>
      </c>
      <c r="AW32" s="68">
        <f>HLOOKUP(AW20,'SDR Patient and Stations'!$B$6:$AT$14,4,FALSE)</f>
        <v>75</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23</v>
      </c>
      <c r="G34" s="69">
        <f t="shared" si="16"/>
        <v>14</v>
      </c>
      <c r="H34" s="61">
        <f t="shared" si="16"/>
        <v>22</v>
      </c>
      <c r="I34" s="69">
        <f t="shared" si="16"/>
        <v>11</v>
      </c>
      <c r="J34" s="61">
        <f t="shared" si="16"/>
        <v>6</v>
      </c>
      <c r="K34" s="69">
        <f t="shared" si="16"/>
        <v>6</v>
      </c>
      <c r="L34" s="61">
        <f t="shared" si="16"/>
        <v>0</v>
      </c>
      <c r="M34" s="69">
        <f t="shared" si="16"/>
        <v>-2</v>
      </c>
      <c r="N34" s="61">
        <f t="shared" si="16"/>
        <v>-13</v>
      </c>
      <c r="O34" s="69">
        <f t="shared" si="16"/>
        <v>-8</v>
      </c>
      <c r="P34" s="61">
        <f t="shared" si="16"/>
        <v>1</v>
      </c>
      <c r="Q34" s="69">
        <f t="shared" si="16"/>
        <v>5</v>
      </c>
      <c r="R34" s="61">
        <f t="shared" si="16"/>
        <v>7</v>
      </c>
      <c r="S34" s="69">
        <f t="shared" si="16"/>
        <v>3</v>
      </c>
      <c r="T34" s="61">
        <f t="shared" si="16"/>
        <v>3</v>
      </c>
      <c r="U34" s="69">
        <f t="shared" si="16"/>
        <v>-8</v>
      </c>
      <c r="V34" s="61">
        <f t="shared" si="16"/>
        <v>-14</v>
      </c>
      <c r="W34" s="69">
        <f t="shared" si="16"/>
        <v>-11</v>
      </c>
      <c r="X34" s="61">
        <f t="shared" si="16"/>
        <v>-5</v>
      </c>
      <c r="Y34" s="69">
        <f t="shared" si="16"/>
        <v>1</v>
      </c>
      <c r="Z34" s="61">
        <f t="shared" si="16"/>
        <v>1</v>
      </c>
      <c r="AA34" s="69">
        <f t="shared" si="16"/>
        <v>0</v>
      </c>
      <c r="AB34" s="61">
        <f t="shared" si="16"/>
        <v>3</v>
      </c>
      <c r="AC34" s="69">
        <f t="shared" si="16"/>
        <v>13</v>
      </c>
      <c r="AD34" s="61">
        <f t="shared" si="16"/>
        <v>20</v>
      </c>
      <c r="AE34" s="69">
        <f t="shared" si="16"/>
        <v>10</v>
      </c>
      <c r="AF34" s="61">
        <f t="shared" si="16"/>
        <v>12</v>
      </c>
      <c r="AG34" s="69">
        <f t="shared" si="16"/>
        <v>-20</v>
      </c>
      <c r="AH34" s="61">
        <f t="shared" si="16"/>
        <v>-16</v>
      </c>
      <c r="AI34" s="69">
        <f t="shared" si="16"/>
        <v>-14</v>
      </c>
      <c r="AJ34" s="61">
        <f t="shared" si="16"/>
        <v>16</v>
      </c>
      <c r="AK34" s="69">
        <f t="shared" si="16"/>
        <v>24</v>
      </c>
      <c r="AL34" s="61">
        <f t="shared" si="16"/>
        <v>8</v>
      </c>
      <c r="AM34" s="69">
        <f t="shared" si="16"/>
        <v>13</v>
      </c>
      <c r="AN34" s="61">
        <f t="shared" si="16"/>
        <v>15</v>
      </c>
      <c r="AO34" s="69">
        <f t="shared" si="16"/>
        <v>17</v>
      </c>
      <c r="AP34" s="61">
        <f t="shared" si="16"/>
        <v>5</v>
      </c>
      <c r="AQ34" s="69">
        <f t="shared" si="16"/>
        <v>-4</v>
      </c>
      <c r="AR34" s="61">
        <f t="shared" si="16"/>
        <v>0</v>
      </c>
      <c r="AS34" s="69">
        <f t="shared" si="16"/>
        <v>3</v>
      </c>
      <c r="AT34" s="61">
        <f t="shared" si="16"/>
        <v>-21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0.56097560975609762</v>
      </c>
      <c r="G36" s="107">
        <f t="shared" ref="G36:AZ36" si="18">IFERROR(G34/G32,0)</f>
        <v>0.25454545454545452</v>
      </c>
      <c r="H36" s="108">
        <f t="shared" si="18"/>
        <v>0.42307692307692307</v>
      </c>
      <c r="I36" s="107">
        <f t="shared" si="18"/>
        <v>0.171875</v>
      </c>
      <c r="J36" s="108">
        <f t="shared" si="18"/>
        <v>8.6956521739130432E-2</v>
      </c>
      <c r="K36" s="107">
        <f t="shared" si="18"/>
        <v>8.1081081081081086E-2</v>
      </c>
      <c r="L36" s="108">
        <f t="shared" si="18"/>
        <v>0</v>
      </c>
      <c r="M36" s="107">
        <f t="shared" si="18"/>
        <v>-2.6666666666666668E-2</v>
      </c>
      <c r="N36" s="108">
        <f t="shared" si="18"/>
        <v>-0.16250000000000001</v>
      </c>
      <c r="O36" s="107">
        <f t="shared" si="18"/>
        <v>-0.10666666666666667</v>
      </c>
      <c r="P36" s="108">
        <f t="shared" si="18"/>
        <v>1.3698630136986301E-2</v>
      </c>
      <c r="Q36" s="107">
        <f t="shared" si="18"/>
        <v>7.4626865671641784E-2</v>
      </c>
      <c r="R36" s="108">
        <f t="shared" si="18"/>
        <v>0.1044776119402985</v>
      </c>
      <c r="S36" s="107">
        <f t="shared" si="18"/>
        <v>4.0540540540540543E-2</v>
      </c>
      <c r="T36" s="108">
        <f t="shared" si="18"/>
        <v>4.1666666666666664E-2</v>
      </c>
      <c r="U36" s="107">
        <f t="shared" si="18"/>
        <v>-0.10810810810810811</v>
      </c>
      <c r="V36" s="108">
        <f t="shared" si="18"/>
        <v>-0.18181818181818182</v>
      </c>
      <c r="W36" s="107">
        <f t="shared" si="18"/>
        <v>-0.14666666666666667</v>
      </c>
      <c r="X36" s="108">
        <f t="shared" si="18"/>
        <v>-7.575757575757576E-2</v>
      </c>
      <c r="Y36" s="107">
        <f t="shared" si="18"/>
        <v>1.5873015873015872E-2</v>
      </c>
      <c r="Z36" s="108">
        <f t="shared" si="18"/>
        <v>1.5625E-2</v>
      </c>
      <c r="AA36" s="107">
        <f t="shared" si="18"/>
        <v>0</v>
      </c>
      <c r="AB36" s="108">
        <f t="shared" si="18"/>
        <v>4.6875E-2</v>
      </c>
      <c r="AC36" s="107">
        <f t="shared" si="18"/>
        <v>0.2</v>
      </c>
      <c r="AD36" s="108">
        <f t="shared" si="18"/>
        <v>0.32786885245901637</v>
      </c>
      <c r="AE36" s="107">
        <f t="shared" si="18"/>
        <v>0.14925373134328357</v>
      </c>
      <c r="AF36" s="108">
        <f t="shared" si="18"/>
        <v>0.15384615384615385</v>
      </c>
      <c r="AG36" s="107">
        <f t="shared" si="18"/>
        <v>-0.24691358024691357</v>
      </c>
      <c r="AH36" s="108">
        <f t="shared" si="18"/>
        <v>-0.20779220779220781</v>
      </c>
      <c r="AI36" s="107">
        <f t="shared" si="18"/>
        <v>-0.15555555555555556</v>
      </c>
      <c r="AJ36" s="108">
        <f t="shared" si="18"/>
        <v>0.26229508196721313</v>
      </c>
      <c r="AK36" s="107">
        <f t="shared" si="18"/>
        <v>0.39344262295081966</v>
      </c>
      <c r="AL36" s="108">
        <f t="shared" si="18"/>
        <v>0.10526315789473684</v>
      </c>
      <c r="AM36" s="107">
        <f t="shared" si="18"/>
        <v>0.16883116883116883</v>
      </c>
      <c r="AN36" s="108">
        <f t="shared" si="18"/>
        <v>0.17647058823529413</v>
      </c>
      <c r="AO36" s="107">
        <f t="shared" si="18"/>
        <v>0.20238095238095238</v>
      </c>
      <c r="AP36" s="108">
        <f t="shared" si="18"/>
        <v>5.5555555555555552E-2</v>
      </c>
      <c r="AQ36" s="107">
        <f t="shared" si="18"/>
        <v>-0.04</v>
      </c>
      <c r="AR36" s="108">
        <f t="shared" si="18"/>
        <v>0</v>
      </c>
      <c r="AS36" s="107">
        <f t="shared" si="18"/>
        <v>3.1578947368421054E-2</v>
      </c>
      <c r="AT36" s="108">
        <f t="shared" si="18"/>
        <v>-0.21875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3.1165311653116534E-2</v>
      </c>
      <c r="G38" s="107">
        <f t="shared" ref="G38:BD38" si="20">G36/18</f>
        <v>1.4141414141414141E-2</v>
      </c>
      <c r="H38" s="108">
        <f t="shared" si="20"/>
        <v>2.3504273504273504E-2</v>
      </c>
      <c r="I38" s="107">
        <f t="shared" si="20"/>
        <v>9.5486111111111119E-3</v>
      </c>
      <c r="J38" s="108">
        <f t="shared" si="20"/>
        <v>4.830917874396135E-3</v>
      </c>
      <c r="K38" s="107">
        <f t="shared" si="20"/>
        <v>4.5045045045045045E-3</v>
      </c>
      <c r="L38" s="108">
        <f t="shared" si="20"/>
        <v>0</v>
      </c>
      <c r="M38" s="107">
        <f t="shared" si="20"/>
        <v>-1.4814814814814816E-3</v>
      </c>
      <c r="N38" s="108">
        <f t="shared" si="20"/>
        <v>-9.0277777777777787E-3</v>
      </c>
      <c r="O38" s="107">
        <f t="shared" si="20"/>
        <v>-5.9259259259259265E-3</v>
      </c>
      <c r="P38" s="108">
        <f t="shared" si="20"/>
        <v>7.6103500761035003E-4</v>
      </c>
      <c r="Q38" s="107">
        <f t="shared" si="20"/>
        <v>4.1459369817578766E-3</v>
      </c>
      <c r="R38" s="108">
        <f t="shared" si="20"/>
        <v>5.8043117744610278E-3</v>
      </c>
      <c r="S38" s="107">
        <f t="shared" si="20"/>
        <v>2.2522522522522522E-3</v>
      </c>
      <c r="T38" s="108">
        <f t="shared" si="20"/>
        <v>2.3148148148148147E-3</v>
      </c>
      <c r="U38" s="107">
        <f t="shared" si="20"/>
        <v>-6.006006006006006E-3</v>
      </c>
      <c r="V38" s="108">
        <f t="shared" si="20"/>
        <v>-1.0101010101010102E-2</v>
      </c>
      <c r="W38" s="107">
        <f t="shared" si="20"/>
        <v>-8.1481481481481474E-3</v>
      </c>
      <c r="X38" s="108">
        <f t="shared" si="20"/>
        <v>-4.2087542087542087E-3</v>
      </c>
      <c r="Y38" s="107">
        <f t="shared" si="20"/>
        <v>8.8183421516754845E-4</v>
      </c>
      <c r="Z38" s="108">
        <f t="shared" si="20"/>
        <v>8.6805555555555551E-4</v>
      </c>
      <c r="AA38" s="107">
        <f t="shared" si="20"/>
        <v>0</v>
      </c>
      <c r="AB38" s="108">
        <f t="shared" si="20"/>
        <v>2.6041666666666665E-3</v>
      </c>
      <c r="AC38" s="107">
        <f t="shared" si="20"/>
        <v>1.1111111111111112E-2</v>
      </c>
      <c r="AD38" s="108">
        <f t="shared" si="20"/>
        <v>1.8214936247723131E-2</v>
      </c>
      <c r="AE38" s="107">
        <f t="shared" si="20"/>
        <v>8.2918739635157532E-3</v>
      </c>
      <c r="AF38" s="108">
        <f t="shared" si="20"/>
        <v>8.5470085470085479E-3</v>
      </c>
      <c r="AG38" s="107">
        <f t="shared" si="20"/>
        <v>-1.3717421124828532E-2</v>
      </c>
      <c r="AH38" s="108">
        <f t="shared" si="20"/>
        <v>-1.1544011544011544E-2</v>
      </c>
      <c r="AI38" s="107">
        <f t="shared" si="20"/>
        <v>-8.6419753086419762E-3</v>
      </c>
      <c r="AJ38" s="108">
        <f t="shared" si="20"/>
        <v>1.4571948998178506E-2</v>
      </c>
      <c r="AK38" s="107">
        <f t="shared" si="20"/>
        <v>2.185792349726776E-2</v>
      </c>
      <c r="AL38" s="108">
        <f t="shared" si="20"/>
        <v>5.8479532163742687E-3</v>
      </c>
      <c r="AM38" s="107">
        <f t="shared" si="20"/>
        <v>9.3795093795093799E-3</v>
      </c>
      <c r="AN38" s="108">
        <f t="shared" si="20"/>
        <v>9.8039215686274508E-3</v>
      </c>
      <c r="AO38" s="107">
        <f t="shared" si="20"/>
        <v>1.1243386243386243E-2</v>
      </c>
      <c r="AP38" s="108">
        <f t="shared" si="20"/>
        <v>3.0864197530864196E-3</v>
      </c>
      <c r="AQ38" s="107">
        <f t="shared" si="20"/>
        <v>-2.2222222222222222E-3</v>
      </c>
      <c r="AR38" s="108">
        <f t="shared" si="20"/>
        <v>0</v>
      </c>
      <c r="AS38" s="107">
        <f t="shared" si="20"/>
        <v>1.7543859649122807E-3</v>
      </c>
      <c r="AT38" s="108">
        <f t="shared" si="20"/>
        <v>-1.2152777777777778E-2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0.56097560975609762</v>
      </c>
      <c r="G40" s="120">
        <f t="shared" ref="G40:BD40" si="21">G38*G41</f>
        <v>0.25454545454545452</v>
      </c>
      <c r="H40" s="108">
        <f t="shared" si="21"/>
        <v>0.42307692307692307</v>
      </c>
      <c r="I40" s="107">
        <f t="shared" si="21"/>
        <v>0.171875</v>
      </c>
      <c r="J40" s="108">
        <f t="shared" si="21"/>
        <v>8.6956521739130432E-2</v>
      </c>
      <c r="K40" s="107">
        <f t="shared" si="21"/>
        <v>8.1081081081081086E-2</v>
      </c>
      <c r="L40" s="108">
        <f t="shared" si="21"/>
        <v>0</v>
      </c>
      <c r="M40" s="107">
        <f t="shared" si="21"/>
        <v>-2.6666666666666668E-2</v>
      </c>
      <c r="N40" s="108">
        <f t="shared" si="21"/>
        <v>-0.16250000000000001</v>
      </c>
      <c r="O40" s="107">
        <f t="shared" si="21"/>
        <v>-0.10666666666666667</v>
      </c>
      <c r="P40" s="108">
        <f t="shared" si="21"/>
        <v>1.3698630136986301E-2</v>
      </c>
      <c r="Q40" s="107">
        <f t="shared" si="21"/>
        <v>7.4626865671641784E-2</v>
      </c>
      <c r="R40" s="108">
        <f t="shared" si="21"/>
        <v>0.1044776119402985</v>
      </c>
      <c r="S40" s="107">
        <f t="shared" si="21"/>
        <v>4.0540540540540543E-2</v>
      </c>
      <c r="T40" s="108">
        <f t="shared" si="21"/>
        <v>4.1666666666666664E-2</v>
      </c>
      <c r="U40" s="107">
        <f t="shared" si="21"/>
        <v>-0.10810810810810811</v>
      </c>
      <c r="V40" s="108">
        <f t="shared" si="21"/>
        <v>-0.18181818181818182</v>
      </c>
      <c r="W40" s="107">
        <f t="shared" si="21"/>
        <v>-0.14666666666666667</v>
      </c>
      <c r="X40" s="108">
        <f t="shared" si="21"/>
        <v>-7.575757575757576E-2</v>
      </c>
      <c r="Y40" s="107">
        <f t="shared" si="21"/>
        <v>1.5873015873015872E-2</v>
      </c>
      <c r="Z40" s="108">
        <f t="shared" si="21"/>
        <v>1.5625E-2</v>
      </c>
      <c r="AA40" s="107">
        <f t="shared" si="21"/>
        <v>0</v>
      </c>
      <c r="AB40" s="108">
        <f t="shared" si="21"/>
        <v>4.6875E-2</v>
      </c>
      <c r="AC40" s="107">
        <f t="shared" si="21"/>
        <v>0.2</v>
      </c>
      <c r="AD40" s="108">
        <f t="shared" si="21"/>
        <v>0.32786885245901637</v>
      </c>
      <c r="AE40" s="107">
        <f t="shared" si="21"/>
        <v>0.14925373134328357</v>
      </c>
      <c r="AF40" s="108">
        <f t="shared" si="21"/>
        <v>0.15384615384615385</v>
      </c>
      <c r="AG40" s="107">
        <f t="shared" si="21"/>
        <v>-0.24691358024691357</v>
      </c>
      <c r="AH40" s="108">
        <f t="shared" si="21"/>
        <v>-0.20779220779220781</v>
      </c>
      <c r="AI40" s="107">
        <f t="shared" si="21"/>
        <v>-0.15555555555555556</v>
      </c>
      <c r="AJ40" s="108">
        <f t="shared" si="21"/>
        <v>0.26229508196721313</v>
      </c>
      <c r="AK40" s="107">
        <f t="shared" si="21"/>
        <v>0.39344262295081966</v>
      </c>
      <c r="AL40" s="108">
        <f t="shared" si="21"/>
        <v>0.10526315789473684</v>
      </c>
      <c r="AM40" s="107">
        <f t="shared" si="21"/>
        <v>0.16883116883116883</v>
      </c>
      <c r="AN40" s="108">
        <f t="shared" si="21"/>
        <v>0.1764705882352941</v>
      </c>
      <c r="AO40" s="107">
        <f t="shared" si="21"/>
        <v>0.20238095238095238</v>
      </c>
      <c r="AP40" s="108">
        <f t="shared" si="21"/>
        <v>5.5555555555555552E-2</v>
      </c>
      <c r="AQ40" s="107">
        <f t="shared" si="21"/>
        <v>-0.04</v>
      </c>
      <c r="AR40" s="108">
        <f t="shared" si="21"/>
        <v>0</v>
      </c>
      <c r="AS40" s="107">
        <f t="shared" si="21"/>
        <v>3.1578947368421054E-2</v>
      </c>
      <c r="AT40" s="108">
        <f t="shared" si="21"/>
        <v>-0.21875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99.902439024390247</v>
      </c>
      <c r="G43" s="109">
        <f t="shared" ref="G43:BD43" si="22">G30+(G30*G40)</f>
        <v>86.563636363636363</v>
      </c>
      <c r="H43" s="110">
        <f t="shared" si="22"/>
        <v>105.30769230769231</v>
      </c>
      <c r="I43" s="109">
        <f t="shared" si="22"/>
        <v>87.890625</v>
      </c>
      <c r="J43" s="110">
        <f t="shared" si="22"/>
        <v>81.521739130434781</v>
      </c>
      <c r="K43" s="109">
        <f t="shared" si="22"/>
        <v>86.486486486486484</v>
      </c>
      <c r="L43" s="110">
        <f t="shared" si="22"/>
        <v>75</v>
      </c>
      <c r="M43" s="109">
        <f t="shared" si="22"/>
        <v>71.053333333333327</v>
      </c>
      <c r="N43" s="110">
        <f t="shared" si="22"/>
        <v>56.112499999999997</v>
      </c>
      <c r="O43" s="109">
        <f t="shared" si="22"/>
        <v>59.853333333333332</v>
      </c>
      <c r="P43" s="110">
        <f t="shared" si="22"/>
        <v>75.013698630136986</v>
      </c>
      <c r="Q43" s="109">
        <f t="shared" si="22"/>
        <v>77.373134328358205</v>
      </c>
      <c r="R43" s="110">
        <f t="shared" si="22"/>
        <v>81.731343283582092</v>
      </c>
      <c r="S43" s="109">
        <f t="shared" si="22"/>
        <v>80.121621621621628</v>
      </c>
      <c r="T43" s="110">
        <f t="shared" si="22"/>
        <v>78.125</v>
      </c>
      <c r="U43" s="109">
        <f t="shared" si="22"/>
        <v>58.864864864864863</v>
      </c>
      <c r="V43" s="110">
        <f t="shared" si="22"/>
        <v>51.545454545454547</v>
      </c>
      <c r="W43" s="109">
        <f t="shared" si="22"/>
        <v>54.61333333333333</v>
      </c>
      <c r="X43" s="110">
        <f t="shared" si="22"/>
        <v>56.378787878787875</v>
      </c>
      <c r="Y43" s="109">
        <f t="shared" si="22"/>
        <v>65.015873015873012</v>
      </c>
      <c r="Z43" s="110">
        <f t="shared" si="22"/>
        <v>66.015625</v>
      </c>
      <c r="AA43" s="109">
        <f t="shared" si="22"/>
        <v>61</v>
      </c>
      <c r="AB43" s="110">
        <f t="shared" si="22"/>
        <v>70.140625</v>
      </c>
      <c r="AC43" s="109">
        <f t="shared" si="22"/>
        <v>93.6</v>
      </c>
      <c r="AD43" s="110">
        <f t="shared" si="22"/>
        <v>107.55737704918033</v>
      </c>
      <c r="AE43" s="109">
        <f t="shared" si="22"/>
        <v>88.492537313432834</v>
      </c>
      <c r="AF43" s="110">
        <f t="shared" si="22"/>
        <v>103.84615384615384</v>
      </c>
      <c r="AG43" s="109">
        <f t="shared" si="22"/>
        <v>45.938271604938272</v>
      </c>
      <c r="AH43" s="110">
        <f t="shared" si="22"/>
        <v>48.324675324675326</v>
      </c>
      <c r="AI43" s="109">
        <f t="shared" si="22"/>
        <v>64.177777777777777</v>
      </c>
      <c r="AJ43" s="110">
        <f t="shared" si="22"/>
        <v>97.196721311475414</v>
      </c>
      <c r="AK43" s="109">
        <f t="shared" si="22"/>
        <v>118.44262295081967</v>
      </c>
      <c r="AL43" s="110">
        <f t="shared" si="22"/>
        <v>92.84210526315789</v>
      </c>
      <c r="AM43" s="109">
        <f t="shared" si="22"/>
        <v>105.1948051948052</v>
      </c>
      <c r="AN43" s="110">
        <f t="shared" si="22"/>
        <v>117.64705882352941</v>
      </c>
      <c r="AO43" s="109">
        <f t="shared" si="22"/>
        <v>121.44047619047619</v>
      </c>
      <c r="AP43" s="110">
        <f t="shared" si="22"/>
        <v>100.27777777777777</v>
      </c>
      <c r="AQ43" s="109">
        <f t="shared" si="22"/>
        <v>92.16</v>
      </c>
      <c r="AR43" s="110">
        <f t="shared" si="22"/>
        <v>101</v>
      </c>
      <c r="AS43" s="109">
        <f t="shared" si="22"/>
        <v>101.09473684210526</v>
      </c>
      <c r="AT43" s="110">
        <f t="shared" si="22"/>
        <v>58.59375</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32.862644415917842</v>
      </c>
      <c r="G45" s="69">
        <f t="shared" ref="G45:AZ45" si="23">G43/$F$1</f>
        <v>28.474880382775119</v>
      </c>
      <c r="H45" s="61">
        <f t="shared" si="23"/>
        <v>34.640688259109311</v>
      </c>
      <c r="I45" s="69">
        <f t="shared" si="23"/>
        <v>28.911389802631579</v>
      </c>
      <c r="J45" s="61">
        <f t="shared" si="23"/>
        <v>26.816361556064074</v>
      </c>
      <c r="K45" s="69">
        <f t="shared" si="23"/>
        <v>28.449502133712659</v>
      </c>
      <c r="L45" s="61">
        <f t="shared" si="23"/>
        <v>24.671052631578949</v>
      </c>
      <c r="M45" s="69">
        <f t="shared" si="23"/>
        <v>23.372807017543856</v>
      </c>
      <c r="N45" s="61">
        <f t="shared" si="23"/>
        <v>18.458059210526315</v>
      </c>
      <c r="O45" s="69">
        <f t="shared" si="23"/>
        <v>19.688596491228068</v>
      </c>
      <c r="P45" s="61">
        <f t="shared" si="23"/>
        <v>24.675558759913482</v>
      </c>
      <c r="Q45" s="69">
        <f t="shared" si="23"/>
        <v>25.451688923802042</v>
      </c>
      <c r="R45" s="61">
        <f t="shared" si="23"/>
        <v>26.885310290652004</v>
      </c>
      <c r="S45" s="69">
        <f t="shared" si="23"/>
        <v>26.355796586059746</v>
      </c>
      <c r="T45" s="61">
        <f t="shared" si="23"/>
        <v>25.699013157894736</v>
      </c>
      <c r="U45" s="69">
        <f t="shared" si="23"/>
        <v>19.363442389758177</v>
      </c>
      <c r="V45" s="61">
        <f t="shared" si="23"/>
        <v>16.955741626794257</v>
      </c>
      <c r="W45" s="69">
        <f t="shared" si="23"/>
        <v>17.964912280701753</v>
      </c>
      <c r="X45" s="61">
        <f t="shared" si="23"/>
        <v>18.545653907496011</v>
      </c>
      <c r="Y45" s="69">
        <f t="shared" si="23"/>
        <v>21.386800334168754</v>
      </c>
      <c r="Z45" s="61">
        <f t="shared" si="23"/>
        <v>21.715666118421051</v>
      </c>
      <c r="AA45" s="69">
        <f t="shared" si="23"/>
        <v>20.065789473684209</v>
      </c>
      <c r="AB45" s="61">
        <f t="shared" si="23"/>
        <v>23.072574013157894</v>
      </c>
      <c r="AC45" s="69">
        <f t="shared" si="23"/>
        <v>30.789473684210524</v>
      </c>
      <c r="AD45" s="61">
        <f t="shared" si="23"/>
        <v>35.380716134598792</v>
      </c>
      <c r="AE45" s="69">
        <f t="shared" si="23"/>
        <v>29.109387274155537</v>
      </c>
      <c r="AF45" s="61">
        <f t="shared" si="23"/>
        <v>34.159919028340077</v>
      </c>
      <c r="AG45" s="69">
        <f t="shared" si="23"/>
        <v>15.111273554256011</v>
      </c>
      <c r="AH45" s="61">
        <f t="shared" si="23"/>
        <v>15.896274777853725</v>
      </c>
      <c r="AI45" s="69">
        <f t="shared" si="23"/>
        <v>21.111111111111111</v>
      </c>
      <c r="AJ45" s="61">
        <f t="shared" si="23"/>
        <v>31.97260569456428</v>
      </c>
      <c r="AK45" s="69">
        <f t="shared" si="23"/>
        <v>38.961389128559098</v>
      </c>
      <c r="AL45" s="61">
        <f t="shared" si="23"/>
        <v>30.540166204986146</v>
      </c>
      <c r="AM45" s="69">
        <f t="shared" si="23"/>
        <v>34.60355434039645</v>
      </c>
      <c r="AN45" s="61">
        <f t="shared" si="23"/>
        <v>38.699690402476776</v>
      </c>
      <c r="AO45" s="69">
        <f t="shared" si="23"/>
        <v>39.947525062656638</v>
      </c>
      <c r="AP45" s="61">
        <f t="shared" si="23"/>
        <v>32.986111111111107</v>
      </c>
      <c r="AQ45" s="69">
        <f t="shared" si="23"/>
        <v>30.315789473684209</v>
      </c>
      <c r="AR45" s="61">
        <f t="shared" si="23"/>
        <v>33.223684210526315</v>
      </c>
      <c r="AS45" s="69">
        <f t="shared" si="23"/>
        <v>33.254847645429365</v>
      </c>
      <c r="AT45" s="61">
        <f t="shared" si="23"/>
        <v>19.274259868421051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13</v>
      </c>
      <c r="G47" s="172">
        <f>G45-G26</f>
        <v>15.474880382775119</v>
      </c>
      <c r="H47" s="118">
        <f>H45-H26</f>
        <v>21.640688259109311</v>
      </c>
      <c r="I47" s="119">
        <f t="shared" ref="I47:AZ47" si="24">I45-I26</f>
        <v>15.911389802631579</v>
      </c>
      <c r="J47" s="118">
        <f t="shared" si="24"/>
        <v>3.8163615560640736</v>
      </c>
      <c r="K47" s="119">
        <f t="shared" si="24"/>
        <v>-1.5504978662873405</v>
      </c>
      <c r="L47" s="118">
        <f t="shared" si="24"/>
        <v>-5.3289473684210513</v>
      </c>
      <c r="M47" s="119">
        <f t="shared" si="24"/>
        <v>-6.627192982456144</v>
      </c>
      <c r="N47" s="118">
        <f t="shared" si="24"/>
        <v>-11.541940789473685</v>
      </c>
      <c r="O47" s="119">
        <f t="shared" si="24"/>
        <v>-10.311403508771932</v>
      </c>
      <c r="P47" s="118">
        <f t="shared" si="24"/>
        <v>-5.324441240086518</v>
      </c>
      <c r="Q47" s="119">
        <f t="shared" si="24"/>
        <v>-4.5483110761979582</v>
      </c>
      <c r="R47" s="118">
        <f t="shared" si="24"/>
        <v>-3.1146897093479957</v>
      </c>
      <c r="S47" s="119">
        <f t="shared" si="24"/>
        <v>-3.6442034139402537</v>
      </c>
      <c r="T47" s="118">
        <f t="shared" si="24"/>
        <v>-4.3009868421052637</v>
      </c>
      <c r="U47" s="119">
        <f t="shared" si="24"/>
        <v>-10.636557610241823</v>
      </c>
      <c r="V47" s="118">
        <f t="shared" si="24"/>
        <v>-13.044258373205743</v>
      </c>
      <c r="W47" s="119">
        <f t="shared" si="24"/>
        <v>-12.035087719298247</v>
      </c>
      <c r="X47" s="118">
        <f t="shared" si="24"/>
        <v>-11.454346092503989</v>
      </c>
      <c r="Y47" s="119">
        <f t="shared" si="24"/>
        <v>-8.613199665831246</v>
      </c>
      <c r="Z47" s="118">
        <f t="shared" si="24"/>
        <v>-8.2843338815789487</v>
      </c>
      <c r="AA47" s="119">
        <f t="shared" si="24"/>
        <v>-9.9342105263157912</v>
      </c>
      <c r="AB47" s="118">
        <f t="shared" si="24"/>
        <v>-6.9274259868421062</v>
      </c>
      <c r="AC47" s="119">
        <f t="shared" si="24"/>
        <v>0.78947368421052388</v>
      </c>
      <c r="AD47" s="118">
        <f t="shared" si="24"/>
        <v>5.3807161345987922</v>
      </c>
      <c r="AE47" s="119">
        <f t="shared" si="24"/>
        <v>-0.89061272584446272</v>
      </c>
      <c r="AF47" s="118">
        <f t="shared" si="24"/>
        <v>4.1599190283400773</v>
      </c>
      <c r="AG47" s="119">
        <f t="shared" si="24"/>
        <v>-14.888726445743989</v>
      </c>
      <c r="AH47" s="118">
        <f t="shared" si="24"/>
        <v>-4.1037252221462754</v>
      </c>
      <c r="AI47" s="119">
        <f t="shared" si="24"/>
        <v>1.1111111111111107</v>
      </c>
      <c r="AJ47" s="118">
        <f t="shared" si="24"/>
        <v>11.97260569456428</v>
      </c>
      <c r="AK47" s="119">
        <f t="shared" si="24"/>
        <v>18.961389128559098</v>
      </c>
      <c r="AL47" s="118">
        <f t="shared" si="24"/>
        <v>9.4290550938750357</v>
      </c>
      <c r="AM47" s="119">
        <f t="shared" si="24"/>
        <v>4.6035543403964496</v>
      </c>
      <c r="AN47" s="118">
        <f t="shared" si="24"/>
        <v>8.6996904024767758</v>
      </c>
      <c r="AO47" s="119">
        <f t="shared" si="24"/>
        <v>9.9475250626566378</v>
      </c>
      <c r="AP47" s="118">
        <f t="shared" si="24"/>
        <v>10.986111111111107</v>
      </c>
      <c r="AQ47" s="119">
        <f t="shared" si="24"/>
        <v>0.31578947368420884</v>
      </c>
      <c r="AR47" s="118">
        <f t="shared" si="24"/>
        <v>3.223684210526315</v>
      </c>
      <c r="AS47" s="119">
        <f t="shared" si="24"/>
        <v>3.2548476454293649</v>
      </c>
      <c r="AT47" s="118">
        <f t="shared" si="24"/>
        <v>-10.725740131578949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3.8163615560640736</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1.1111111111111107</v>
      </c>
      <c r="AJ49" s="63">
        <f t="shared" si="25"/>
        <v>10</v>
      </c>
      <c r="AK49" s="71">
        <f t="shared" si="25"/>
        <v>10</v>
      </c>
      <c r="AL49" s="63">
        <f t="shared" si="25"/>
        <v>9.4290550938750357</v>
      </c>
      <c r="AM49" s="71">
        <f t="shared" si="25"/>
        <v>0</v>
      </c>
      <c r="AN49" s="63">
        <f t="shared" si="25"/>
        <v>8.6996904024767758</v>
      </c>
      <c r="AO49" s="71">
        <f t="shared" si="25"/>
        <v>9.9475250626566378</v>
      </c>
      <c r="AP49" s="63">
        <f t="shared" si="25"/>
        <v>10</v>
      </c>
      <c r="AQ49" s="71">
        <f t="shared" si="25"/>
        <v>0.31578947368420884</v>
      </c>
      <c r="AR49" s="63">
        <f t="shared" si="25"/>
        <v>3.223684210526315</v>
      </c>
      <c r="AS49" s="71">
        <f t="shared" si="25"/>
        <v>3.2548476454293649</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TRC Alamance Dialysis</dc:title>
  <dc:creator>N.C. State Health Coordinating Council</dc:creator>
  <cp:lastModifiedBy>Glendening, Erin</cp:lastModifiedBy>
  <dcterms:created xsi:type="dcterms:W3CDTF">2018-12-19T17:30:34Z</dcterms:created>
  <dcterms:modified xsi:type="dcterms:W3CDTF">2019-01-28T21:25:38Z</dcterms:modified>
</cp:coreProperties>
</file>