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9555" windowHeight="3885" firstSheet="1"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47" i="25" l="1"/>
  <c r="BC47" i="25"/>
  <c r="BB47" i="25"/>
  <c r="F47" i="25"/>
  <c r="H32" i="25"/>
  <c r="G32" i="25"/>
  <c r="F32" i="25"/>
  <c r="BC30" i="25"/>
  <c r="G28" i="25"/>
  <c r="BD26" i="25"/>
  <c r="BC26" i="25"/>
  <c r="BD25" i="25"/>
  <c r="BC25" i="25"/>
  <c r="BB25" i="25"/>
  <c r="D25" i="25"/>
  <c r="BD24" i="25"/>
  <c r="F24" i="25"/>
  <c r="E24" i="25"/>
  <c r="F25" i="25" s="1"/>
  <c r="D24" i="25"/>
  <c r="C24"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AT22" i="25"/>
  <c r="AS22" i="25"/>
  <c r="AR22" i="25"/>
  <c r="AQ22" i="25"/>
  <c r="AP22" i="25"/>
  <c r="AO22" i="25"/>
  <c r="AN22" i="25"/>
  <c r="AM22" i="25"/>
  <c r="AL22" i="25"/>
  <c r="AK22" i="25"/>
  <c r="AJ22" i="25"/>
  <c r="AI22" i="25"/>
  <c r="AH22" i="25"/>
  <c r="AG22" i="25"/>
  <c r="AF22" i="25"/>
  <c r="AE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D22" i="25"/>
  <c r="C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E26" i="25" s="1"/>
  <c r="BD19" i="25"/>
  <c r="BD30" i="25" s="1"/>
  <c r="BC19" i="25"/>
  <c r="BB19" i="25"/>
  <c r="BB30" i="25" s="1"/>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AU16" i="25"/>
  <c r="AT16" i="25"/>
  <c r="AS16" i="25"/>
  <c r="AR16" i="25"/>
  <c r="AQ16" i="25"/>
  <c r="AP16" i="25"/>
  <c r="AO16" i="25"/>
  <c r="AN16" i="25"/>
  <c r="AM16" i="25"/>
  <c r="AL16" i="25"/>
  <c r="AK16" i="25"/>
  <c r="AJ16" i="25"/>
  <c r="AI16" i="25"/>
  <c r="AH16" i="25"/>
  <c r="AG16" i="25"/>
  <c r="AF16" i="25"/>
  <c r="AE16" i="25"/>
  <c r="AD16" i="25"/>
  <c r="AC16" i="25"/>
  <c r="AB16" i="25"/>
  <c r="AA16" i="25"/>
  <c r="Z16" i="25"/>
  <c r="Y16" i="25"/>
  <c r="X16" i="25"/>
  <c r="W16" i="25"/>
  <c r="V16" i="25"/>
  <c r="U16" i="25"/>
  <c r="T16" i="25"/>
  <c r="S16" i="25"/>
  <c r="R16" i="25"/>
  <c r="Q16" i="25"/>
  <c r="P16" i="25"/>
  <c r="O16" i="25"/>
  <c r="N16" i="25"/>
  <c r="M16" i="25"/>
  <c r="L16" i="25"/>
  <c r="K16" i="25"/>
  <c r="J16" i="25"/>
  <c r="I16" i="25"/>
  <c r="H16" i="25"/>
  <c r="G16" i="25"/>
  <c r="F16" i="25"/>
  <c r="E16" i="25"/>
  <c r="D16" i="25"/>
  <c r="BA15" i="25"/>
  <c r="AZ15" i="25"/>
  <c r="AY15" i="25"/>
  <c r="AX15" i="25"/>
  <c r="AW15" i="25"/>
  <c r="AV15" i="25"/>
  <c r="AU15" i="25"/>
  <c r="AT15" i="25"/>
  <c r="AS15" i="25"/>
  <c r="AR15" i="25"/>
  <c r="AQ15" i="25"/>
  <c r="AP15" i="25"/>
  <c r="AO15" i="25"/>
  <c r="AN15" i="25"/>
  <c r="AM15" i="25"/>
  <c r="AL15" i="25"/>
  <c r="AK15" i="25"/>
  <c r="AJ15" i="25"/>
  <c r="AI15" i="25"/>
  <c r="AH15" i="25"/>
  <c r="AG15" i="25"/>
  <c r="AF15" i="25"/>
  <c r="AE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E15" i="25"/>
  <c r="D15" i="25"/>
  <c r="BA14" i="25"/>
  <c r="AZ14" i="25"/>
  <c r="AY14" i="25"/>
  <c r="AX14" i="25"/>
  <c r="AW14" i="25"/>
  <c r="AV14" i="25"/>
  <c r="AU14" i="25"/>
  <c r="AT14" i="25"/>
  <c r="AS14" i="25"/>
  <c r="AR14" i="25"/>
  <c r="AQ14" i="25"/>
  <c r="AP14" i="25"/>
  <c r="AO14" i="25"/>
  <c r="AN14" i="25"/>
  <c r="AM14" i="25"/>
  <c r="AL14" i="25"/>
  <c r="AK14" i="25"/>
  <c r="AJ14" i="25"/>
  <c r="AI14" i="25"/>
  <c r="AH14" i="25"/>
  <c r="AG14" i="25"/>
  <c r="AF14" i="25"/>
  <c r="AE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A13" i="25"/>
  <c r="AZ13" i="25"/>
  <c r="AY13" i="25"/>
  <c r="AX13" i="25"/>
  <c r="AW13" i="25"/>
  <c r="AV13" i="25"/>
  <c r="AU13" i="25"/>
  <c r="AT13" i="25"/>
  <c r="AS13" i="25"/>
  <c r="AR13" i="25"/>
  <c r="AQ13" i="25"/>
  <c r="AP13" i="25"/>
  <c r="AO13" i="25"/>
  <c r="AN13" i="25"/>
  <c r="AM13" i="25"/>
  <c r="AL13" i="25"/>
  <c r="AK13" i="25"/>
  <c r="AJ13" i="25"/>
  <c r="AI13" i="25"/>
  <c r="AH13" i="25"/>
  <c r="AG13" i="25"/>
  <c r="AF13" i="25"/>
  <c r="AE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E13" i="25"/>
  <c r="D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32" i="24"/>
  <c r="F32" i="24"/>
  <c r="G28" i="24"/>
  <c r="BD26" i="24"/>
  <c r="BD25" i="24"/>
  <c r="BC25" i="24"/>
  <c r="BB25" i="24"/>
  <c r="BD24" i="24"/>
  <c r="F24" i="24"/>
  <c r="E24" i="24"/>
  <c r="D24" i="24"/>
  <c r="C24"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AT22" i="24"/>
  <c r="AS22" i="24"/>
  <c r="AR22" i="24"/>
  <c r="AQ22" i="24"/>
  <c r="AP22" i="24"/>
  <c r="AO22" i="24"/>
  <c r="AN22" i="24"/>
  <c r="AM22" i="24"/>
  <c r="AL22" i="24"/>
  <c r="AK22"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F22" i="24"/>
  <c r="E22" i="24"/>
  <c r="D22" i="24"/>
  <c r="C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I32" i="24" s="1"/>
  <c r="H20" i="24"/>
  <c r="H32" i="24" s="1"/>
  <c r="BF19" i="24"/>
  <c r="BE19" i="24"/>
  <c r="BE26" i="24" s="1"/>
  <c r="BD19" i="24"/>
  <c r="BD30" i="24" s="1"/>
  <c r="BC19" i="24"/>
  <c r="BC30" i="24" s="1"/>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AU16" i="24"/>
  <c r="AT16" i="24"/>
  <c r="AS16" i="24"/>
  <c r="AR16" i="24"/>
  <c r="AQ16" i="24"/>
  <c r="AP16" i="24"/>
  <c r="AO16" i="24"/>
  <c r="AN16" i="24"/>
  <c r="AM16" i="24"/>
  <c r="AL16" i="24"/>
  <c r="AK16"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F16" i="24"/>
  <c r="E16" i="24"/>
  <c r="D16" i="24"/>
  <c r="BA15" i="24"/>
  <c r="AZ15" i="24"/>
  <c r="AY15" i="24"/>
  <c r="AX15" i="24"/>
  <c r="AW15" i="24"/>
  <c r="AV15" i="24"/>
  <c r="AU15" i="24"/>
  <c r="AT15" i="24"/>
  <c r="AS15" i="24"/>
  <c r="AR15" i="24"/>
  <c r="AQ15" i="24"/>
  <c r="AP15" i="24"/>
  <c r="AO15" i="24"/>
  <c r="AN15" i="24"/>
  <c r="AM15" i="24"/>
  <c r="AL15" i="24"/>
  <c r="AK15"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F15" i="24"/>
  <c r="E15" i="24"/>
  <c r="D15" i="24"/>
  <c r="BA14" i="24"/>
  <c r="AZ14" i="24"/>
  <c r="AY14" i="24"/>
  <c r="AX14" i="24"/>
  <c r="AW14" i="24"/>
  <c r="AV14" i="24"/>
  <c r="AU14" i="24"/>
  <c r="AT14" i="24"/>
  <c r="AS14" i="24"/>
  <c r="AR14" i="24"/>
  <c r="AQ14" i="24"/>
  <c r="AP14" i="24"/>
  <c r="AO14" i="24"/>
  <c r="AN14" i="24"/>
  <c r="AM14" i="24"/>
  <c r="AL14" i="24"/>
  <c r="AK14"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c r="E14" i="24"/>
  <c r="D14" i="24"/>
  <c r="C14" i="24"/>
  <c r="BA13" i="24"/>
  <c r="AZ13" i="24"/>
  <c r="AY13" i="24"/>
  <c r="AX13" i="24"/>
  <c r="AW13" i="24"/>
  <c r="AV13" i="24"/>
  <c r="AU13" i="24"/>
  <c r="AT13" i="24"/>
  <c r="AS13" i="24"/>
  <c r="AR13" i="24"/>
  <c r="AQ13" i="24"/>
  <c r="AP13" i="24"/>
  <c r="AO13" i="24"/>
  <c r="AN13" i="24"/>
  <c r="AM13" i="24"/>
  <c r="AL13" i="24"/>
  <c r="AK13"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F13" i="24"/>
  <c r="E13" i="24"/>
  <c r="D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32" i="23"/>
  <c r="F32" i="23"/>
  <c r="BB30" i="23"/>
  <c r="G28" i="23"/>
  <c r="BC26" i="23"/>
  <c r="BB26" i="23"/>
  <c r="BD25" i="23"/>
  <c r="BC25" i="23"/>
  <c r="BB25" i="23"/>
  <c r="E25" i="23"/>
  <c r="F24" i="23"/>
  <c r="F25" i="23" s="1"/>
  <c r="E24" i="23"/>
  <c r="D24" i="23"/>
  <c r="C24" i="23"/>
  <c r="D25" i="23" s="1"/>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V22" i="23"/>
  <c r="U22" i="23"/>
  <c r="T22" i="23"/>
  <c r="S22" i="23"/>
  <c r="R22" i="23"/>
  <c r="Q22" i="23"/>
  <c r="P22" i="23"/>
  <c r="O22" i="23"/>
  <c r="N22" i="23"/>
  <c r="M22" i="23"/>
  <c r="L22" i="23"/>
  <c r="K22" i="23"/>
  <c r="J22" i="23"/>
  <c r="I22" i="23"/>
  <c r="H22" i="23"/>
  <c r="G22" i="23"/>
  <c r="F22" i="23"/>
  <c r="E22" i="23"/>
  <c r="D22" i="23"/>
  <c r="C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I32" i="23" s="1"/>
  <c r="H20" i="23"/>
  <c r="BF19" i="23"/>
  <c r="BE19" i="23"/>
  <c r="BE26" i="23" s="1"/>
  <c r="BD19" i="23"/>
  <c r="BC19" i="23"/>
  <c r="BC30" i="23" s="1"/>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AU16" i="23"/>
  <c r="AT16" i="23"/>
  <c r="AS16" i="23"/>
  <c r="AR16" i="23"/>
  <c r="AQ16" i="23"/>
  <c r="AP16" i="23"/>
  <c r="AO16" i="23"/>
  <c r="AN16" i="23"/>
  <c r="AM16" i="23"/>
  <c r="AL16" i="23"/>
  <c r="AK16" i="23"/>
  <c r="AJ16" i="23"/>
  <c r="AI16" i="23"/>
  <c r="AH16" i="23"/>
  <c r="AG16" i="23"/>
  <c r="AF16" i="23"/>
  <c r="AE16" i="23"/>
  <c r="AD16" i="23"/>
  <c r="AC16" i="23"/>
  <c r="AB16" i="23"/>
  <c r="AA16" i="23"/>
  <c r="Z16" i="23"/>
  <c r="Y16" i="23"/>
  <c r="X16" i="23"/>
  <c r="W16" i="23"/>
  <c r="V16" i="23"/>
  <c r="U16" i="23"/>
  <c r="T16" i="23"/>
  <c r="S16" i="23"/>
  <c r="R16" i="23"/>
  <c r="Q16" i="23"/>
  <c r="P16" i="23"/>
  <c r="O16" i="23"/>
  <c r="N16" i="23"/>
  <c r="M16" i="23"/>
  <c r="L16" i="23"/>
  <c r="K16" i="23"/>
  <c r="J16" i="23"/>
  <c r="I16" i="23"/>
  <c r="H16" i="23"/>
  <c r="G16" i="23"/>
  <c r="F16" i="23"/>
  <c r="E16" i="23"/>
  <c r="D16" i="23"/>
  <c r="BA15" i="23"/>
  <c r="AZ15" i="23"/>
  <c r="AY15" i="23"/>
  <c r="AX15" i="23"/>
  <c r="AW15" i="23"/>
  <c r="AV15" i="23"/>
  <c r="AU15" i="23"/>
  <c r="AT15" i="23"/>
  <c r="AS15" i="23"/>
  <c r="AR15" i="23"/>
  <c r="AQ15" i="23"/>
  <c r="AP15" i="23"/>
  <c r="AO15" i="23"/>
  <c r="AN15" i="23"/>
  <c r="AM15" i="23"/>
  <c r="AL15" i="23"/>
  <c r="AK15" i="23"/>
  <c r="AJ15" i="23"/>
  <c r="AI15" i="23"/>
  <c r="AH15" i="23"/>
  <c r="AG15" i="23"/>
  <c r="AF15" i="23"/>
  <c r="AE15" i="23"/>
  <c r="AD15" i="23"/>
  <c r="AC15" i="23"/>
  <c r="AB15" i="23"/>
  <c r="AA15" i="23"/>
  <c r="Z15" i="23"/>
  <c r="Y15" i="23"/>
  <c r="X15" i="23"/>
  <c r="W15" i="23"/>
  <c r="V15" i="23"/>
  <c r="U15" i="23"/>
  <c r="T15" i="23"/>
  <c r="S15" i="23"/>
  <c r="R15" i="23"/>
  <c r="Q15" i="23"/>
  <c r="P15" i="23"/>
  <c r="O15" i="23"/>
  <c r="N15" i="23"/>
  <c r="M15" i="23"/>
  <c r="L15" i="23"/>
  <c r="K15" i="23"/>
  <c r="J15" i="23"/>
  <c r="I15" i="23"/>
  <c r="H15" i="23"/>
  <c r="G15" i="23"/>
  <c r="F15" i="23"/>
  <c r="E15" i="23"/>
  <c r="D15" i="23"/>
  <c r="BA14" i="23"/>
  <c r="AZ14" i="23"/>
  <c r="AY14" i="23"/>
  <c r="AX14" i="23"/>
  <c r="AW14" i="23"/>
  <c r="AV14" i="23"/>
  <c r="AU14" i="23"/>
  <c r="AT14" i="23"/>
  <c r="AS14" i="23"/>
  <c r="AR14" i="23"/>
  <c r="AQ14" i="23"/>
  <c r="AP14" i="23"/>
  <c r="AO14" i="23"/>
  <c r="AN14" i="23"/>
  <c r="AM14" i="23"/>
  <c r="AL14" i="23"/>
  <c r="AK14" i="23"/>
  <c r="AJ14" i="23"/>
  <c r="AI14" i="23"/>
  <c r="AH14" i="23"/>
  <c r="AG14" i="23"/>
  <c r="AF14" i="23"/>
  <c r="AE14" i="23"/>
  <c r="AD14" i="23"/>
  <c r="AC14" i="23"/>
  <c r="AB14" i="23"/>
  <c r="AA14" i="23"/>
  <c r="Z14" i="23"/>
  <c r="Y14" i="23"/>
  <c r="X14" i="23"/>
  <c r="W14" i="23"/>
  <c r="V14" i="23"/>
  <c r="U14" i="23"/>
  <c r="T14" i="23"/>
  <c r="S14" i="23"/>
  <c r="R14" i="23"/>
  <c r="Q14" i="23"/>
  <c r="P14" i="23"/>
  <c r="O14" i="23"/>
  <c r="N14" i="23"/>
  <c r="M14" i="23"/>
  <c r="L14" i="23"/>
  <c r="K14" i="23"/>
  <c r="J14" i="23"/>
  <c r="I14" i="23"/>
  <c r="H14" i="23"/>
  <c r="G14" i="23"/>
  <c r="F14" i="23"/>
  <c r="E14" i="23"/>
  <c r="D14" i="23"/>
  <c r="C14" i="23"/>
  <c r="BA13" i="23"/>
  <c r="AZ13" i="23"/>
  <c r="AY13" i="23"/>
  <c r="AX13" i="23"/>
  <c r="AW13" i="23"/>
  <c r="AV13" i="23"/>
  <c r="AU13" i="23"/>
  <c r="AT13" i="23"/>
  <c r="AS13" i="23"/>
  <c r="AR13" i="23"/>
  <c r="AQ13" i="23"/>
  <c r="AP13" i="23"/>
  <c r="AO13" i="23"/>
  <c r="AN13" i="23"/>
  <c r="AM13" i="23"/>
  <c r="AL13" i="23"/>
  <c r="AK13" i="23"/>
  <c r="AJ13" i="23"/>
  <c r="AI13" i="23"/>
  <c r="AH13" i="23"/>
  <c r="AG13" i="23"/>
  <c r="AF13" i="23"/>
  <c r="AE13" i="23"/>
  <c r="AD13" i="23"/>
  <c r="AC13" i="23"/>
  <c r="AB13" i="23"/>
  <c r="AA13" i="23"/>
  <c r="Z13" i="23"/>
  <c r="Y13" i="23"/>
  <c r="X13" i="23"/>
  <c r="W13" i="23"/>
  <c r="V13" i="23"/>
  <c r="U13" i="23"/>
  <c r="T13" i="23"/>
  <c r="S13" i="23"/>
  <c r="R13" i="23"/>
  <c r="Q13" i="23"/>
  <c r="P13" i="23"/>
  <c r="O13" i="23"/>
  <c r="N13" i="23"/>
  <c r="M13" i="23"/>
  <c r="L13" i="23"/>
  <c r="K13" i="23"/>
  <c r="J13" i="23"/>
  <c r="I13" i="23"/>
  <c r="H13" i="23"/>
  <c r="G13" i="23"/>
  <c r="F13" i="23"/>
  <c r="E13" i="23"/>
  <c r="D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43" i="22"/>
  <c r="G45" i="22" s="1"/>
  <c r="J32" i="22"/>
  <c r="G32" i="22"/>
  <c r="F32" i="22"/>
  <c r="G28" i="22"/>
  <c r="BD25" i="22"/>
  <c r="BC25" i="22"/>
  <c r="BB25" i="22"/>
  <c r="F24" i="22"/>
  <c r="E24" i="22"/>
  <c r="F25" i="22" s="1"/>
  <c r="D24" i="22"/>
  <c r="E25" i="22" s="1"/>
  <c r="C24"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AT22" i="22"/>
  <c r="AS22" i="22"/>
  <c r="AR22" i="22"/>
  <c r="AQ22" i="22"/>
  <c r="AP22" i="22"/>
  <c r="AO22" i="22"/>
  <c r="AN22" i="22"/>
  <c r="AM22" i="22"/>
  <c r="AL22" i="22"/>
  <c r="AK22" i="22"/>
  <c r="AJ22" i="22"/>
  <c r="AI22" i="22"/>
  <c r="AH22" i="22"/>
  <c r="AG22" i="22"/>
  <c r="AF22" i="22"/>
  <c r="AE22" i="22"/>
  <c r="AD22" i="22"/>
  <c r="AC22" i="22"/>
  <c r="AB22" i="22"/>
  <c r="AA22" i="22"/>
  <c r="Z22" i="22"/>
  <c r="Y22" i="22"/>
  <c r="X22" i="22"/>
  <c r="W22" i="22"/>
  <c r="V22" i="22"/>
  <c r="U22" i="22"/>
  <c r="T22" i="22"/>
  <c r="S22" i="22"/>
  <c r="R22" i="22"/>
  <c r="Q22" i="22"/>
  <c r="P22" i="22"/>
  <c r="O22" i="22"/>
  <c r="N22" i="22"/>
  <c r="M22" i="22"/>
  <c r="L22" i="22"/>
  <c r="K22" i="22"/>
  <c r="J22" i="22"/>
  <c r="I22" i="22"/>
  <c r="H22" i="22"/>
  <c r="G22" i="22"/>
  <c r="F22" i="22"/>
  <c r="E22" i="22"/>
  <c r="D22" i="22"/>
  <c r="C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H32" i="22" s="1"/>
  <c r="BE19" i="22"/>
  <c r="BE26" i="22" s="1"/>
  <c r="BD19" i="22"/>
  <c r="BC19" i="22"/>
  <c r="BB19" i="22"/>
  <c r="BB26" i="22" s="1"/>
  <c r="G19" i="22"/>
  <c r="G30" i="22" s="1"/>
  <c r="G34" i="22" s="1"/>
  <c r="G36" i="22" s="1"/>
  <c r="G38" i="22" s="1"/>
  <c r="G40" i="22" s="1"/>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AU16" i="22"/>
  <c r="AT16" i="22"/>
  <c r="AS16" i="22"/>
  <c r="AR16" i="22"/>
  <c r="AQ16" i="22"/>
  <c r="AP16" i="22"/>
  <c r="AO16" i="22"/>
  <c r="AN16" i="22"/>
  <c r="AM16" i="22"/>
  <c r="AL16" i="22"/>
  <c r="AK16" i="22"/>
  <c r="AJ16" i="22"/>
  <c r="AI16" i="22"/>
  <c r="AH16" i="22"/>
  <c r="AG16" i="22"/>
  <c r="AF16" i="22"/>
  <c r="AE16" i="22"/>
  <c r="AD16" i="22"/>
  <c r="AC16" i="22"/>
  <c r="AB16" i="22"/>
  <c r="AA16" i="22"/>
  <c r="Z16" i="22"/>
  <c r="Y16" i="22"/>
  <c r="X16" i="22"/>
  <c r="W16" i="22"/>
  <c r="V16" i="22"/>
  <c r="U16" i="22"/>
  <c r="T16" i="22"/>
  <c r="S16" i="22"/>
  <c r="R16" i="22"/>
  <c r="Q16" i="22"/>
  <c r="P16" i="22"/>
  <c r="O16" i="22"/>
  <c r="N16" i="22"/>
  <c r="M16" i="22"/>
  <c r="L16" i="22"/>
  <c r="K16" i="22"/>
  <c r="J16" i="22"/>
  <c r="I16" i="22"/>
  <c r="H16" i="22"/>
  <c r="G16" i="22"/>
  <c r="F16" i="22"/>
  <c r="E16" i="22"/>
  <c r="D16" i="22"/>
  <c r="BA15" i="22"/>
  <c r="AZ15" i="22"/>
  <c r="AY15" i="22"/>
  <c r="AX15" i="22"/>
  <c r="AW15" i="22"/>
  <c r="AV15" i="22"/>
  <c r="AU15" i="22"/>
  <c r="AT15" i="22"/>
  <c r="AS15" i="22"/>
  <c r="AR15" i="22"/>
  <c r="AQ15" i="22"/>
  <c r="AP15" i="22"/>
  <c r="AO15" i="22"/>
  <c r="AN15" i="22"/>
  <c r="AM15" i="22"/>
  <c r="AL15" i="22"/>
  <c r="AK15" i="22"/>
  <c r="AJ15" i="22"/>
  <c r="AI15" i="22"/>
  <c r="AH15" i="22"/>
  <c r="AG15" i="22"/>
  <c r="AF15" i="22"/>
  <c r="AE15" i="22"/>
  <c r="AD15" i="22"/>
  <c r="AC15" i="22"/>
  <c r="AB15" i="22"/>
  <c r="AA15" i="22"/>
  <c r="Z15" i="22"/>
  <c r="Y15" i="22"/>
  <c r="X15" i="22"/>
  <c r="W15" i="22"/>
  <c r="V15" i="22"/>
  <c r="U15" i="22"/>
  <c r="T15" i="22"/>
  <c r="S15" i="22"/>
  <c r="R15" i="22"/>
  <c r="Q15" i="22"/>
  <c r="P15" i="22"/>
  <c r="O15" i="22"/>
  <c r="N15" i="22"/>
  <c r="M15" i="22"/>
  <c r="L15" i="22"/>
  <c r="K15" i="22"/>
  <c r="J15" i="22"/>
  <c r="I15" i="22"/>
  <c r="H15" i="22"/>
  <c r="G15" i="22"/>
  <c r="F15" i="22"/>
  <c r="E15" i="22"/>
  <c r="D15" i="22"/>
  <c r="BA14" i="22"/>
  <c r="AZ14" i="22"/>
  <c r="AY14" i="22"/>
  <c r="AX14" i="22"/>
  <c r="AW14" i="22"/>
  <c r="AV14" i="22"/>
  <c r="AU14" i="22"/>
  <c r="AT14" i="22"/>
  <c r="AS14" i="22"/>
  <c r="AR14" i="22"/>
  <c r="AQ14" i="22"/>
  <c r="AP14" i="22"/>
  <c r="AO14" i="22"/>
  <c r="AN14" i="22"/>
  <c r="AM14" i="22"/>
  <c r="AL14" i="22"/>
  <c r="AK14" i="22"/>
  <c r="AJ14" i="22"/>
  <c r="AI14" i="22"/>
  <c r="AH14" i="22"/>
  <c r="AG14" i="22"/>
  <c r="AF14" i="22"/>
  <c r="AE14" i="22"/>
  <c r="AD14" i="22"/>
  <c r="AC14" i="22"/>
  <c r="AB14"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A13" i="22"/>
  <c r="AZ13" i="22"/>
  <c r="AY13" i="22"/>
  <c r="AX13" i="22"/>
  <c r="AW13" i="22"/>
  <c r="AV13" i="22"/>
  <c r="AU13" i="22"/>
  <c r="AT13" i="22"/>
  <c r="AS13" i="22"/>
  <c r="AR13" i="22"/>
  <c r="AQ13" i="22"/>
  <c r="AP13" i="22"/>
  <c r="AO13" i="22"/>
  <c r="AN13" i="22"/>
  <c r="AM13" i="22"/>
  <c r="AL13" i="22"/>
  <c r="AK13" i="22"/>
  <c r="AJ13" i="22"/>
  <c r="AI13" i="22"/>
  <c r="AH13" i="22"/>
  <c r="AG13" i="22"/>
  <c r="AF13" i="22"/>
  <c r="AE13" i="22"/>
  <c r="AD13" i="22"/>
  <c r="AC13" i="22"/>
  <c r="AB13" i="22"/>
  <c r="AA13" i="22"/>
  <c r="Z13" i="22"/>
  <c r="Y13" i="22"/>
  <c r="X13" i="22"/>
  <c r="W13" i="22"/>
  <c r="V13" i="22"/>
  <c r="U13" i="22"/>
  <c r="T13" i="22"/>
  <c r="S13" i="22"/>
  <c r="R13" i="22"/>
  <c r="Q13" i="22"/>
  <c r="P13" i="22"/>
  <c r="O13" i="22"/>
  <c r="N13" i="22"/>
  <c r="M13" i="22"/>
  <c r="L13" i="22"/>
  <c r="K13" i="22"/>
  <c r="J13" i="22"/>
  <c r="I13" i="22"/>
  <c r="H13" i="22"/>
  <c r="G13" i="22"/>
  <c r="F13" i="22"/>
  <c r="E13" i="22"/>
  <c r="D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H32" i="21"/>
  <c r="G32" i="21"/>
  <c r="F32" i="21"/>
  <c r="BC30" i="21"/>
  <c r="G28" i="21"/>
  <c r="BD26" i="21"/>
  <c r="BD24" i="21" s="1"/>
  <c r="BC26" i="21"/>
  <c r="BD25" i="21"/>
  <c r="BC25" i="21"/>
  <c r="BB25" i="21"/>
  <c r="F24" i="21"/>
  <c r="E24" i="21"/>
  <c r="F25" i="21" s="1"/>
  <c r="D24" i="21"/>
  <c r="C24"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V22" i="21"/>
  <c r="U22" i="21"/>
  <c r="T22" i="21"/>
  <c r="S22" i="21"/>
  <c r="R22" i="21"/>
  <c r="Q22" i="21"/>
  <c r="P22" i="21"/>
  <c r="O22" i="21"/>
  <c r="N22" i="21"/>
  <c r="M22" i="21"/>
  <c r="L22" i="21"/>
  <c r="K22" i="21"/>
  <c r="J22" i="21"/>
  <c r="I22" i="21"/>
  <c r="H22" i="21"/>
  <c r="G22" i="21"/>
  <c r="F22" i="21"/>
  <c r="E22" i="21"/>
  <c r="D22" i="21"/>
  <c r="C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E26" i="21" s="1"/>
  <c r="BD19" i="21"/>
  <c r="BD30" i="21" s="1"/>
  <c r="BC19" i="21"/>
  <c r="BB19" i="21"/>
  <c r="BB30" i="21" s="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F16" i="21"/>
  <c r="E16" i="21"/>
  <c r="D16" i="21"/>
  <c r="BA15" i="21"/>
  <c r="AZ15" i="21"/>
  <c r="AY15" i="21"/>
  <c r="AX15" i="21"/>
  <c r="AW15" i="21"/>
  <c r="AV15" i="21"/>
  <c r="AU15" i="21"/>
  <c r="AT15" i="21"/>
  <c r="AS15" i="21"/>
  <c r="AR15" i="21"/>
  <c r="AQ15" i="21"/>
  <c r="AP15" i="21"/>
  <c r="AO15" i="21"/>
  <c r="AN15" i="21"/>
  <c r="AM15" i="21"/>
  <c r="AL15" i="21"/>
  <c r="AK15" i="21"/>
  <c r="AJ15" i="21"/>
  <c r="AI15" i="21"/>
  <c r="AH15" i="21"/>
  <c r="AG15" i="21"/>
  <c r="AF15" i="21"/>
  <c r="AE15" i="21"/>
  <c r="AD15" i="21"/>
  <c r="AC15" i="21"/>
  <c r="AB15" i="21"/>
  <c r="AA15" i="21"/>
  <c r="Z15" i="21"/>
  <c r="Y15" i="21"/>
  <c r="X15" i="21"/>
  <c r="W15" i="21"/>
  <c r="V15" i="21"/>
  <c r="U15" i="21"/>
  <c r="T15" i="21"/>
  <c r="S15" i="21"/>
  <c r="R15" i="21"/>
  <c r="Q15" i="21"/>
  <c r="P15" i="21"/>
  <c r="O15" i="21"/>
  <c r="N15" i="21"/>
  <c r="M15" i="21"/>
  <c r="L15" i="21"/>
  <c r="K15" i="21"/>
  <c r="J15" i="21"/>
  <c r="I15" i="21"/>
  <c r="H15" i="21"/>
  <c r="G15" i="21"/>
  <c r="F15" i="21"/>
  <c r="E15" i="21"/>
  <c r="D15" i="21"/>
  <c r="BA14" i="21"/>
  <c r="AZ14" i="21"/>
  <c r="AY14" i="21"/>
  <c r="AX14" i="21"/>
  <c r="AW14" i="21"/>
  <c r="AV14" i="21"/>
  <c r="AU14" i="21"/>
  <c r="AT14" i="21"/>
  <c r="AS14" i="21"/>
  <c r="AR14" i="21"/>
  <c r="AQ14" i="21"/>
  <c r="AP14" i="21"/>
  <c r="AO14" i="21"/>
  <c r="AN14" i="21"/>
  <c r="AM14" i="21"/>
  <c r="AL14" i="21"/>
  <c r="AK14" i="21"/>
  <c r="AJ14" i="21"/>
  <c r="AI14" i="21"/>
  <c r="AH14" i="21"/>
  <c r="AG14" i="21"/>
  <c r="AF14" i="21"/>
  <c r="AE14" i="21"/>
  <c r="AD14" i="21"/>
  <c r="AC14" i="21"/>
  <c r="AB14" i="21"/>
  <c r="AA14" i="21"/>
  <c r="Z14" i="21"/>
  <c r="Y14" i="21"/>
  <c r="X14" i="21"/>
  <c r="W14" i="21"/>
  <c r="V14" i="21"/>
  <c r="U14" i="21"/>
  <c r="T14" i="21"/>
  <c r="S14" i="21"/>
  <c r="R14" i="21"/>
  <c r="Q14" i="21"/>
  <c r="P14" i="21"/>
  <c r="O14" i="21"/>
  <c r="N14" i="21"/>
  <c r="M14" i="21"/>
  <c r="L14" i="21"/>
  <c r="K14" i="21"/>
  <c r="J14" i="21"/>
  <c r="I14" i="21"/>
  <c r="H14" i="21"/>
  <c r="G14" i="21"/>
  <c r="F14" i="21"/>
  <c r="E14" i="21"/>
  <c r="D14" i="21"/>
  <c r="C14" i="21"/>
  <c r="BA13" i="21"/>
  <c r="AZ13" i="21"/>
  <c r="AY13" i="21"/>
  <c r="AX13" i="21"/>
  <c r="AW13" i="21"/>
  <c r="AV13" i="21"/>
  <c r="AU13" i="21"/>
  <c r="AT13" i="21"/>
  <c r="AS13" i="21"/>
  <c r="AR13" i="21"/>
  <c r="AQ13" i="21"/>
  <c r="AP13" i="21"/>
  <c r="AO13" i="21"/>
  <c r="AN13" i="21"/>
  <c r="AM13" i="21"/>
  <c r="AL13" i="21"/>
  <c r="AK13" i="21"/>
  <c r="AJ13" i="21"/>
  <c r="AI13" i="21"/>
  <c r="AH13" i="21"/>
  <c r="AG13" i="21"/>
  <c r="AF13" i="21"/>
  <c r="AE13" i="21"/>
  <c r="AD13" i="21"/>
  <c r="AC13" i="21"/>
  <c r="AB13" i="21"/>
  <c r="AA13" i="21"/>
  <c r="Z13" i="21"/>
  <c r="Y13" i="21"/>
  <c r="X13" i="21"/>
  <c r="W13" i="21"/>
  <c r="V13" i="21"/>
  <c r="U13" i="21"/>
  <c r="T13" i="21"/>
  <c r="S13" i="21"/>
  <c r="R13" i="21"/>
  <c r="Q13" i="21"/>
  <c r="P13" i="21"/>
  <c r="O13" i="21"/>
  <c r="N13" i="21"/>
  <c r="M13" i="21"/>
  <c r="L13" i="21"/>
  <c r="K13" i="21"/>
  <c r="J13" i="21"/>
  <c r="I13" i="21"/>
  <c r="H13" i="21"/>
  <c r="G13" i="21"/>
  <c r="F13" i="21"/>
  <c r="E13" i="21"/>
  <c r="D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32" i="20"/>
  <c r="F32" i="20"/>
  <c r="G28" i="20"/>
  <c r="BD25" i="20"/>
  <c r="BC25" i="20"/>
  <c r="BB25" i="20"/>
  <c r="F25" i="20"/>
  <c r="F24" i="20"/>
  <c r="E24" i="20"/>
  <c r="D24" i="20"/>
  <c r="E25" i="20" s="1"/>
  <c r="C24"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V22" i="20"/>
  <c r="U22" i="20"/>
  <c r="T22" i="20"/>
  <c r="S22" i="20"/>
  <c r="R22" i="20"/>
  <c r="Q22" i="20"/>
  <c r="P22" i="20"/>
  <c r="O22" i="20"/>
  <c r="N22" i="20"/>
  <c r="M22" i="20"/>
  <c r="L22" i="20"/>
  <c r="K22" i="20"/>
  <c r="J22" i="20"/>
  <c r="I22" i="20"/>
  <c r="H22" i="20"/>
  <c r="G22" i="20"/>
  <c r="F22" i="20"/>
  <c r="E22" i="20"/>
  <c r="D22" i="20"/>
  <c r="C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H32" i="20" s="1"/>
  <c r="BF19" i="20"/>
  <c r="BE19" i="20"/>
  <c r="BE26" i="20" s="1"/>
  <c r="BD19" i="20"/>
  <c r="BC19" i="20"/>
  <c r="BB19" i="20"/>
  <c r="BB30" i="20" s="1"/>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AU16" i="20"/>
  <c r="AT16" i="20"/>
  <c r="AS16" i="20"/>
  <c r="AR16" i="20"/>
  <c r="AQ16" i="20"/>
  <c r="AP16" i="20"/>
  <c r="AO16" i="20"/>
  <c r="AN16" i="20"/>
  <c r="AM16" i="20"/>
  <c r="AL16" i="20"/>
  <c r="AK16" i="20"/>
  <c r="AJ16" i="20"/>
  <c r="AI16" i="20"/>
  <c r="AH16" i="20"/>
  <c r="AG16" i="20"/>
  <c r="AF16" i="20"/>
  <c r="AE16" i="20"/>
  <c r="AD16" i="20"/>
  <c r="AC16" i="20"/>
  <c r="AB16" i="20"/>
  <c r="AA16" i="20"/>
  <c r="Z16" i="20"/>
  <c r="Y16" i="20"/>
  <c r="X16" i="20"/>
  <c r="W16" i="20"/>
  <c r="V16" i="20"/>
  <c r="U16" i="20"/>
  <c r="T16" i="20"/>
  <c r="S16" i="20"/>
  <c r="R16" i="20"/>
  <c r="Q16" i="20"/>
  <c r="P16" i="20"/>
  <c r="O16" i="20"/>
  <c r="N16" i="20"/>
  <c r="M16" i="20"/>
  <c r="L16" i="20"/>
  <c r="K16" i="20"/>
  <c r="J16" i="20"/>
  <c r="I16" i="20"/>
  <c r="H16" i="20"/>
  <c r="G16" i="20"/>
  <c r="F16" i="20"/>
  <c r="E16" i="20"/>
  <c r="D16" i="20"/>
  <c r="BA15" i="20"/>
  <c r="AZ15" i="20"/>
  <c r="AY15" i="20"/>
  <c r="AX15" i="20"/>
  <c r="AW15" i="20"/>
  <c r="AV15" i="20"/>
  <c r="AU15" i="20"/>
  <c r="AT15" i="20"/>
  <c r="AS15" i="20"/>
  <c r="AR15" i="20"/>
  <c r="AQ15" i="20"/>
  <c r="AP15" i="20"/>
  <c r="AO15" i="20"/>
  <c r="AN15" i="20"/>
  <c r="AM15" i="20"/>
  <c r="AL15" i="20"/>
  <c r="AK15" i="20"/>
  <c r="AJ15" i="20"/>
  <c r="AI15" i="20"/>
  <c r="AH15" i="20"/>
  <c r="AG15" i="20"/>
  <c r="AF15" i="20"/>
  <c r="AE15" i="20"/>
  <c r="AD15" i="20"/>
  <c r="AC15" i="20"/>
  <c r="AB15" i="20"/>
  <c r="AA15" i="20"/>
  <c r="Z15" i="20"/>
  <c r="Y15" i="20"/>
  <c r="X15" i="20"/>
  <c r="W15" i="20"/>
  <c r="V15" i="20"/>
  <c r="U15" i="20"/>
  <c r="T15" i="20"/>
  <c r="S15" i="20"/>
  <c r="R15" i="20"/>
  <c r="Q15" i="20"/>
  <c r="P15" i="20"/>
  <c r="O15" i="20"/>
  <c r="N15" i="20"/>
  <c r="M15" i="20"/>
  <c r="L15" i="20"/>
  <c r="K15" i="20"/>
  <c r="J15" i="20"/>
  <c r="I15" i="20"/>
  <c r="H15" i="20"/>
  <c r="G15" i="20"/>
  <c r="F15" i="20"/>
  <c r="E15" i="20"/>
  <c r="D15" i="20"/>
  <c r="BA14" i="20"/>
  <c r="AZ14" i="20"/>
  <c r="AY14" i="20"/>
  <c r="AX14" i="20"/>
  <c r="AW14" i="20"/>
  <c r="AV14" i="20"/>
  <c r="AU14" i="20"/>
  <c r="AT14" i="20"/>
  <c r="AS14" i="20"/>
  <c r="AR14" i="20"/>
  <c r="AQ14" i="20"/>
  <c r="AP14" i="20"/>
  <c r="AO14" i="20"/>
  <c r="AN14" i="20"/>
  <c r="AM14" i="20"/>
  <c r="AL14" i="20"/>
  <c r="AK14" i="20"/>
  <c r="AJ14" i="20"/>
  <c r="AI14" i="20"/>
  <c r="AH14" i="20"/>
  <c r="AG14" i="20"/>
  <c r="AF14" i="20"/>
  <c r="AE14" i="20"/>
  <c r="AD14" i="20"/>
  <c r="AC14" i="20"/>
  <c r="AB14"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A13" i="20"/>
  <c r="AZ13" i="20"/>
  <c r="AY13" i="20"/>
  <c r="AX13" i="20"/>
  <c r="AW13" i="20"/>
  <c r="AV13" i="20"/>
  <c r="AU13" i="20"/>
  <c r="AT13" i="20"/>
  <c r="AS13" i="20"/>
  <c r="AR13" i="20"/>
  <c r="AQ13" i="20"/>
  <c r="AP13" i="20"/>
  <c r="AO13" i="20"/>
  <c r="AN13" i="20"/>
  <c r="AM13" i="20"/>
  <c r="AL13" i="20"/>
  <c r="AK13" i="20"/>
  <c r="AJ13" i="20"/>
  <c r="AI13" i="20"/>
  <c r="AH13" i="20"/>
  <c r="AG13" i="20"/>
  <c r="AF13" i="20"/>
  <c r="AE13" i="20"/>
  <c r="AD13" i="20"/>
  <c r="AC13" i="20"/>
  <c r="AB13" i="20"/>
  <c r="AA13" i="20"/>
  <c r="Z13" i="20"/>
  <c r="Y13" i="20"/>
  <c r="X13" i="20"/>
  <c r="W13" i="20"/>
  <c r="V13" i="20"/>
  <c r="U13" i="20"/>
  <c r="T13" i="20"/>
  <c r="S13" i="20"/>
  <c r="R13" i="20"/>
  <c r="Q13" i="20"/>
  <c r="P13" i="20"/>
  <c r="O13" i="20"/>
  <c r="N13" i="20"/>
  <c r="M13" i="20"/>
  <c r="L13" i="20"/>
  <c r="K13" i="20"/>
  <c r="J13" i="20"/>
  <c r="I13" i="20"/>
  <c r="H13" i="20"/>
  <c r="G13" i="20"/>
  <c r="F13" i="20"/>
  <c r="E13" i="20"/>
  <c r="D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H32" i="19"/>
  <c r="G32" i="19"/>
  <c r="F32" i="19"/>
  <c r="BC30" i="19"/>
  <c r="G28" i="19"/>
  <c r="BD26" i="19"/>
  <c r="BD24" i="19" s="1"/>
  <c r="BC26" i="19"/>
  <c r="BD25" i="19"/>
  <c r="BC25" i="19"/>
  <c r="BB25" i="19"/>
  <c r="F24" i="19"/>
  <c r="E24" i="19"/>
  <c r="F25" i="19" s="1"/>
  <c r="D24" i="19"/>
  <c r="C24"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AT22" i="19"/>
  <c r="AS22" i="19"/>
  <c r="AR22" i="19"/>
  <c r="AQ22" i="19"/>
  <c r="AP22" i="19"/>
  <c r="AO22" i="19"/>
  <c r="AN22" i="19"/>
  <c r="AM22" i="19"/>
  <c r="AL22" i="19"/>
  <c r="AK22" i="19"/>
  <c r="AJ22" i="19"/>
  <c r="AI22" i="19"/>
  <c r="AH22" i="19"/>
  <c r="AG22" i="19"/>
  <c r="AF22" i="19"/>
  <c r="AE22" i="19"/>
  <c r="AD22" i="19"/>
  <c r="AC22" i="19"/>
  <c r="AB22" i="19"/>
  <c r="AA22" i="19"/>
  <c r="Z22" i="19"/>
  <c r="Y22" i="19"/>
  <c r="X22" i="19"/>
  <c r="W22" i="19"/>
  <c r="V22" i="19"/>
  <c r="U22" i="19"/>
  <c r="T22" i="19"/>
  <c r="S22" i="19"/>
  <c r="R22" i="19"/>
  <c r="Q22" i="19"/>
  <c r="P22" i="19"/>
  <c r="O22" i="19"/>
  <c r="N22" i="19"/>
  <c r="M22" i="19"/>
  <c r="L22" i="19"/>
  <c r="K22" i="19"/>
  <c r="J22" i="19"/>
  <c r="I22" i="19"/>
  <c r="H22" i="19"/>
  <c r="G22" i="19"/>
  <c r="F22" i="19"/>
  <c r="E22" i="19"/>
  <c r="D22" i="19"/>
  <c r="C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E26" i="19" s="1"/>
  <c r="BD19" i="19"/>
  <c r="BD30" i="19" s="1"/>
  <c r="BC19" i="19"/>
  <c r="BB19" i="19"/>
  <c r="BB30" i="19" s="1"/>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AU16" i="19"/>
  <c r="AT16" i="19"/>
  <c r="AS16" i="19"/>
  <c r="AR16"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D16" i="19"/>
  <c r="BA15" i="19"/>
  <c r="AZ15" i="19"/>
  <c r="AY15" i="19"/>
  <c r="AX15" i="19"/>
  <c r="AW15" i="19"/>
  <c r="AV15" i="19"/>
  <c r="AU15" i="19"/>
  <c r="AT15" i="19"/>
  <c r="AS15" i="19"/>
  <c r="AR15" i="19"/>
  <c r="AQ15" i="19"/>
  <c r="AP15" i="19"/>
  <c r="AO15" i="19"/>
  <c r="AN15"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D15"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A13" i="19"/>
  <c r="AZ13" i="19"/>
  <c r="AY13" i="19"/>
  <c r="AX13" i="19"/>
  <c r="AW13" i="19"/>
  <c r="AV13" i="19"/>
  <c r="AU13" i="19"/>
  <c r="AT13" i="19"/>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D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H32" i="18"/>
  <c r="G32" i="18"/>
  <c r="F32" i="18"/>
  <c r="BC30" i="18"/>
  <c r="G28" i="18"/>
  <c r="BD26" i="18"/>
  <c r="BC26" i="18"/>
  <c r="BD25" i="18"/>
  <c r="BC25" i="18"/>
  <c r="BB25" i="18"/>
  <c r="F25" i="18"/>
  <c r="D25" i="18"/>
  <c r="F24" i="18"/>
  <c r="E24" i="18"/>
  <c r="E25" i="18" s="1"/>
  <c r="D24" i="18"/>
  <c r="C24"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AT22" i="18"/>
  <c r="AS22" i="18"/>
  <c r="AR22" i="18"/>
  <c r="AQ22" i="18"/>
  <c r="AP22" i="18"/>
  <c r="AO22" i="18"/>
  <c r="AN22" i="18"/>
  <c r="AM22" i="18"/>
  <c r="AL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K22" i="18"/>
  <c r="J22" i="18"/>
  <c r="I22" i="18"/>
  <c r="H22" i="18"/>
  <c r="G22" i="18"/>
  <c r="F22" i="18"/>
  <c r="E22" i="18"/>
  <c r="D22" i="18"/>
  <c r="C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J32" i="18" s="1"/>
  <c r="I20" i="18"/>
  <c r="I32" i="18" s="1"/>
  <c r="H20" i="18"/>
  <c r="BE19" i="18"/>
  <c r="BE26" i="18" s="1"/>
  <c r="BD19" i="18"/>
  <c r="BC19" i="18"/>
  <c r="BB19" i="18"/>
  <c r="BB26" i="18" s="1"/>
  <c r="G19" i="18"/>
  <c r="G30" i="18" s="1"/>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AU16" i="18"/>
  <c r="AT16" i="18"/>
  <c r="AS16" i="18"/>
  <c r="AR16" i="18"/>
  <c r="AQ16" i="18"/>
  <c r="AP16" i="18"/>
  <c r="AO16" i="18"/>
  <c r="AN16" i="18"/>
  <c r="AM16" i="18"/>
  <c r="AL16" i="18"/>
  <c r="AK16" i="18"/>
  <c r="AJ16" i="18"/>
  <c r="AI16" i="18"/>
  <c r="AH16" i="18"/>
  <c r="AG16" i="18"/>
  <c r="AF16" i="18"/>
  <c r="AE16" i="18"/>
  <c r="AD16" i="18"/>
  <c r="AC16" i="18"/>
  <c r="AB16" i="18"/>
  <c r="AA16" i="18"/>
  <c r="Z16" i="18"/>
  <c r="Y16" i="18"/>
  <c r="X16" i="18"/>
  <c r="W16" i="18"/>
  <c r="V16" i="18"/>
  <c r="U16" i="18"/>
  <c r="T16" i="18"/>
  <c r="S16" i="18"/>
  <c r="R16" i="18"/>
  <c r="Q16" i="18"/>
  <c r="P16" i="18"/>
  <c r="O16" i="18"/>
  <c r="N16" i="18"/>
  <c r="M16" i="18"/>
  <c r="L16" i="18"/>
  <c r="K16" i="18"/>
  <c r="J16" i="18"/>
  <c r="I16" i="18"/>
  <c r="H16" i="18"/>
  <c r="G16" i="18"/>
  <c r="F16" i="18"/>
  <c r="E16" i="18"/>
  <c r="D16" i="18"/>
  <c r="BA15" i="18"/>
  <c r="AZ15" i="18"/>
  <c r="AY15" i="18"/>
  <c r="AX15" i="18"/>
  <c r="AW15" i="18"/>
  <c r="AV15" i="18"/>
  <c r="AU15" i="18"/>
  <c r="AT15" i="18"/>
  <c r="AS15" i="18"/>
  <c r="AR15" i="18"/>
  <c r="AQ15" i="18"/>
  <c r="AP15" i="18"/>
  <c r="AO15" i="18"/>
  <c r="AN15" i="18"/>
  <c r="AM15" i="18"/>
  <c r="AL15" i="18"/>
  <c r="AK15" i="18"/>
  <c r="AJ15" i="18"/>
  <c r="AI15" i="18"/>
  <c r="AH15" i="18"/>
  <c r="AG15" i="18"/>
  <c r="AF15" i="18"/>
  <c r="AE15" i="18"/>
  <c r="AD15" i="18"/>
  <c r="AC15" i="18"/>
  <c r="AB15" i="18"/>
  <c r="AA15" i="18"/>
  <c r="Z15" i="18"/>
  <c r="Y15" i="18"/>
  <c r="X15" i="18"/>
  <c r="W15" i="18"/>
  <c r="V15" i="18"/>
  <c r="U15" i="18"/>
  <c r="T15" i="18"/>
  <c r="S15" i="18"/>
  <c r="R15" i="18"/>
  <c r="Q15" i="18"/>
  <c r="P15" i="18"/>
  <c r="O15" i="18"/>
  <c r="N15" i="18"/>
  <c r="M15" i="18"/>
  <c r="L15" i="18"/>
  <c r="K15" i="18"/>
  <c r="J15" i="18"/>
  <c r="I15" i="18"/>
  <c r="H15" i="18"/>
  <c r="G15" i="18"/>
  <c r="F15" i="18"/>
  <c r="E15" i="18"/>
  <c r="D15" i="18"/>
  <c r="BA14" i="18"/>
  <c r="AZ14" i="18"/>
  <c r="AY14" i="18"/>
  <c r="AX14" i="18"/>
  <c r="AW14" i="18"/>
  <c r="AV14" i="18"/>
  <c r="AU14" i="18"/>
  <c r="AT14" i="18"/>
  <c r="AS14" i="18"/>
  <c r="AR14" i="18"/>
  <c r="AQ14" i="18"/>
  <c r="AP14" i="18"/>
  <c r="AO14" i="18"/>
  <c r="AN14" i="18"/>
  <c r="AM14" i="18"/>
  <c r="AL14" i="18"/>
  <c r="AK14" i="18"/>
  <c r="AJ14" i="18"/>
  <c r="AI14" i="18"/>
  <c r="AH14" i="18"/>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BA13" i="18"/>
  <c r="AZ13" i="18"/>
  <c r="AY13" i="18"/>
  <c r="AX13" i="18"/>
  <c r="AW13" i="18"/>
  <c r="AV13" i="18"/>
  <c r="AU13" i="18"/>
  <c r="AT13" i="18"/>
  <c r="AS13" i="18"/>
  <c r="AR13" i="18"/>
  <c r="AQ13" i="18"/>
  <c r="AP13" i="18"/>
  <c r="AO13" i="18"/>
  <c r="AN13" i="18"/>
  <c r="AM13" i="18"/>
  <c r="AL13" i="18"/>
  <c r="AK13" i="18"/>
  <c r="AJ13" i="18"/>
  <c r="AI13" i="18"/>
  <c r="AH13" i="18"/>
  <c r="AG13" i="18"/>
  <c r="AF13" i="18"/>
  <c r="AE13" i="18"/>
  <c r="AD13" i="18"/>
  <c r="AC13" i="18"/>
  <c r="AB13" i="18"/>
  <c r="AA13" i="18"/>
  <c r="Z13" i="18"/>
  <c r="Y13" i="18"/>
  <c r="X13" i="18"/>
  <c r="W13" i="18"/>
  <c r="V13" i="18"/>
  <c r="U13" i="18"/>
  <c r="T13" i="18"/>
  <c r="S13" i="18"/>
  <c r="R13" i="18"/>
  <c r="Q13" i="18"/>
  <c r="P13" i="18"/>
  <c r="O13" i="18"/>
  <c r="N13" i="18"/>
  <c r="M13" i="18"/>
  <c r="L13" i="18"/>
  <c r="K13" i="18"/>
  <c r="J13" i="18"/>
  <c r="I13" i="18"/>
  <c r="H13" i="18"/>
  <c r="G13" i="18"/>
  <c r="F13" i="18"/>
  <c r="E13" i="18"/>
  <c r="D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K32" i="17"/>
  <c r="I32" i="17"/>
  <c r="H32" i="17"/>
  <c r="G32" i="17"/>
  <c r="F32" i="17"/>
  <c r="H30" i="17"/>
  <c r="F30" i="17"/>
  <c r="G28" i="17"/>
  <c r="BD25" i="17"/>
  <c r="BC25" i="17"/>
  <c r="BB25" i="17"/>
  <c r="F25" i="17"/>
  <c r="F24" i="17"/>
  <c r="E24" i="17"/>
  <c r="D24" i="17"/>
  <c r="E25" i="17" s="1"/>
  <c r="C24" i="17"/>
  <c r="D25" i="17" s="1"/>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AT22" i="17"/>
  <c r="AS22" i="17"/>
  <c r="AR22" i="17"/>
  <c r="AQ22" i="17"/>
  <c r="AP22" i="17"/>
  <c r="AO22" i="17"/>
  <c r="AN22" i="17"/>
  <c r="AM22" i="17"/>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G22" i="17"/>
  <c r="F22" i="17"/>
  <c r="E22" i="17"/>
  <c r="D22" i="17"/>
  <c r="C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G30" i="17" s="1"/>
  <c r="I20" i="17"/>
  <c r="H20" i="17"/>
  <c r="BE19" i="17"/>
  <c r="BE26" i="17" s="1"/>
  <c r="BD19" i="17"/>
  <c r="BC19" i="17"/>
  <c r="BB19" i="17"/>
  <c r="H19" i="17"/>
  <c r="F19" i="17"/>
  <c r="F26" i="17" s="1"/>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AU16" i="17"/>
  <c r="AT16" i="17"/>
  <c r="AS16" i="17"/>
  <c r="AR16" i="17"/>
  <c r="AQ16" i="17"/>
  <c r="AP16" i="17"/>
  <c r="AO16" i="17"/>
  <c r="AN16" i="17"/>
  <c r="AM16" i="17"/>
  <c r="AL16" i="17"/>
  <c r="AK16" i="17"/>
  <c r="AJ16" i="17"/>
  <c r="AI16" i="17"/>
  <c r="AH16" i="17"/>
  <c r="AG16"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G16" i="17"/>
  <c r="F16" i="17"/>
  <c r="E16" i="17"/>
  <c r="D16" i="17"/>
  <c r="BA15" i="17"/>
  <c r="AZ15" i="17"/>
  <c r="AY15" i="17"/>
  <c r="AX15" i="17"/>
  <c r="AW15" i="17"/>
  <c r="AV15" i="17"/>
  <c r="AU15" i="17"/>
  <c r="AT15" i="17"/>
  <c r="AS15" i="17"/>
  <c r="AR15" i="17"/>
  <c r="AQ15" i="17"/>
  <c r="AP15" i="17"/>
  <c r="AO15" i="17"/>
  <c r="AN15" i="17"/>
  <c r="AM15" i="17"/>
  <c r="AL15" i="17"/>
  <c r="AK15" i="17"/>
  <c r="AJ15" i="17"/>
  <c r="AI15" i="17"/>
  <c r="AH15" i="17"/>
  <c r="AG15" i="17"/>
  <c r="AF15" i="17"/>
  <c r="AE15" i="17"/>
  <c r="AD15" i="17"/>
  <c r="AC15" i="17"/>
  <c r="AB15" i="17"/>
  <c r="AA15" i="17"/>
  <c r="Z15" i="17"/>
  <c r="Y15" i="17"/>
  <c r="X15" i="17"/>
  <c r="W15" i="17"/>
  <c r="V15" i="17"/>
  <c r="U15" i="17"/>
  <c r="T15" i="17"/>
  <c r="S15" i="17"/>
  <c r="R15" i="17"/>
  <c r="Q15" i="17"/>
  <c r="P15" i="17"/>
  <c r="O15" i="17"/>
  <c r="N15" i="17"/>
  <c r="M15" i="17"/>
  <c r="L15" i="17"/>
  <c r="K15" i="17"/>
  <c r="J15" i="17"/>
  <c r="I15" i="17"/>
  <c r="H15" i="17"/>
  <c r="G15" i="17"/>
  <c r="F15" i="17"/>
  <c r="E15" i="17"/>
  <c r="D15" i="17"/>
  <c r="BA14" i="17"/>
  <c r="AZ14" i="17"/>
  <c r="AY14" i="17"/>
  <c r="AX14" i="17"/>
  <c r="AW14" i="17"/>
  <c r="AV14" i="17"/>
  <c r="AU14" i="17"/>
  <c r="AT14" i="17"/>
  <c r="AS14" i="17"/>
  <c r="AR14" i="17"/>
  <c r="AQ14" i="17"/>
  <c r="AP14" i="17"/>
  <c r="AO14" i="17"/>
  <c r="AN14" i="17"/>
  <c r="AM14" i="17"/>
  <c r="AL14" i="17"/>
  <c r="AK14" i="17"/>
  <c r="AJ14" i="17"/>
  <c r="AI14" i="17"/>
  <c r="AH14" i="17"/>
  <c r="AG14" i="17"/>
  <c r="AF14" i="17"/>
  <c r="AE14" i="17"/>
  <c r="AD14" i="17"/>
  <c r="AC14" i="17"/>
  <c r="AB14" i="17"/>
  <c r="AA14" i="17"/>
  <c r="Z14" i="17"/>
  <c r="Y14" i="17"/>
  <c r="X14" i="17"/>
  <c r="W14" i="17"/>
  <c r="V14" i="17"/>
  <c r="U14" i="17"/>
  <c r="T14" i="17"/>
  <c r="S14" i="17"/>
  <c r="R14" i="17"/>
  <c r="Q14" i="17"/>
  <c r="P14" i="17"/>
  <c r="O14" i="17"/>
  <c r="N14" i="17"/>
  <c r="M14" i="17"/>
  <c r="L14" i="17"/>
  <c r="K14" i="17"/>
  <c r="J14" i="17"/>
  <c r="I14" i="17"/>
  <c r="H14" i="17"/>
  <c r="G14" i="17"/>
  <c r="F14" i="17"/>
  <c r="E14" i="17"/>
  <c r="D14" i="17"/>
  <c r="C14" i="17"/>
  <c r="BA13" i="17"/>
  <c r="AZ13" i="17"/>
  <c r="AY13" i="17"/>
  <c r="AX13" i="17"/>
  <c r="AW13" i="17"/>
  <c r="AV13" i="17"/>
  <c r="AU13" i="17"/>
  <c r="AT13" i="17"/>
  <c r="AS13" i="17"/>
  <c r="AR13" i="17"/>
  <c r="AQ13" i="17"/>
  <c r="AP13" i="17"/>
  <c r="AO13" i="17"/>
  <c r="AN13" i="17"/>
  <c r="AM13" i="17"/>
  <c r="AL13" i="17"/>
  <c r="AK13" i="17"/>
  <c r="AJ13" i="17"/>
  <c r="AI13" i="17"/>
  <c r="AH13" i="17"/>
  <c r="AG13" i="17"/>
  <c r="AF13" i="17"/>
  <c r="AE13" i="17"/>
  <c r="AD13" i="17"/>
  <c r="AC13" i="17"/>
  <c r="AB13" i="17"/>
  <c r="AA13" i="17"/>
  <c r="Z13" i="17"/>
  <c r="Y13" i="17"/>
  <c r="X13" i="17"/>
  <c r="W13" i="17"/>
  <c r="V13" i="17"/>
  <c r="U13" i="17"/>
  <c r="T13" i="17"/>
  <c r="S13" i="17"/>
  <c r="R13" i="17"/>
  <c r="Q13" i="17"/>
  <c r="P13" i="17"/>
  <c r="O13" i="17"/>
  <c r="N13" i="17"/>
  <c r="M13" i="17"/>
  <c r="L13" i="17"/>
  <c r="K13" i="17"/>
  <c r="J13" i="17"/>
  <c r="I13" i="17"/>
  <c r="H13" i="17"/>
  <c r="G13" i="17"/>
  <c r="F13" i="17"/>
  <c r="E13" i="17"/>
  <c r="D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E6" i="13"/>
  <c r="F6" i="13"/>
  <c r="G6" i="13"/>
  <c r="H6" i="13"/>
  <c r="I6" i="13"/>
  <c r="J6" i="13"/>
  <c r="K6" i="13"/>
  <c r="L6" i="13"/>
  <c r="M6" i="13"/>
  <c r="N6" i="13"/>
  <c r="O6" i="13"/>
  <c r="P6" i="13"/>
  <c r="Q6" i="13"/>
  <c r="R6" i="13"/>
  <c r="S6" i="13"/>
  <c r="T6" i="13"/>
  <c r="U6" i="13"/>
  <c r="V6" i="13"/>
  <c r="W6" i="13"/>
  <c r="X6" i="13"/>
  <c r="Y6" i="13"/>
  <c r="Z6" i="13"/>
  <c r="AA6" i="13"/>
  <c r="AB6" i="13"/>
  <c r="AC6" i="13"/>
  <c r="AD6" i="13"/>
  <c r="AE6" i="13"/>
  <c r="AF6" i="13"/>
  <c r="AG6" i="13"/>
  <c r="AH6" i="13"/>
  <c r="AI6" i="13"/>
  <c r="AJ6" i="13"/>
  <c r="AK6" i="13"/>
  <c r="AL6" i="13"/>
  <c r="AM6" i="13"/>
  <c r="AN6" i="13"/>
  <c r="AO6" i="13"/>
  <c r="AP6" i="13"/>
  <c r="AQ6" i="13"/>
  <c r="AR6" i="13"/>
  <c r="AS6" i="13"/>
  <c r="AT6" i="13"/>
  <c r="AU6" i="13"/>
  <c r="AV6" i="13"/>
  <c r="D6" i="13"/>
  <c r="AW6" i="13" s="1"/>
  <c r="BD47" i="27"/>
  <c r="BC47" i="27"/>
  <c r="BB47" i="27"/>
  <c r="F47" i="27"/>
  <c r="G32" i="27"/>
  <c r="F32" i="27"/>
  <c r="G28" i="27"/>
  <c r="BD25" i="27"/>
  <c r="BC25" i="27"/>
  <c r="BB25" i="27"/>
  <c r="E25" i="27"/>
  <c r="F24" i="27"/>
  <c r="E24" i="27"/>
  <c r="F25" i="27" s="1"/>
  <c r="D24" i="27"/>
  <c r="C24" i="27"/>
  <c r="D25" i="27" s="1"/>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AT22" i="27"/>
  <c r="AS22" i="27"/>
  <c r="AR22" i="27"/>
  <c r="AQ22" i="27"/>
  <c r="AP22" i="27"/>
  <c r="AO22" i="27"/>
  <c r="AN22" i="27"/>
  <c r="AM22" i="27"/>
  <c r="AL22" i="27"/>
  <c r="AK22" i="27"/>
  <c r="AJ22" i="27"/>
  <c r="AI22" i="27"/>
  <c r="AH22" i="27"/>
  <c r="AG22" i="27"/>
  <c r="AF22" i="27"/>
  <c r="AE22" i="27"/>
  <c r="AD22" i="27"/>
  <c r="AC22" i="27"/>
  <c r="AB22"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E26" i="27" s="1"/>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AU16" i="27"/>
  <c r="AT16" i="27"/>
  <c r="AS16" i="27"/>
  <c r="AR16" i="27"/>
  <c r="AQ16" i="27"/>
  <c r="AP16" i="27"/>
  <c r="AO16" i="27"/>
  <c r="AN16" i="27"/>
  <c r="AM16" i="27"/>
  <c r="AL16" i="27"/>
  <c r="AK16" i="27"/>
  <c r="AJ16" i="27"/>
  <c r="AI16" i="27"/>
  <c r="AH16" i="27"/>
  <c r="AG16" i="27"/>
  <c r="AF16" i="27"/>
  <c r="AE16"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E16" i="27"/>
  <c r="D16" i="27"/>
  <c r="BA15" i="27"/>
  <c r="AZ15" i="27"/>
  <c r="AY15" i="27"/>
  <c r="AX15" i="27"/>
  <c r="AW15" i="27"/>
  <c r="AV15" i="27"/>
  <c r="AU15" i="27"/>
  <c r="AT15" i="27"/>
  <c r="AS15" i="27"/>
  <c r="AR15" i="27"/>
  <c r="AQ15" i="27"/>
  <c r="AP15" i="27"/>
  <c r="AO15" i="27"/>
  <c r="AN15" i="27"/>
  <c r="AM15" i="27"/>
  <c r="AL15" i="27"/>
  <c r="AK15" i="27"/>
  <c r="AJ15" i="27"/>
  <c r="AI15"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E15" i="27"/>
  <c r="D15" i="27"/>
  <c r="BA14" i="27"/>
  <c r="AZ14" i="27"/>
  <c r="AY14" i="27"/>
  <c r="AX14" i="27"/>
  <c r="AW14" i="27"/>
  <c r="AV14" i="27"/>
  <c r="AU14" i="27"/>
  <c r="AT14" i="27"/>
  <c r="AS14" i="27"/>
  <c r="AR14" i="27"/>
  <c r="AQ14" i="27"/>
  <c r="AP14" i="27"/>
  <c r="AO14" i="27"/>
  <c r="AN14" i="27"/>
  <c r="AM14" i="27"/>
  <c r="AL14" i="27"/>
  <c r="AK14" i="27"/>
  <c r="AJ14" i="27"/>
  <c r="AI14" i="27"/>
  <c r="AH14" i="27"/>
  <c r="AG14" i="27"/>
  <c r="AF14" i="27"/>
  <c r="AE14" i="27"/>
  <c r="AD14" i="27"/>
  <c r="AC14" i="27"/>
  <c r="AB14"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BA13" i="27"/>
  <c r="AZ13" i="27"/>
  <c r="AY13" i="27"/>
  <c r="AX13" i="27"/>
  <c r="AW13" i="27"/>
  <c r="AV13" i="27"/>
  <c r="AU13" i="27"/>
  <c r="AT13" i="27"/>
  <c r="AS13" i="27"/>
  <c r="AR13" i="27"/>
  <c r="AQ13" i="27"/>
  <c r="AP13" i="27"/>
  <c r="AO13" i="27"/>
  <c r="AN13" i="27"/>
  <c r="AM13" i="27"/>
  <c r="AL13" i="27"/>
  <c r="AK13" i="27"/>
  <c r="AJ13" i="27"/>
  <c r="AI13" i="27"/>
  <c r="AH13" i="27"/>
  <c r="AG13" i="27"/>
  <c r="AF13" i="27"/>
  <c r="AE13" i="27"/>
  <c r="AD13" i="27"/>
  <c r="AC13" i="27"/>
  <c r="AB13" i="27"/>
  <c r="AA13" i="27"/>
  <c r="Z13" i="27"/>
  <c r="Y13" i="27"/>
  <c r="X13" i="27"/>
  <c r="W13" i="27"/>
  <c r="V13" i="27"/>
  <c r="U13" i="27"/>
  <c r="T13" i="27"/>
  <c r="S13" i="27"/>
  <c r="R13" i="27"/>
  <c r="Q13" i="27"/>
  <c r="P13" i="27"/>
  <c r="O13" i="27"/>
  <c r="N13" i="27"/>
  <c r="M13" i="27"/>
  <c r="L13" i="27"/>
  <c r="K13" i="27"/>
  <c r="J13" i="27"/>
  <c r="I13" i="27"/>
  <c r="H13" i="27"/>
  <c r="G13" i="27"/>
  <c r="F13" i="27"/>
  <c r="E13" i="27"/>
  <c r="D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J24" i="14"/>
  <c r="I24" i="14"/>
  <c r="H24" i="14"/>
  <c r="G24" i="14"/>
  <c r="F26" i="25" l="1"/>
  <c r="G26" i="25" s="1"/>
  <c r="H26" i="25" s="1"/>
  <c r="I26" i="25" s="1"/>
  <c r="F30" i="25"/>
  <c r="G19" i="25"/>
  <c r="G30" i="25" s="1"/>
  <c r="J32" i="25"/>
  <c r="L20" i="25"/>
  <c r="I32" i="25"/>
  <c r="K20" i="25"/>
  <c r="E25" i="25"/>
  <c r="BB26" i="25"/>
  <c r="F19" i="24"/>
  <c r="I19" i="24"/>
  <c r="I30" i="24" s="1"/>
  <c r="N20" i="24"/>
  <c r="L32" i="24"/>
  <c r="J32" i="24"/>
  <c r="G19" i="24"/>
  <c r="G30" i="24" s="1"/>
  <c r="BB30" i="24"/>
  <c r="BB26" i="24"/>
  <c r="K20" i="24"/>
  <c r="E25" i="24"/>
  <c r="D25" i="24"/>
  <c r="F25" i="24"/>
  <c r="BC26" i="24"/>
  <c r="H32" i="23"/>
  <c r="J20" i="23"/>
  <c r="F30" i="23"/>
  <c r="F26" i="23"/>
  <c r="G26" i="23" s="1"/>
  <c r="H26" i="23" s="1"/>
  <c r="I26" i="23" s="1"/>
  <c r="BD30" i="23"/>
  <c r="BD26" i="23"/>
  <c r="K20" i="23"/>
  <c r="L32" i="22"/>
  <c r="I19" i="22"/>
  <c r="I30" i="22" s="1"/>
  <c r="N20" i="22"/>
  <c r="G24" i="22"/>
  <c r="BD30" i="22"/>
  <c r="BD26" i="22"/>
  <c r="BF19" i="22"/>
  <c r="F30" i="22"/>
  <c r="F26" i="22"/>
  <c r="G26" i="22" s="1"/>
  <c r="H26" i="22" s="1"/>
  <c r="I26" i="22" s="1"/>
  <c r="I32" i="22"/>
  <c r="K20" i="22"/>
  <c r="D25" i="22"/>
  <c r="G25" i="22"/>
  <c r="BB30" i="22"/>
  <c r="BC30" i="22"/>
  <c r="BC26" i="22"/>
  <c r="F19" i="21"/>
  <c r="K20" i="21"/>
  <c r="I32" i="21"/>
  <c r="E25" i="21"/>
  <c r="D25" i="21"/>
  <c r="G19" i="21"/>
  <c r="G30" i="21" s="1"/>
  <c r="L20" i="21"/>
  <c r="J32" i="21"/>
  <c r="BB26" i="21"/>
  <c r="I32" i="20"/>
  <c r="K20" i="20"/>
  <c r="BC30" i="20"/>
  <c r="BC26" i="20"/>
  <c r="J20" i="20"/>
  <c r="F19" i="20"/>
  <c r="D25" i="20"/>
  <c r="BD30" i="20"/>
  <c r="BD26" i="20"/>
  <c r="BB26" i="20"/>
  <c r="F19" i="19"/>
  <c r="K20" i="19"/>
  <c r="I32" i="19"/>
  <c r="E25" i="19"/>
  <c r="D25" i="19"/>
  <c r="G19" i="19"/>
  <c r="G30" i="19" s="1"/>
  <c r="L20" i="19"/>
  <c r="J32" i="19"/>
  <c r="BB26" i="19"/>
  <c r="I19" i="18"/>
  <c r="I30" i="18" s="1"/>
  <c r="N20" i="18"/>
  <c r="L32" i="18"/>
  <c r="BB30" i="18"/>
  <c r="G34" i="18"/>
  <c r="G36" i="18" s="1"/>
  <c r="G38" i="18" s="1"/>
  <c r="G40" i="18" s="1"/>
  <c r="G43" i="18" s="1"/>
  <c r="G45" i="18" s="1"/>
  <c r="G47" i="18" s="1"/>
  <c r="F26" i="18"/>
  <c r="G26" i="18" s="1"/>
  <c r="F30" i="18"/>
  <c r="K20" i="18"/>
  <c r="BD30" i="18"/>
  <c r="BF19" i="18"/>
  <c r="M32" i="17"/>
  <c r="O20" i="17"/>
  <c r="J19" i="17"/>
  <c r="J30" i="17" s="1"/>
  <c r="H34" i="17"/>
  <c r="H36" i="17" s="1"/>
  <c r="H38" i="17" s="1"/>
  <c r="H40" i="17" s="1"/>
  <c r="H43" i="17" s="1"/>
  <c r="H45" i="17" s="1"/>
  <c r="H47" i="17" s="1"/>
  <c r="H24" i="17"/>
  <c r="G34" i="17"/>
  <c r="G36" i="17" s="1"/>
  <c r="G38" i="17" s="1"/>
  <c r="G40" i="17" s="1"/>
  <c r="G43" i="17"/>
  <c r="G45" i="17" s="1"/>
  <c r="G47" i="17" s="1"/>
  <c r="BB26" i="17"/>
  <c r="BB30" i="17"/>
  <c r="L20" i="17"/>
  <c r="BC30" i="17"/>
  <c r="BC26" i="17"/>
  <c r="F34" i="17"/>
  <c r="F36" i="17" s="1"/>
  <c r="F38" i="17" s="1"/>
  <c r="F40" i="17" s="1"/>
  <c r="F43" i="17" s="1"/>
  <c r="F45" i="17" s="1"/>
  <c r="J32" i="17"/>
  <c r="G24" i="17" s="1"/>
  <c r="BD30" i="17"/>
  <c r="BF19" i="17"/>
  <c r="BD26" i="17"/>
  <c r="G26" i="17"/>
  <c r="H26" i="17" s="1"/>
  <c r="I26" i="17" s="1"/>
  <c r="AY6" i="13"/>
  <c r="AX6" i="13"/>
  <c r="H32" i="27"/>
  <c r="J20" i="27"/>
  <c r="BB30" i="27"/>
  <c r="BB26" i="27"/>
  <c r="I32" i="27"/>
  <c r="F19" i="27"/>
  <c r="K20" i="27"/>
  <c r="BC30" i="27"/>
  <c r="BC26" i="27"/>
  <c r="BD30" i="27"/>
  <c r="BD26" i="27"/>
  <c r="BF19" i="27"/>
  <c r="G34" i="25" l="1"/>
  <c r="G36" i="25" s="1"/>
  <c r="G38" i="25" s="1"/>
  <c r="G40" i="25" s="1"/>
  <c r="G43" i="25" s="1"/>
  <c r="G45" i="25" s="1"/>
  <c r="G47" i="25" s="1"/>
  <c r="H19" i="25"/>
  <c r="H30" i="25" s="1"/>
  <c r="M20" i="25"/>
  <c r="K32" i="25"/>
  <c r="H24" i="25" s="1"/>
  <c r="F34" i="25"/>
  <c r="F36" i="25" s="1"/>
  <c r="F38" i="25" s="1"/>
  <c r="F40" i="25" s="1"/>
  <c r="F43" i="25" s="1"/>
  <c r="F45" i="25" s="1"/>
  <c r="N20" i="25"/>
  <c r="L32" i="25"/>
  <c r="I24" i="25" s="1"/>
  <c r="I19" i="25"/>
  <c r="I30" i="25" s="1"/>
  <c r="G24" i="25"/>
  <c r="I24" i="24"/>
  <c r="I34" i="24"/>
  <c r="I36" i="24" s="1"/>
  <c r="I38" i="24" s="1"/>
  <c r="I40" i="24" s="1"/>
  <c r="I43" i="24" s="1"/>
  <c r="I45" i="24" s="1"/>
  <c r="I47" i="24" s="1"/>
  <c r="M20" i="24"/>
  <c r="H19" i="24"/>
  <c r="H30" i="24" s="1"/>
  <c r="K32" i="24"/>
  <c r="F26" i="24"/>
  <c r="G26" i="24" s="1"/>
  <c r="H26" i="24" s="1"/>
  <c r="I26" i="24" s="1"/>
  <c r="F30" i="24"/>
  <c r="G34" i="24"/>
  <c r="G36" i="24" s="1"/>
  <c r="G38" i="24" s="1"/>
  <c r="G40" i="24" s="1"/>
  <c r="G43" i="24"/>
  <c r="G45" i="24" s="1"/>
  <c r="G47" i="24" s="1"/>
  <c r="G24" i="24"/>
  <c r="N32" i="24"/>
  <c r="P20" i="24"/>
  <c r="K19" i="24"/>
  <c r="K30" i="24" s="1"/>
  <c r="L20" i="23"/>
  <c r="J32" i="23"/>
  <c r="G24" i="23" s="1"/>
  <c r="G19" i="23"/>
  <c r="G30" i="23" s="1"/>
  <c r="F34" i="23"/>
  <c r="F36" i="23" s="1"/>
  <c r="F38" i="23" s="1"/>
  <c r="F40" i="23" s="1"/>
  <c r="F43" i="23" s="1"/>
  <c r="F45" i="23" s="1"/>
  <c r="M20" i="23"/>
  <c r="H19" i="23"/>
  <c r="H30" i="23" s="1"/>
  <c r="K32" i="23"/>
  <c r="H24" i="23" s="1"/>
  <c r="BD24" i="23"/>
  <c r="BD24" i="22"/>
  <c r="G49" i="22"/>
  <c r="H28" i="22" s="1"/>
  <c r="J26" i="22" s="1"/>
  <c r="N32" i="22"/>
  <c r="P20" i="22"/>
  <c r="K19" i="22"/>
  <c r="K30" i="22" s="1"/>
  <c r="F34" i="22"/>
  <c r="F36" i="22" s="1"/>
  <c r="F38" i="22" s="1"/>
  <c r="F40" i="22" s="1"/>
  <c r="F43" i="22" s="1"/>
  <c r="F45" i="22" s="1"/>
  <c r="G47" i="22"/>
  <c r="I34" i="22"/>
  <c r="I36" i="22" s="1"/>
  <c r="I38" i="22" s="1"/>
  <c r="I40" i="22" s="1"/>
  <c r="I43" i="22"/>
  <c r="I45" i="22" s="1"/>
  <c r="I47" i="22" s="1"/>
  <c r="H19" i="22"/>
  <c r="H30" i="22" s="1"/>
  <c r="M20" i="22"/>
  <c r="K32" i="22"/>
  <c r="H24" i="22" s="1"/>
  <c r="I24" i="22"/>
  <c r="G34" i="21"/>
  <c r="G36" i="21" s="1"/>
  <c r="G38" i="21" s="1"/>
  <c r="G40" i="21" s="1"/>
  <c r="G43" i="21" s="1"/>
  <c r="G45" i="21" s="1"/>
  <c r="G47" i="21" s="1"/>
  <c r="M20" i="21"/>
  <c r="K32" i="21"/>
  <c r="H24" i="21" s="1"/>
  <c r="H19" i="21"/>
  <c r="H30" i="21" s="1"/>
  <c r="F30" i="21"/>
  <c r="F26" i="21"/>
  <c r="G26" i="21" s="1"/>
  <c r="H26" i="21" s="1"/>
  <c r="I26" i="21" s="1"/>
  <c r="L32" i="21"/>
  <c r="N20" i="21"/>
  <c r="I19" i="21"/>
  <c r="I30" i="21" s="1"/>
  <c r="J32" i="20"/>
  <c r="G19" i="20"/>
  <c r="G30" i="20" s="1"/>
  <c r="L20" i="20"/>
  <c r="F30" i="20"/>
  <c r="F26" i="20"/>
  <c r="G26" i="20" s="1"/>
  <c r="H26" i="20" s="1"/>
  <c r="I26" i="20" s="1"/>
  <c r="BD24" i="20"/>
  <c r="K32" i="20"/>
  <c r="H19" i="20"/>
  <c r="H30" i="20" s="1"/>
  <c r="M20" i="20"/>
  <c r="L32" i="19"/>
  <c r="N20" i="19"/>
  <c r="I19" i="19"/>
  <c r="I30" i="19" s="1"/>
  <c r="M20" i="19"/>
  <c r="K32" i="19"/>
  <c r="H24" i="19" s="1"/>
  <c r="H19" i="19"/>
  <c r="H30" i="19" s="1"/>
  <c r="G34" i="19"/>
  <c r="G36" i="19" s="1"/>
  <c r="G38" i="19" s="1"/>
  <c r="G40" i="19" s="1"/>
  <c r="G43" i="19"/>
  <c r="G45" i="19" s="1"/>
  <c r="F30" i="19"/>
  <c r="F26" i="19"/>
  <c r="G26" i="19" s="1"/>
  <c r="H26" i="19" s="1"/>
  <c r="I26" i="19" s="1"/>
  <c r="H26" i="18"/>
  <c r="I26" i="18" s="1"/>
  <c r="G24" i="18"/>
  <c r="K32" i="18"/>
  <c r="H24" i="18" s="1"/>
  <c r="M20" i="18"/>
  <c r="H19" i="18"/>
  <c r="H30" i="18" s="1"/>
  <c r="I24" i="18"/>
  <c r="N32" i="18"/>
  <c r="P20" i="18"/>
  <c r="K19" i="18"/>
  <c r="K30" i="18" s="1"/>
  <c r="BD24" i="18"/>
  <c r="F34" i="18"/>
  <c r="F36" i="18" s="1"/>
  <c r="F38" i="18" s="1"/>
  <c r="F40" i="18" s="1"/>
  <c r="F43" i="18" s="1"/>
  <c r="F45" i="18" s="1"/>
  <c r="I34" i="18"/>
  <c r="I36" i="18" s="1"/>
  <c r="I38" i="18" s="1"/>
  <c r="I40" i="18" s="1"/>
  <c r="I43" i="18"/>
  <c r="I45" i="18" s="1"/>
  <c r="I47" i="18" s="1"/>
  <c r="G49" i="17"/>
  <c r="H28" i="17" s="1"/>
  <c r="J26" i="17" s="1"/>
  <c r="H25" i="17"/>
  <c r="G25" i="17"/>
  <c r="H49" i="17"/>
  <c r="I28" i="17" s="1"/>
  <c r="I25" i="17"/>
  <c r="N20" i="17"/>
  <c r="L32" i="17"/>
  <c r="I24" i="17" s="1"/>
  <c r="I19" i="17"/>
  <c r="I30" i="17" s="1"/>
  <c r="J34" i="17"/>
  <c r="J36" i="17" s="1"/>
  <c r="J38" i="17" s="1"/>
  <c r="J40" i="17" s="1"/>
  <c r="J43" i="17"/>
  <c r="J45" i="17" s="1"/>
  <c r="O32" i="17"/>
  <c r="Q20" i="17"/>
  <c r="L19" i="17"/>
  <c r="L30" i="17" s="1"/>
  <c r="BD24" i="17"/>
  <c r="K32" i="27"/>
  <c r="H19" i="27"/>
  <c r="H30" i="27" s="1"/>
  <c r="M20" i="27"/>
  <c r="F30" i="27"/>
  <c r="F26" i="27"/>
  <c r="G26" i="27" s="1"/>
  <c r="H26" i="27" s="1"/>
  <c r="I26" i="27" s="1"/>
  <c r="BD24" i="27"/>
  <c r="J32" i="27"/>
  <c r="G19" i="27"/>
  <c r="G30" i="27" s="1"/>
  <c r="L20" i="27"/>
  <c r="K26" i="17" l="1"/>
  <c r="J24" i="17"/>
  <c r="J47" i="17"/>
  <c r="I25" i="25"/>
  <c r="M32" i="25"/>
  <c r="O20" i="25"/>
  <c r="J19" i="25"/>
  <c r="J30" i="25" s="1"/>
  <c r="H34" i="25"/>
  <c r="H36" i="25" s="1"/>
  <c r="H38" i="25" s="1"/>
  <c r="H40" i="25" s="1"/>
  <c r="H43" i="25"/>
  <c r="H45" i="25" s="1"/>
  <c r="H47" i="25" s="1"/>
  <c r="G49" i="25"/>
  <c r="H28" i="25" s="1"/>
  <c r="J26" i="25" s="1"/>
  <c r="H25" i="25"/>
  <c r="G25" i="25"/>
  <c r="I34" i="25"/>
  <c r="I36" i="25" s="1"/>
  <c r="I38" i="25" s="1"/>
  <c r="I40" i="25" s="1"/>
  <c r="I43" i="25"/>
  <c r="I45" i="25" s="1"/>
  <c r="I47" i="25" s="1"/>
  <c r="N32" i="25"/>
  <c r="P20" i="25"/>
  <c r="K19" i="25"/>
  <c r="K30" i="25" s="1"/>
  <c r="H34" i="24"/>
  <c r="H36" i="24" s="1"/>
  <c r="H38" i="24" s="1"/>
  <c r="H40" i="24" s="1"/>
  <c r="H43" i="24" s="1"/>
  <c r="H45" i="24" s="1"/>
  <c r="H47" i="24" s="1"/>
  <c r="M32" i="24"/>
  <c r="O20" i="24"/>
  <c r="J19" i="24"/>
  <c r="J30" i="24" s="1"/>
  <c r="G49" i="24"/>
  <c r="H28" i="24" s="1"/>
  <c r="J26" i="24" s="1"/>
  <c r="H25" i="24"/>
  <c r="G25" i="24"/>
  <c r="I49" i="24"/>
  <c r="J28" i="24" s="1"/>
  <c r="F34" i="24"/>
  <c r="F36" i="24" s="1"/>
  <c r="F38" i="24" s="1"/>
  <c r="F40" i="24" s="1"/>
  <c r="F43" i="24" s="1"/>
  <c r="F45" i="24" s="1"/>
  <c r="P32" i="24"/>
  <c r="R20" i="24"/>
  <c r="M19" i="24"/>
  <c r="M30" i="24" s="1"/>
  <c r="K34" i="24"/>
  <c r="K36" i="24" s="1"/>
  <c r="K38" i="24" s="1"/>
  <c r="K40" i="24" s="1"/>
  <c r="K43" i="24" s="1"/>
  <c r="K45" i="24" s="1"/>
  <c r="H24" i="24"/>
  <c r="G34" i="23"/>
  <c r="G36" i="23" s="1"/>
  <c r="G38" i="23" s="1"/>
  <c r="G40" i="23" s="1"/>
  <c r="G43" i="23" s="1"/>
  <c r="G45" i="23" s="1"/>
  <c r="H25" i="23"/>
  <c r="G25" i="23"/>
  <c r="H34" i="23"/>
  <c r="H36" i="23" s="1"/>
  <c r="H38" i="23" s="1"/>
  <c r="H40" i="23" s="1"/>
  <c r="H43" i="23" s="1"/>
  <c r="H45" i="23" s="1"/>
  <c r="M32" i="23"/>
  <c r="O20" i="23"/>
  <c r="J19" i="23"/>
  <c r="J30" i="23" s="1"/>
  <c r="L32" i="23"/>
  <c r="I24" i="23" s="1"/>
  <c r="N20" i="23"/>
  <c r="I19" i="23"/>
  <c r="I30" i="23" s="1"/>
  <c r="K34" i="22"/>
  <c r="K36" i="22" s="1"/>
  <c r="K38" i="22" s="1"/>
  <c r="K40" i="22" s="1"/>
  <c r="K43" i="22" s="1"/>
  <c r="K45" i="22" s="1"/>
  <c r="M19" i="22"/>
  <c r="M30" i="22" s="1"/>
  <c r="R20" i="22"/>
  <c r="P32" i="22"/>
  <c r="I25" i="22"/>
  <c r="M32" i="22"/>
  <c r="J24" i="22" s="1"/>
  <c r="J25" i="22" s="1"/>
  <c r="J19" i="22"/>
  <c r="J30" i="22" s="1"/>
  <c r="O20" i="22"/>
  <c r="H34" i="22"/>
  <c r="H36" i="22" s="1"/>
  <c r="H38" i="22" s="1"/>
  <c r="H40" i="22" s="1"/>
  <c r="H43" i="22"/>
  <c r="H45" i="22" s="1"/>
  <c r="H47" i="22" s="1"/>
  <c r="I49" i="22"/>
  <c r="J28" i="22" s="1"/>
  <c r="H25" i="22"/>
  <c r="M32" i="21"/>
  <c r="O20" i="21"/>
  <c r="J19" i="21"/>
  <c r="J30" i="21" s="1"/>
  <c r="N32" i="21"/>
  <c r="K19" i="21"/>
  <c r="K30" i="21" s="1"/>
  <c r="P20" i="21"/>
  <c r="I24" i="21"/>
  <c r="G24" i="21"/>
  <c r="F43" i="21"/>
  <c r="F45" i="21" s="1"/>
  <c r="F34" i="21"/>
  <c r="F36" i="21" s="1"/>
  <c r="F38" i="21" s="1"/>
  <c r="F40" i="21" s="1"/>
  <c r="H34" i="21"/>
  <c r="H36" i="21" s="1"/>
  <c r="H38" i="21" s="1"/>
  <c r="H40" i="21" s="1"/>
  <c r="H43" i="21"/>
  <c r="H45" i="21" s="1"/>
  <c r="H47" i="21" s="1"/>
  <c r="H49" i="21"/>
  <c r="I28" i="21" s="1"/>
  <c r="I34" i="21"/>
  <c r="I36" i="21" s="1"/>
  <c r="I38" i="21" s="1"/>
  <c r="I40" i="21" s="1"/>
  <c r="I43" i="21"/>
  <c r="I45" i="21" s="1"/>
  <c r="I47" i="21" s="1"/>
  <c r="H24" i="20"/>
  <c r="F34" i="20"/>
  <c r="F36" i="20" s="1"/>
  <c r="F38" i="20" s="1"/>
  <c r="F40" i="20" s="1"/>
  <c r="F43" i="20" s="1"/>
  <c r="F45" i="20" s="1"/>
  <c r="L32" i="20"/>
  <c r="I24" i="20" s="1"/>
  <c r="N20" i="20"/>
  <c r="I19" i="20"/>
  <c r="I30" i="20" s="1"/>
  <c r="M32" i="20"/>
  <c r="J19" i="20"/>
  <c r="J30" i="20" s="1"/>
  <c r="O20" i="20"/>
  <c r="H34" i="20"/>
  <c r="H36" i="20" s="1"/>
  <c r="H38" i="20" s="1"/>
  <c r="H40" i="20" s="1"/>
  <c r="H43" i="20"/>
  <c r="H45" i="20" s="1"/>
  <c r="H47" i="20" s="1"/>
  <c r="G34" i="20"/>
  <c r="G36" i="20" s="1"/>
  <c r="G38" i="20" s="1"/>
  <c r="G40" i="20" s="1"/>
  <c r="G43" i="20"/>
  <c r="G45" i="20" s="1"/>
  <c r="G47" i="20" s="1"/>
  <c r="G24" i="20"/>
  <c r="H34" i="19"/>
  <c r="H36" i="19" s="1"/>
  <c r="H38" i="19" s="1"/>
  <c r="H40" i="19" s="1"/>
  <c r="H43" i="19"/>
  <c r="H45" i="19" s="1"/>
  <c r="H47" i="19" s="1"/>
  <c r="M32" i="19"/>
  <c r="O20" i="19"/>
  <c r="J19" i="19"/>
  <c r="J30" i="19" s="1"/>
  <c r="I34" i="19"/>
  <c r="I36" i="19" s="1"/>
  <c r="I38" i="19" s="1"/>
  <c r="I40" i="19" s="1"/>
  <c r="I43" i="19"/>
  <c r="I45" i="19" s="1"/>
  <c r="I47" i="19" s="1"/>
  <c r="I24" i="19"/>
  <c r="G47" i="19"/>
  <c r="G24" i="19"/>
  <c r="N32" i="19"/>
  <c r="K19" i="19"/>
  <c r="K30" i="19" s="1"/>
  <c r="P20" i="19"/>
  <c r="F34" i="19"/>
  <c r="F36" i="19" s="1"/>
  <c r="F38" i="19" s="1"/>
  <c r="F40" i="19" s="1"/>
  <c r="F43" i="19" s="1"/>
  <c r="F45" i="19" s="1"/>
  <c r="I25" i="18"/>
  <c r="P32" i="18"/>
  <c r="M19" i="18"/>
  <c r="M30" i="18" s="1"/>
  <c r="R20" i="18"/>
  <c r="G49" i="18"/>
  <c r="H28" i="18" s="1"/>
  <c r="J26" i="18" s="1"/>
  <c r="H25" i="18"/>
  <c r="G25" i="18"/>
  <c r="I49" i="18"/>
  <c r="J28" i="18" s="1"/>
  <c r="H34" i="18"/>
  <c r="H36" i="18" s="1"/>
  <c r="H38" i="18" s="1"/>
  <c r="H40" i="18" s="1"/>
  <c r="H43" i="18"/>
  <c r="H45" i="18" s="1"/>
  <c r="H47" i="18" s="1"/>
  <c r="M32" i="18"/>
  <c r="J19" i="18"/>
  <c r="J30" i="18" s="1"/>
  <c r="O20" i="18"/>
  <c r="K34" i="18"/>
  <c r="K36" i="18" s="1"/>
  <c r="K38" i="18" s="1"/>
  <c r="K40" i="18" s="1"/>
  <c r="K43" i="18" s="1"/>
  <c r="K45" i="18" s="1"/>
  <c r="J49" i="17"/>
  <c r="K28" i="17" s="1"/>
  <c r="L34" i="17"/>
  <c r="L36" i="17" s="1"/>
  <c r="L38" i="17" s="1"/>
  <c r="L40" i="17" s="1"/>
  <c r="L43" i="17"/>
  <c r="L45" i="17" s="1"/>
  <c r="I34" i="17"/>
  <c r="I36" i="17" s="1"/>
  <c r="I38" i="17" s="1"/>
  <c r="I40" i="17" s="1"/>
  <c r="I43" i="17"/>
  <c r="I45" i="17" s="1"/>
  <c r="I47" i="17" s="1"/>
  <c r="S20" i="17"/>
  <c r="N19" i="17"/>
  <c r="N30" i="17" s="1"/>
  <c r="Q32" i="17"/>
  <c r="J25" i="17"/>
  <c r="P20" i="17"/>
  <c r="N32" i="17"/>
  <c r="K24" i="17" s="1"/>
  <c r="K25" i="17" s="1"/>
  <c r="K19" i="17"/>
  <c r="K30" i="17" s="1"/>
  <c r="G43" i="27"/>
  <c r="G45" i="27" s="1"/>
  <c r="G47" i="27" s="1"/>
  <c r="G34" i="27"/>
  <c r="G36" i="27" s="1"/>
  <c r="G38" i="27" s="1"/>
  <c r="G40" i="27" s="1"/>
  <c r="G24" i="27"/>
  <c r="F34" i="27"/>
  <c r="F36" i="27" s="1"/>
  <c r="F38" i="27" s="1"/>
  <c r="F40" i="27" s="1"/>
  <c r="F43" i="27"/>
  <c r="F45" i="27" s="1"/>
  <c r="M32" i="27"/>
  <c r="O20" i="27"/>
  <c r="J19" i="27"/>
  <c r="J30" i="27" s="1"/>
  <c r="H43" i="27"/>
  <c r="H45" i="27" s="1"/>
  <c r="H47" i="27" s="1"/>
  <c r="H34" i="27"/>
  <c r="H36" i="27" s="1"/>
  <c r="H38" i="27" s="1"/>
  <c r="H40" i="27" s="1"/>
  <c r="H24" i="27"/>
  <c r="L32" i="27"/>
  <c r="I24" i="27" s="1"/>
  <c r="I19" i="27"/>
  <c r="I30" i="27" s="1"/>
  <c r="N20" i="27"/>
  <c r="P32" i="25" l="1"/>
  <c r="M19" i="25"/>
  <c r="M30" i="25" s="1"/>
  <c r="R20" i="25"/>
  <c r="K34" i="25"/>
  <c r="K36" i="25" s="1"/>
  <c r="K38" i="25" s="1"/>
  <c r="K40" i="25" s="1"/>
  <c r="K43" i="25" s="1"/>
  <c r="K45" i="25" s="1"/>
  <c r="J34" i="25"/>
  <c r="J36" i="25" s="1"/>
  <c r="J38" i="25" s="1"/>
  <c r="J40" i="25" s="1"/>
  <c r="J43" i="25" s="1"/>
  <c r="J45" i="25" s="1"/>
  <c r="J47" i="25" s="1"/>
  <c r="J24" i="25"/>
  <c r="H49" i="25"/>
  <c r="I28" i="25" s="1"/>
  <c r="K26" i="25" s="1"/>
  <c r="L19" i="25"/>
  <c r="L30" i="25" s="1"/>
  <c r="Q20" i="25"/>
  <c r="O32" i="25"/>
  <c r="I49" i="25"/>
  <c r="J28" i="25" s="1"/>
  <c r="M34" i="24"/>
  <c r="M36" i="24" s="1"/>
  <c r="M38" i="24" s="1"/>
  <c r="M40" i="24" s="1"/>
  <c r="M43" i="24" s="1"/>
  <c r="M45" i="24" s="1"/>
  <c r="J34" i="24"/>
  <c r="J36" i="24" s="1"/>
  <c r="J38" i="24" s="1"/>
  <c r="J40" i="24" s="1"/>
  <c r="J43" i="24" s="1"/>
  <c r="J45" i="24" s="1"/>
  <c r="J47" i="24" s="1"/>
  <c r="I25" i="24"/>
  <c r="H49" i="24"/>
  <c r="I28" i="24" s="1"/>
  <c r="K26" i="24" s="1"/>
  <c r="O32" i="24"/>
  <c r="L19" i="24"/>
  <c r="L30" i="24" s="1"/>
  <c r="Q20" i="24"/>
  <c r="J24" i="24"/>
  <c r="R32" i="24"/>
  <c r="O19" i="24"/>
  <c r="O30" i="24" s="1"/>
  <c r="T20" i="24"/>
  <c r="H47" i="23"/>
  <c r="H49" i="23"/>
  <c r="I28" i="23" s="1"/>
  <c r="G47" i="23"/>
  <c r="G49" i="23"/>
  <c r="H28" i="23" s="1"/>
  <c r="J26" i="23" s="1"/>
  <c r="I34" i="23"/>
  <c r="I36" i="23" s="1"/>
  <c r="I38" i="23" s="1"/>
  <c r="I40" i="23" s="1"/>
  <c r="I43" i="23"/>
  <c r="I45" i="23" s="1"/>
  <c r="I47" i="23" s="1"/>
  <c r="I49" i="23"/>
  <c r="J28" i="23" s="1"/>
  <c r="L19" i="23"/>
  <c r="L30" i="23" s="1"/>
  <c r="Q20" i="23"/>
  <c r="O32" i="23"/>
  <c r="I25" i="23"/>
  <c r="N32" i="23"/>
  <c r="K19" i="23"/>
  <c r="K30" i="23" s="1"/>
  <c r="P20" i="23"/>
  <c r="J34" i="23"/>
  <c r="J36" i="23" s="1"/>
  <c r="J38" i="23" s="1"/>
  <c r="J40" i="23" s="1"/>
  <c r="J43" i="23" s="1"/>
  <c r="J45" i="23" s="1"/>
  <c r="J47" i="23" s="1"/>
  <c r="J34" i="22"/>
  <c r="J36" i="22" s="1"/>
  <c r="J38" i="22" s="1"/>
  <c r="J40" i="22" s="1"/>
  <c r="J43" i="22" s="1"/>
  <c r="J45" i="22" s="1"/>
  <c r="M34" i="22"/>
  <c r="M36" i="22" s="1"/>
  <c r="M38" i="22" s="1"/>
  <c r="M40" i="22" s="1"/>
  <c r="M43" i="22" s="1"/>
  <c r="M45" i="22" s="1"/>
  <c r="L19" i="22"/>
  <c r="L30" i="22" s="1"/>
  <c r="Q20" i="22"/>
  <c r="O32" i="22"/>
  <c r="R32" i="22"/>
  <c r="O19" i="22"/>
  <c r="O30" i="22" s="1"/>
  <c r="T20" i="22"/>
  <c r="H49" i="22"/>
  <c r="I28" i="22" s="1"/>
  <c r="K26" i="22" s="1"/>
  <c r="G49" i="21"/>
  <c r="H28" i="21" s="1"/>
  <c r="J26" i="21" s="1"/>
  <c r="K26" i="21" s="1"/>
  <c r="K24" i="21" s="1"/>
  <c r="H25" i="21"/>
  <c r="G25" i="21"/>
  <c r="K34" i="21"/>
  <c r="K36" i="21" s="1"/>
  <c r="K38" i="21" s="1"/>
  <c r="K40" i="21" s="1"/>
  <c r="K43" i="21" s="1"/>
  <c r="K45" i="21" s="1"/>
  <c r="J34" i="21"/>
  <c r="J36" i="21" s="1"/>
  <c r="J38" i="21" s="1"/>
  <c r="J40" i="21" s="1"/>
  <c r="J43" i="21" s="1"/>
  <c r="J45" i="21" s="1"/>
  <c r="P32" i="21"/>
  <c r="M19" i="21"/>
  <c r="M30" i="21" s="1"/>
  <c r="R20" i="21"/>
  <c r="L19" i="21"/>
  <c r="L30" i="21" s="1"/>
  <c r="O32" i="21"/>
  <c r="Q20" i="21"/>
  <c r="I49" i="21"/>
  <c r="J28" i="21" s="1"/>
  <c r="I25" i="21"/>
  <c r="N32" i="20"/>
  <c r="P20" i="20"/>
  <c r="K19" i="20"/>
  <c r="K30" i="20" s="1"/>
  <c r="I34" i="20"/>
  <c r="I36" i="20" s="1"/>
  <c r="I38" i="20" s="1"/>
  <c r="I40" i="20" s="1"/>
  <c r="I43" i="20" s="1"/>
  <c r="I45" i="20" s="1"/>
  <c r="L19" i="20"/>
  <c r="L30" i="20" s="1"/>
  <c r="Q20" i="20"/>
  <c r="O32" i="20"/>
  <c r="I25" i="20"/>
  <c r="H49" i="20"/>
  <c r="I28" i="20" s="1"/>
  <c r="G49" i="20"/>
  <c r="H28" i="20" s="1"/>
  <c r="J26" i="20" s="1"/>
  <c r="H25" i="20"/>
  <c r="G25" i="20"/>
  <c r="J34" i="20"/>
  <c r="J36" i="20" s="1"/>
  <c r="J38" i="20" s="1"/>
  <c r="J40" i="20" s="1"/>
  <c r="J43" i="20" s="1"/>
  <c r="J45" i="20" s="1"/>
  <c r="J47" i="20" s="1"/>
  <c r="P32" i="19"/>
  <c r="M19" i="19"/>
  <c r="M30" i="19" s="1"/>
  <c r="R20" i="19"/>
  <c r="K34" i="19"/>
  <c r="K36" i="19" s="1"/>
  <c r="K38" i="19" s="1"/>
  <c r="K40" i="19" s="1"/>
  <c r="K43" i="19" s="1"/>
  <c r="K45" i="19" s="1"/>
  <c r="I49" i="19"/>
  <c r="J28" i="19" s="1"/>
  <c r="H49" i="19"/>
  <c r="I28" i="19" s="1"/>
  <c r="J34" i="19"/>
  <c r="J36" i="19" s="1"/>
  <c r="J38" i="19" s="1"/>
  <c r="J40" i="19" s="1"/>
  <c r="J43" i="19" s="1"/>
  <c r="J45" i="19" s="1"/>
  <c r="J47" i="19" s="1"/>
  <c r="L19" i="19"/>
  <c r="L30" i="19" s="1"/>
  <c r="O32" i="19"/>
  <c r="Q20" i="19"/>
  <c r="G49" i="19"/>
  <c r="H28" i="19" s="1"/>
  <c r="J26" i="19" s="1"/>
  <c r="H25" i="19"/>
  <c r="G25" i="19"/>
  <c r="I25" i="19"/>
  <c r="J24" i="18"/>
  <c r="M34" i="18"/>
  <c r="M36" i="18" s="1"/>
  <c r="M38" i="18" s="1"/>
  <c r="M40" i="18" s="1"/>
  <c r="M43" i="18" s="1"/>
  <c r="M45" i="18" s="1"/>
  <c r="Q20" i="18"/>
  <c r="L19" i="18"/>
  <c r="L30" i="18" s="1"/>
  <c r="O32" i="18"/>
  <c r="J34" i="18"/>
  <c r="J36" i="18" s="1"/>
  <c r="J38" i="18" s="1"/>
  <c r="J40" i="18" s="1"/>
  <c r="J43" i="18" s="1"/>
  <c r="J45" i="18" s="1"/>
  <c r="J47" i="18" s="1"/>
  <c r="R32" i="18"/>
  <c r="O19" i="18"/>
  <c r="O30" i="18" s="1"/>
  <c r="T20" i="18"/>
  <c r="H49" i="18"/>
  <c r="I28" i="18" s="1"/>
  <c r="K26" i="18" s="1"/>
  <c r="K34" i="17"/>
  <c r="K36" i="17" s="1"/>
  <c r="K38" i="17" s="1"/>
  <c r="K40" i="17" s="1"/>
  <c r="K43" i="17" s="1"/>
  <c r="K45" i="17" s="1"/>
  <c r="P19" i="17"/>
  <c r="P30" i="17" s="1"/>
  <c r="S32" i="17"/>
  <c r="U20" i="17"/>
  <c r="P32" i="17"/>
  <c r="M19" i="17"/>
  <c r="M30" i="17" s="1"/>
  <c r="R20" i="17"/>
  <c r="I49" i="17"/>
  <c r="J28" i="17" s="1"/>
  <c r="L26" i="17" s="1"/>
  <c r="N34" i="17"/>
  <c r="N36" i="17" s="1"/>
  <c r="N38" i="17" s="1"/>
  <c r="N40" i="17" s="1"/>
  <c r="N43" i="17" s="1"/>
  <c r="N45" i="17" s="1"/>
  <c r="J43" i="27"/>
  <c r="J45" i="27" s="1"/>
  <c r="J34" i="27"/>
  <c r="J36" i="27" s="1"/>
  <c r="J38" i="27" s="1"/>
  <c r="J40" i="27" s="1"/>
  <c r="N32" i="27"/>
  <c r="P20" i="27"/>
  <c r="K19" i="27"/>
  <c r="K30" i="27" s="1"/>
  <c r="O32" i="27"/>
  <c r="L19" i="27"/>
  <c r="L30" i="27" s="1"/>
  <c r="Q20" i="27"/>
  <c r="I43" i="27"/>
  <c r="I45" i="27" s="1"/>
  <c r="I47" i="27" s="1"/>
  <c r="I34" i="27"/>
  <c r="I36" i="27" s="1"/>
  <c r="I38" i="27" s="1"/>
  <c r="I40" i="27" s="1"/>
  <c r="I49" i="27"/>
  <c r="J28" i="27" s="1"/>
  <c r="H49" i="27"/>
  <c r="I28" i="27" s="1"/>
  <c r="I25" i="27"/>
  <c r="G49" i="27"/>
  <c r="H28" i="27" s="1"/>
  <c r="J26" i="27" s="1"/>
  <c r="K26" i="27" s="1"/>
  <c r="L26" i="27" s="1"/>
  <c r="H25" i="27"/>
  <c r="G25" i="27"/>
  <c r="K26" i="19" l="1"/>
  <c r="L26" i="19" s="1"/>
  <c r="J47" i="21"/>
  <c r="K47" i="21"/>
  <c r="K26" i="23"/>
  <c r="K24" i="23" s="1"/>
  <c r="K47" i="25"/>
  <c r="Q32" i="25"/>
  <c r="N19" i="25"/>
  <c r="N30" i="25" s="1"/>
  <c r="S20" i="25"/>
  <c r="L34" i="25"/>
  <c r="L36" i="25" s="1"/>
  <c r="L38" i="25" s="1"/>
  <c r="L40" i="25" s="1"/>
  <c r="L43" i="25" s="1"/>
  <c r="L45" i="25" s="1"/>
  <c r="L26" i="25"/>
  <c r="M26" i="25" s="1"/>
  <c r="O19" i="25"/>
  <c r="O30" i="25" s="1"/>
  <c r="R32" i="25"/>
  <c r="T20" i="25"/>
  <c r="K24" i="25"/>
  <c r="M34" i="25"/>
  <c r="M36" i="25" s="1"/>
  <c r="M38" i="25" s="1"/>
  <c r="M40" i="25" s="1"/>
  <c r="M43" i="25" s="1"/>
  <c r="M45" i="25" s="1"/>
  <c r="J49" i="25"/>
  <c r="K28" i="25" s="1"/>
  <c r="K25" i="25"/>
  <c r="J25" i="25"/>
  <c r="L26" i="24"/>
  <c r="L24" i="24" s="1"/>
  <c r="K24" i="24"/>
  <c r="K47" i="24"/>
  <c r="N19" i="24"/>
  <c r="N30" i="24" s="1"/>
  <c r="Q32" i="24"/>
  <c r="S20" i="24"/>
  <c r="O43" i="24"/>
  <c r="O45" i="24" s="1"/>
  <c r="O34" i="24"/>
  <c r="O36" i="24" s="1"/>
  <c r="O38" i="24" s="1"/>
  <c r="O40" i="24" s="1"/>
  <c r="J49" i="24"/>
  <c r="K28" i="24" s="1"/>
  <c r="K25" i="24"/>
  <c r="J25" i="24"/>
  <c r="L34" i="24"/>
  <c r="L36" i="24" s="1"/>
  <c r="L38" i="24" s="1"/>
  <c r="L40" i="24" s="1"/>
  <c r="L43" i="24" s="1"/>
  <c r="L45" i="24" s="1"/>
  <c r="Q19" i="24"/>
  <c r="Q30" i="24" s="1"/>
  <c r="V20" i="24"/>
  <c r="T32" i="24"/>
  <c r="M19" i="23"/>
  <c r="M30" i="23" s="1"/>
  <c r="R20" i="23"/>
  <c r="P32" i="23"/>
  <c r="L26" i="23"/>
  <c r="L24" i="23"/>
  <c r="K43" i="23"/>
  <c r="K45" i="23" s="1"/>
  <c r="K47" i="23" s="1"/>
  <c r="K34" i="23"/>
  <c r="K36" i="23" s="1"/>
  <c r="K38" i="23" s="1"/>
  <c r="K40" i="23" s="1"/>
  <c r="J24" i="23"/>
  <c r="S20" i="23"/>
  <c r="N19" i="23"/>
  <c r="N30" i="23" s="1"/>
  <c r="Q32" i="23"/>
  <c r="L34" i="23"/>
  <c r="L36" i="23" s="1"/>
  <c r="L38" i="23" s="1"/>
  <c r="L40" i="23" s="1"/>
  <c r="L43" i="23" s="1"/>
  <c r="L45" i="23" s="1"/>
  <c r="L47" i="23" s="1"/>
  <c r="J47" i="22"/>
  <c r="J49" i="22"/>
  <c r="K28" i="22" s="1"/>
  <c r="L34" i="22"/>
  <c r="L36" i="22" s="1"/>
  <c r="L38" i="22" s="1"/>
  <c r="L40" i="22" s="1"/>
  <c r="L43" i="22" s="1"/>
  <c r="L45" i="22" s="1"/>
  <c r="L47" i="22" s="1"/>
  <c r="N19" i="22"/>
  <c r="N30" i="22" s="1"/>
  <c r="Q32" i="22"/>
  <c r="S20" i="22"/>
  <c r="O34" i="22"/>
  <c r="O36" i="22" s="1"/>
  <c r="O38" i="22" s="1"/>
  <c r="O40" i="22" s="1"/>
  <c r="O43" i="22" s="1"/>
  <c r="O45" i="22" s="1"/>
  <c r="L26" i="22"/>
  <c r="K24" i="22"/>
  <c r="T32" i="22"/>
  <c r="Q19" i="22"/>
  <c r="Q30" i="22" s="1"/>
  <c r="V20" i="22"/>
  <c r="K47" i="22"/>
  <c r="K49" i="21"/>
  <c r="L28" i="21" s="1"/>
  <c r="L34" i="21"/>
  <c r="L36" i="21" s="1"/>
  <c r="L38" i="21" s="1"/>
  <c r="L40" i="21" s="1"/>
  <c r="L43" i="21" s="1"/>
  <c r="L45" i="21" s="1"/>
  <c r="Q32" i="21"/>
  <c r="N19" i="21"/>
  <c r="N30" i="21" s="1"/>
  <c r="S20" i="21"/>
  <c r="J24" i="21"/>
  <c r="O19" i="21"/>
  <c r="O30" i="21" s="1"/>
  <c r="T20" i="21"/>
  <c r="R32" i="21"/>
  <c r="M34" i="21"/>
  <c r="M36" i="21" s="1"/>
  <c r="M38" i="21" s="1"/>
  <c r="M40" i="21" s="1"/>
  <c r="M43" i="21" s="1"/>
  <c r="M45" i="21" s="1"/>
  <c r="L26" i="21"/>
  <c r="L24" i="21" s="1"/>
  <c r="I47" i="20"/>
  <c r="I49" i="20"/>
  <c r="J28" i="20" s="1"/>
  <c r="L43" i="20"/>
  <c r="L45" i="20" s="1"/>
  <c r="L34" i="20"/>
  <c r="L36" i="20" s="1"/>
  <c r="L38" i="20" s="1"/>
  <c r="L40" i="20" s="1"/>
  <c r="K26" i="20"/>
  <c r="K34" i="20"/>
  <c r="K36" i="20" s="1"/>
  <c r="K38" i="20" s="1"/>
  <c r="K40" i="20" s="1"/>
  <c r="K43" i="20" s="1"/>
  <c r="K45" i="20" s="1"/>
  <c r="K47" i="20" s="1"/>
  <c r="M19" i="20"/>
  <c r="M30" i="20" s="1"/>
  <c r="R20" i="20"/>
  <c r="P32" i="20"/>
  <c r="K24" i="20"/>
  <c r="S20" i="20"/>
  <c r="N19" i="20"/>
  <c r="N30" i="20" s="1"/>
  <c r="Q32" i="20"/>
  <c r="J24" i="20"/>
  <c r="J24" i="19"/>
  <c r="K24" i="19"/>
  <c r="L34" i="19"/>
  <c r="L36" i="19" s="1"/>
  <c r="L38" i="19" s="1"/>
  <c r="L40" i="19" s="1"/>
  <c r="L43" i="19" s="1"/>
  <c r="L45" i="19" s="1"/>
  <c r="L47" i="19" s="1"/>
  <c r="O19" i="19"/>
  <c r="O30" i="19" s="1"/>
  <c r="T20" i="19"/>
  <c r="R32" i="19"/>
  <c r="M34" i="19"/>
  <c r="M36" i="19" s="1"/>
  <c r="M38" i="19" s="1"/>
  <c r="M40" i="19" s="1"/>
  <c r="M43" i="19" s="1"/>
  <c r="M45" i="19" s="1"/>
  <c r="Q32" i="19"/>
  <c r="N19" i="19"/>
  <c r="N30" i="19" s="1"/>
  <c r="S20" i="19"/>
  <c r="L24" i="19"/>
  <c r="L26" i="18"/>
  <c r="L24" i="18" s="1"/>
  <c r="K24" i="18"/>
  <c r="K25" i="18" s="1"/>
  <c r="K47" i="18"/>
  <c r="L34" i="18"/>
  <c r="L36" i="18" s="1"/>
  <c r="L38" i="18" s="1"/>
  <c r="L40" i="18" s="1"/>
  <c r="L43" i="18" s="1"/>
  <c r="L45" i="18" s="1"/>
  <c r="Q32" i="18"/>
  <c r="N19" i="18"/>
  <c r="N30" i="18" s="1"/>
  <c r="S20" i="18"/>
  <c r="Q19" i="18"/>
  <c r="Q30" i="18" s="1"/>
  <c r="V20" i="18"/>
  <c r="T32" i="18"/>
  <c r="O34" i="18"/>
  <c r="O36" i="18" s="1"/>
  <c r="O38" i="18" s="1"/>
  <c r="O40" i="18" s="1"/>
  <c r="O43" i="18" s="1"/>
  <c r="O45" i="18" s="1"/>
  <c r="J49" i="18"/>
  <c r="K28" i="18" s="1"/>
  <c r="J25" i="18"/>
  <c r="K47" i="17"/>
  <c r="K49" i="17"/>
  <c r="L28" i="17" s="1"/>
  <c r="U32" i="17"/>
  <c r="W20" i="17"/>
  <c r="R19" i="17"/>
  <c r="R30" i="17" s="1"/>
  <c r="M26" i="17"/>
  <c r="L24" i="17"/>
  <c r="T20" i="17"/>
  <c r="O19" i="17"/>
  <c r="O30" i="17" s="1"/>
  <c r="R32" i="17"/>
  <c r="M34" i="17"/>
  <c r="M36" i="17" s="1"/>
  <c r="M38" i="17" s="1"/>
  <c r="M40" i="17" s="1"/>
  <c r="M43" i="17" s="1"/>
  <c r="M45" i="17" s="1"/>
  <c r="M47" i="17" s="1"/>
  <c r="L47" i="17"/>
  <c r="P43" i="17"/>
  <c r="P45" i="17" s="1"/>
  <c r="P34" i="17"/>
  <c r="P36" i="17" s="1"/>
  <c r="P38" i="17" s="1"/>
  <c r="P40" i="17" s="1"/>
  <c r="L24" i="27"/>
  <c r="L34" i="27"/>
  <c r="L36" i="27" s="1"/>
  <c r="L38" i="27" s="1"/>
  <c r="L40" i="27" s="1"/>
  <c r="L43" i="27" s="1"/>
  <c r="L45" i="27" s="1"/>
  <c r="L47" i="27" s="1"/>
  <c r="K34" i="27"/>
  <c r="K36" i="27" s="1"/>
  <c r="K38" i="27" s="1"/>
  <c r="K40" i="27" s="1"/>
  <c r="K43" i="27" s="1"/>
  <c r="K45" i="27" s="1"/>
  <c r="K47" i="27" s="1"/>
  <c r="R20" i="27"/>
  <c r="P32" i="27"/>
  <c r="M19" i="27"/>
  <c r="M30" i="27" s="1"/>
  <c r="Q32" i="27"/>
  <c r="N19" i="27"/>
  <c r="N30" i="27" s="1"/>
  <c r="S20" i="27"/>
  <c r="K24" i="27"/>
  <c r="J24" i="27"/>
  <c r="J47" i="27"/>
  <c r="N26" i="17" l="1"/>
  <c r="L47" i="18"/>
  <c r="K47" i="19"/>
  <c r="L26" i="20"/>
  <c r="L24" i="20" s="1"/>
  <c r="L47" i="21"/>
  <c r="M26" i="22"/>
  <c r="M24" i="22" s="1"/>
  <c r="L25" i="23"/>
  <c r="L47" i="24"/>
  <c r="L47" i="25"/>
  <c r="M47" i="25"/>
  <c r="P19" i="25"/>
  <c r="P30" i="25" s="1"/>
  <c r="U20" i="25"/>
  <c r="S32" i="25"/>
  <c r="K49" i="25"/>
  <c r="L28" i="25" s="1"/>
  <c r="N26" i="25" s="1"/>
  <c r="L25" i="25"/>
  <c r="N34" i="25"/>
  <c r="N36" i="25" s="1"/>
  <c r="N38" i="25" s="1"/>
  <c r="N40" i="25" s="1"/>
  <c r="N43" i="25"/>
  <c r="N45" i="25" s="1"/>
  <c r="V20" i="25"/>
  <c r="Q19" i="25"/>
  <c r="Q30" i="25" s="1"/>
  <c r="T32" i="25"/>
  <c r="O34" i="25"/>
  <c r="O36" i="25" s="1"/>
  <c r="O38" i="25" s="1"/>
  <c r="O40" i="25" s="1"/>
  <c r="O43" i="25" s="1"/>
  <c r="O45" i="25" s="1"/>
  <c r="M24" i="25"/>
  <c r="L24" i="25"/>
  <c r="L49" i="24"/>
  <c r="M28" i="24" s="1"/>
  <c r="U20" i="24"/>
  <c r="S32" i="24"/>
  <c r="P19" i="24"/>
  <c r="P30" i="24" s="1"/>
  <c r="N34" i="24"/>
  <c r="N36" i="24" s="1"/>
  <c r="N38" i="24" s="1"/>
  <c r="N40" i="24" s="1"/>
  <c r="N43" i="24" s="1"/>
  <c r="N45" i="24" s="1"/>
  <c r="K49" i="24"/>
  <c r="L28" i="24" s="1"/>
  <c r="L25" i="24"/>
  <c r="Q34" i="24"/>
  <c r="Q36" i="24" s="1"/>
  <c r="Q38" i="24" s="1"/>
  <c r="Q40" i="24" s="1"/>
  <c r="Q43" i="24"/>
  <c r="Q45" i="24" s="1"/>
  <c r="V32" i="24"/>
  <c r="S19" i="24"/>
  <c r="S30" i="24" s="1"/>
  <c r="X20" i="24"/>
  <c r="M26" i="24"/>
  <c r="S32" i="23"/>
  <c r="P19" i="23"/>
  <c r="P30" i="23" s="1"/>
  <c r="U20" i="23"/>
  <c r="K49" i="23"/>
  <c r="L28" i="23" s="1"/>
  <c r="K25" i="23"/>
  <c r="J49" i="23"/>
  <c r="K28" i="23" s="1"/>
  <c r="M26" i="23" s="1"/>
  <c r="J25" i="23"/>
  <c r="R32" i="23"/>
  <c r="O19" i="23"/>
  <c r="O30" i="23" s="1"/>
  <c r="T20" i="23"/>
  <c r="L49" i="23"/>
  <c r="M28" i="23" s="1"/>
  <c r="N43" i="23"/>
  <c r="N45" i="23" s="1"/>
  <c r="N34" i="23"/>
  <c r="N36" i="23" s="1"/>
  <c r="N38" i="23" s="1"/>
  <c r="N40" i="23" s="1"/>
  <c r="M34" i="23"/>
  <c r="M36" i="23" s="1"/>
  <c r="M38" i="23" s="1"/>
  <c r="M40" i="23" s="1"/>
  <c r="M43" i="23" s="1"/>
  <c r="M45" i="23" s="1"/>
  <c r="N34" i="22"/>
  <c r="N36" i="22" s="1"/>
  <c r="N38" i="22" s="1"/>
  <c r="N40" i="22" s="1"/>
  <c r="N43" i="22" s="1"/>
  <c r="N45" i="22" s="1"/>
  <c r="K49" i="22"/>
  <c r="L28" i="22" s="1"/>
  <c r="N26" i="22" s="1"/>
  <c r="K25" i="22"/>
  <c r="Q34" i="22"/>
  <c r="Q36" i="22" s="1"/>
  <c r="Q38" i="22" s="1"/>
  <c r="Q40" i="22" s="1"/>
  <c r="Q43" i="22" s="1"/>
  <c r="Q45" i="22" s="1"/>
  <c r="V32" i="22"/>
  <c r="X20" i="22"/>
  <c r="S19" i="22"/>
  <c r="S30" i="22" s="1"/>
  <c r="L24" i="22"/>
  <c r="L25" i="22" s="1"/>
  <c r="S32" i="22"/>
  <c r="P19" i="22"/>
  <c r="P30" i="22" s="1"/>
  <c r="U20" i="22"/>
  <c r="M47" i="22"/>
  <c r="L49" i="21"/>
  <c r="M28" i="21" s="1"/>
  <c r="L25" i="21"/>
  <c r="N34" i="21"/>
  <c r="N36" i="21" s="1"/>
  <c r="N38" i="21" s="1"/>
  <c r="N40" i="21" s="1"/>
  <c r="N43" i="21" s="1"/>
  <c r="N45" i="21" s="1"/>
  <c r="V20" i="21"/>
  <c r="T32" i="21"/>
  <c r="Q19" i="21"/>
  <c r="Q30" i="21" s="1"/>
  <c r="U20" i="21"/>
  <c r="S32" i="21"/>
  <c r="P19" i="21"/>
  <c r="P30" i="21" s="1"/>
  <c r="O34" i="21"/>
  <c r="O36" i="21" s="1"/>
  <c r="O38" i="21" s="1"/>
  <c r="O40" i="21" s="1"/>
  <c r="O43" i="21" s="1"/>
  <c r="O45" i="21" s="1"/>
  <c r="J49" i="21"/>
  <c r="K28" i="21" s="1"/>
  <c r="M26" i="21" s="1"/>
  <c r="M47" i="21" s="1"/>
  <c r="K25" i="21"/>
  <c r="J25" i="21"/>
  <c r="N34" i="20"/>
  <c r="N36" i="20" s="1"/>
  <c r="N38" i="20" s="1"/>
  <c r="N40" i="20" s="1"/>
  <c r="N43" i="20" s="1"/>
  <c r="N45" i="20" s="1"/>
  <c r="S32" i="20"/>
  <c r="P19" i="20"/>
  <c r="P30" i="20" s="1"/>
  <c r="U20" i="20"/>
  <c r="M34" i="20"/>
  <c r="M36" i="20" s="1"/>
  <c r="M38" i="20" s="1"/>
  <c r="M40" i="20" s="1"/>
  <c r="M43" i="20" s="1"/>
  <c r="M45" i="20" s="1"/>
  <c r="L25" i="20"/>
  <c r="K49" i="20"/>
  <c r="L28" i="20" s="1"/>
  <c r="J49" i="20"/>
  <c r="K28" i="20" s="1"/>
  <c r="M26" i="20" s="1"/>
  <c r="M24" i="20" s="1"/>
  <c r="K25" i="20"/>
  <c r="J25" i="20"/>
  <c r="L49" i="20"/>
  <c r="M28" i="20" s="1"/>
  <c r="O19" i="20"/>
  <c r="O30" i="20" s="1"/>
  <c r="R32" i="20"/>
  <c r="T20" i="20"/>
  <c r="K49" i="19"/>
  <c r="L28" i="19" s="1"/>
  <c r="L25" i="19"/>
  <c r="O34" i="19"/>
  <c r="O36" i="19" s="1"/>
  <c r="O38" i="19" s="1"/>
  <c r="O40" i="19" s="1"/>
  <c r="O43" i="19" s="1"/>
  <c r="O45" i="19" s="1"/>
  <c r="U20" i="19"/>
  <c r="S32" i="19"/>
  <c r="P19" i="19"/>
  <c r="P30" i="19" s="1"/>
  <c r="J49" i="19"/>
  <c r="K28" i="19" s="1"/>
  <c r="M26" i="19" s="1"/>
  <c r="K25" i="19"/>
  <c r="J25" i="19"/>
  <c r="T32" i="19"/>
  <c r="Q19" i="19"/>
  <c r="Q30" i="19" s="1"/>
  <c r="V20" i="19"/>
  <c r="L49" i="19"/>
  <c r="M28" i="19" s="1"/>
  <c r="N34" i="19"/>
  <c r="N36" i="19" s="1"/>
  <c r="N38" i="19" s="1"/>
  <c r="N40" i="19" s="1"/>
  <c r="N43" i="19" s="1"/>
  <c r="N45" i="19" s="1"/>
  <c r="L49" i="18"/>
  <c r="M28" i="18" s="1"/>
  <c r="Q34" i="18"/>
  <c r="Q36" i="18" s="1"/>
  <c r="Q38" i="18" s="1"/>
  <c r="Q40" i="18" s="1"/>
  <c r="Q43" i="18" s="1"/>
  <c r="Q45" i="18" s="1"/>
  <c r="K49" i="18"/>
  <c r="L28" i="18" s="1"/>
  <c r="L25" i="18"/>
  <c r="U20" i="18"/>
  <c r="P19" i="18"/>
  <c r="P30" i="18" s="1"/>
  <c r="S32" i="18"/>
  <c r="M26" i="18"/>
  <c r="V32" i="18"/>
  <c r="X20" i="18"/>
  <c r="S19" i="18"/>
  <c r="S30" i="18" s="1"/>
  <c r="N34" i="18"/>
  <c r="N36" i="18" s="1"/>
  <c r="N38" i="18" s="1"/>
  <c r="N40" i="18" s="1"/>
  <c r="N43" i="18" s="1"/>
  <c r="N45" i="18" s="1"/>
  <c r="N24" i="17"/>
  <c r="M24" i="17"/>
  <c r="M25" i="17" s="1"/>
  <c r="O34" i="17"/>
  <c r="O36" i="17" s="1"/>
  <c r="O38" i="17" s="1"/>
  <c r="O40" i="17" s="1"/>
  <c r="O43" i="17" s="1"/>
  <c r="O45" i="17" s="1"/>
  <c r="L49" i="17"/>
  <c r="M28" i="17" s="1"/>
  <c r="O26" i="17" s="1"/>
  <c r="L25" i="17"/>
  <c r="R34" i="17"/>
  <c r="R36" i="17" s="1"/>
  <c r="R38" i="17" s="1"/>
  <c r="R40" i="17" s="1"/>
  <c r="R43" i="17" s="1"/>
  <c r="R45" i="17" s="1"/>
  <c r="Y20" i="17"/>
  <c r="W32" i="17"/>
  <c r="T19" i="17"/>
  <c r="T30" i="17" s="1"/>
  <c r="T32" i="17"/>
  <c r="V20" i="17"/>
  <c r="Q19" i="17"/>
  <c r="Q30" i="17" s="1"/>
  <c r="N47" i="17"/>
  <c r="O19" i="27"/>
  <c r="O30" i="27" s="1"/>
  <c r="T20" i="27"/>
  <c r="R32" i="27"/>
  <c r="J49" i="27"/>
  <c r="K28" i="27" s="1"/>
  <c r="M26" i="27" s="1"/>
  <c r="K25" i="27"/>
  <c r="J25" i="27"/>
  <c r="L25" i="27"/>
  <c r="K49" i="27"/>
  <c r="L28" i="27" s="1"/>
  <c r="M34" i="27"/>
  <c r="M36" i="27" s="1"/>
  <c r="M38" i="27" s="1"/>
  <c r="M40" i="27" s="1"/>
  <c r="M43" i="27" s="1"/>
  <c r="M45" i="27" s="1"/>
  <c r="S32" i="27"/>
  <c r="P19" i="27"/>
  <c r="P30" i="27" s="1"/>
  <c r="U20" i="27"/>
  <c r="N34" i="27"/>
  <c r="N36" i="27" s="1"/>
  <c r="N38" i="27" s="1"/>
  <c r="N40" i="27" s="1"/>
  <c r="N43" i="27" s="1"/>
  <c r="N45" i="27" s="1"/>
  <c r="L49" i="27"/>
  <c r="M28" i="27" s="1"/>
  <c r="M47" i="20" l="1"/>
  <c r="L47" i="20"/>
  <c r="N47" i="22"/>
  <c r="N24" i="25"/>
  <c r="U32" i="25"/>
  <c r="W20" i="25"/>
  <c r="R19" i="25"/>
  <c r="R30" i="25" s="1"/>
  <c r="Q43" i="25"/>
  <c r="Q45" i="25" s="1"/>
  <c r="Q34" i="25"/>
  <c r="Q36" i="25" s="1"/>
  <c r="Q38" i="25" s="1"/>
  <c r="Q40" i="25" s="1"/>
  <c r="P34" i="25"/>
  <c r="P36" i="25" s="1"/>
  <c r="P38" i="25" s="1"/>
  <c r="P40" i="25" s="1"/>
  <c r="P43" i="25" s="1"/>
  <c r="P45" i="25" s="1"/>
  <c r="N47" i="25"/>
  <c r="N25" i="25"/>
  <c r="M49" i="25"/>
  <c r="N28" i="25" s="1"/>
  <c r="L49" i="25"/>
  <c r="M28" i="25" s="1"/>
  <c r="O26" i="25" s="1"/>
  <c r="M25" i="25"/>
  <c r="V32" i="25"/>
  <c r="X20" i="25"/>
  <c r="S19" i="25"/>
  <c r="S30" i="25" s="1"/>
  <c r="P34" i="24"/>
  <c r="P36" i="24" s="1"/>
  <c r="P38" i="24" s="1"/>
  <c r="P40" i="24" s="1"/>
  <c r="P43" i="24" s="1"/>
  <c r="P45" i="24" s="1"/>
  <c r="U32" i="24"/>
  <c r="W20" i="24"/>
  <c r="R19" i="24"/>
  <c r="R30" i="24" s="1"/>
  <c r="N26" i="24"/>
  <c r="M24" i="24"/>
  <c r="M47" i="24"/>
  <c r="S34" i="24"/>
  <c r="S36" i="24" s="1"/>
  <c r="S38" i="24" s="1"/>
  <c r="S40" i="24" s="1"/>
  <c r="S43" i="24" s="1"/>
  <c r="S45" i="24" s="1"/>
  <c r="X32" i="24"/>
  <c r="U19" i="24"/>
  <c r="U30" i="24" s="1"/>
  <c r="Z20" i="24"/>
  <c r="N26" i="23"/>
  <c r="N47" i="23" s="1"/>
  <c r="M24" i="23"/>
  <c r="M47" i="23"/>
  <c r="T32" i="23"/>
  <c r="Q19" i="23"/>
  <c r="Q30" i="23" s="1"/>
  <c r="V20" i="23"/>
  <c r="U32" i="23"/>
  <c r="W20" i="23"/>
  <c r="R19" i="23"/>
  <c r="R30" i="23" s="1"/>
  <c r="O34" i="23"/>
  <c r="O36" i="23" s="1"/>
  <c r="O38" i="23" s="1"/>
  <c r="O40" i="23" s="1"/>
  <c r="O43" i="23" s="1"/>
  <c r="O45" i="23" s="1"/>
  <c r="P34" i="23"/>
  <c r="P36" i="23" s="1"/>
  <c r="P38" i="23" s="1"/>
  <c r="P40" i="23" s="1"/>
  <c r="P43" i="23"/>
  <c r="P45" i="23" s="1"/>
  <c r="N24" i="22"/>
  <c r="N25" i="22" s="1"/>
  <c r="Z20" i="22"/>
  <c r="X32" i="22"/>
  <c r="U19" i="22"/>
  <c r="U30" i="22" s="1"/>
  <c r="S43" i="22"/>
  <c r="S45" i="22" s="1"/>
  <c r="S34" i="22"/>
  <c r="S36" i="22" s="1"/>
  <c r="S38" i="22" s="1"/>
  <c r="S40" i="22" s="1"/>
  <c r="U32" i="22"/>
  <c r="R19" i="22"/>
  <c r="R30" i="22" s="1"/>
  <c r="W20" i="22"/>
  <c r="M49" i="22"/>
  <c r="N28" i="22" s="1"/>
  <c r="P34" i="22"/>
  <c r="P36" i="22" s="1"/>
  <c r="P38" i="22" s="1"/>
  <c r="P40" i="22" s="1"/>
  <c r="P43" i="22"/>
  <c r="P45" i="22" s="1"/>
  <c r="L49" i="22"/>
  <c r="M28" i="22" s="1"/>
  <c r="O26" i="22" s="1"/>
  <c r="M25" i="22"/>
  <c r="P34" i="21"/>
  <c r="P36" i="21" s="1"/>
  <c r="P38" i="21" s="1"/>
  <c r="P40" i="21" s="1"/>
  <c r="P43" i="21" s="1"/>
  <c r="P45" i="21" s="1"/>
  <c r="V32" i="21"/>
  <c r="X20" i="21"/>
  <c r="S19" i="21"/>
  <c r="S30" i="21" s="1"/>
  <c r="U32" i="21"/>
  <c r="W20" i="21"/>
  <c r="R19" i="21"/>
  <c r="R30" i="21" s="1"/>
  <c r="N26" i="21"/>
  <c r="N47" i="21" s="1"/>
  <c r="M24" i="21"/>
  <c r="Q34" i="21"/>
  <c r="Q36" i="21" s="1"/>
  <c r="Q38" i="21" s="1"/>
  <c r="Q40" i="21" s="1"/>
  <c r="Q43" i="21" s="1"/>
  <c r="Q45" i="21" s="1"/>
  <c r="M49" i="20"/>
  <c r="N28" i="20" s="1"/>
  <c r="M25" i="20"/>
  <c r="U32" i="20"/>
  <c r="W20" i="20"/>
  <c r="R19" i="20"/>
  <c r="R30" i="20" s="1"/>
  <c r="P43" i="20"/>
  <c r="P45" i="20" s="1"/>
  <c r="P34" i="20"/>
  <c r="P36" i="20" s="1"/>
  <c r="P38" i="20" s="1"/>
  <c r="P40" i="20" s="1"/>
  <c r="T32" i="20"/>
  <c r="V20" i="20"/>
  <c r="Q19" i="20"/>
  <c r="Q30" i="20" s="1"/>
  <c r="N26" i="20"/>
  <c r="N47" i="20" s="1"/>
  <c r="O43" i="20"/>
  <c r="O45" i="20" s="1"/>
  <c r="O34" i="20"/>
  <c r="O36" i="20" s="1"/>
  <c r="O38" i="20" s="1"/>
  <c r="O40" i="20" s="1"/>
  <c r="V32" i="19"/>
  <c r="X20" i="19"/>
  <c r="S19" i="19"/>
  <c r="S30" i="19" s="1"/>
  <c r="N26" i="19"/>
  <c r="M24" i="19"/>
  <c r="Q43" i="19"/>
  <c r="Q45" i="19" s="1"/>
  <c r="Q34" i="19"/>
  <c r="Q36" i="19" s="1"/>
  <c r="Q38" i="19" s="1"/>
  <c r="Q40" i="19" s="1"/>
  <c r="P34" i="19"/>
  <c r="P36" i="19" s="1"/>
  <c r="P38" i="19" s="1"/>
  <c r="P40" i="19" s="1"/>
  <c r="P43" i="19" s="1"/>
  <c r="P45" i="19" s="1"/>
  <c r="U32" i="19"/>
  <c r="W20" i="19"/>
  <c r="R19" i="19"/>
  <c r="R30" i="19" s="1"/>
  <c r="M47" i="19"/>
  <c r="S34" i="18"/>
  <c r="S36" i="18" s="1"/>
  <c r="S38" i="18" s="1"/>
  <c r="S40" i="18" s="1"/>
  <c r="S43" i="18" s="1"/>
  <c r="S45" i="18" s="1"/>
  <c r="X32" i="18"/>
  <c r="Z20" i="18"/>
  <c r="U19" i="18"/>
  <c r="U30" i="18" s="1"/>
  <c r="P34" i="18"/>
  <c r="P36" i="18" s="1"/>
  <c r="P38" i="18" s="1"/>
  <c r="P40" i="18" s="1"/>
  <c r="P43" i="18" s="1"/>
  <c r="P45" i="18" s="1"/>
  <c r="N26" i="18"/>
  <c r="M24" i="18"/>
  <c r="M47" i="18"/>
  <c r="U32" i="18"/>
  <c r="R19" i="18"/>
  <c r="R30" i="18" s="1"/>
  <c r="W20" i="18"/>
  <c r="O47" i="17"/>
  <c r="O24" i="17"/>
  <c r="O25" i="17" s="1"/>
  <c r="Q34" i="17"/>
  <c r="Q36" i="17" s="1"/>
  <c r="Q38" i="17" s="1"/>
  <c r="Q40" i="17" s="1"/>
  <c r="Q43" i="17"/>
  <c r="Q45" i="17" s="1"/>
  <c r="X20" i="17"/>
  <c r="V32" i="17"/>
  <c r="S19" i="17"/>
  <c r="S30" i="17" s="1"/>
  <c r="N49" i="17"/>
  <c r="O28" i="17" s="1"/>
  <c r="T34" i="17"/>
  <c r="T36" i="17" s="1"/>
  <c r="T38" i="17" s="1"/>
  <c r="T40" i="17" s="1"/>
  <c r="T43" i="17" s="1"/>
  <c r="T45" i="17" s="1"/>
  <c r="Y32" i="17"/>
  <c r="V19" i="17"/>
  <c r="V30" i="17" s="1"/>
  <c r="AA20" i="17"/>
  <c r="N25" i="17"/>
  <c r="M49" i="17"/>
  <c r="N28" i="17" s="1"/>
  <c r="P26" i="17" s="1"/>
  <c r="N26" i="27"/>
  <c r="O26" i="27" s="1"/>
  <c r="M47" i="27"/>
  <c r="U32" i="27"/>
  <c r="W20" i="27"/>
  <c r="R19" i="27"/>
  <c r="R30" i="27" s="1"/>
  <c r="O24" i="27"/>
  <c r="T32" i="27"/>
  <c r="Q19" i="27"/>
  <c r="Q30" i="27" s="1"/>
  <c r="V20" i="27"/>
  <c r="P34" i="27"/>
  <c r="P36" i="27" s="1"/>
  <c r="P38" i="27" s="1"/>
  <c r="P40" i="27" s="1"/>
  <c r="P43" i="27" s="1"/>
  <c r="P45" i="27" s="1"/>
  <c r="O34" i="27"/>
  <c r="O36" i="27" s="1"/>
  <c r="O38" i="27" s="1"/>
  <c r="O40" i="27" s="1"/>
  <c r="O43" i="27" s="1"/>
  <c r="O45" i="27" s="1"/>
  <c r="O47" i="27" s="1"/>
  <c r="N24" i="27"/>
  <c r="M24" i="27"/>
  <c r="P26" i="25" l="1"/>
  <c r="O24" i="25"/>
  <c r="O47" i="25"/>
  <c r="P47" i="25"/>
  <c r="R34" i="25"/>
  <c r="R36" i="25" s="1"/>
  <c r="R38" i="25" s="1"/>
  <c r="R40" i="25" s="1"/>
  <c r="R43" i="25"/>
  <c r="R45" i="25" s="1"/>
  <c r="W32" i="25"/>
  <c r="Y20" i="25"/>
  <c r="T19" i="25"/>
  <c r="T30" i="25" s="1"/>
  <c r="S34" i="25"/>
  <c r="S36" i="25" s="1"/>
  <c r="S38" i="25" s="1"/>
  <c r="S40" i="25" s="1"/>
  <c r="S43" i="25" s="1"/>
  <c r="S45" i="25" s="1"/>
  <c r="Z20" i="25"/>
  <c r="X32" i="25"/>
  <c r="U19" i="25"/>
  <c r="U30" i="25" s="1"/>
  <c r="N49" i="25"/>
  <c r="O28" i="25" s="1"/>
  <c r="O25" i="25"/>
  <c r="R34" i="24"/>
  <c r="R36" i="24" s="1"/>
  <c r="R38" i="24" s="1"/>
  <c r="R40" i="24" s="1"/>
  <c r="R43" i="24" s="1"/>
  <c r="R45" i="24" s="1"/>
  <c r="M49" i="24"/>
  <c r="N28" i="24" s="1"/>
  <c r="M25" i="24"/>
  <c r="O26" i="24"/>
  <c r="N24" i="24"/>
  <c r="N25" i="24" s="1"/>
  <c r="U34" i="24"/>
  <c r="U36" i="24" s="1"/>
  <c r="U38" i="24" s="1"/>
  <c r="U40" i="24" s="1"/>
  <c r="U43" i="24" s="1"/>
  <c r="U45" i="24" s="1"/>
  <c r="Y20" i="24"/>
  <c r="W32" i="24"/>
  <c r="T19" i="24"/>
  <c r="T30" i="24" s="1"/>
  <c r="Z32" i="24"/>
  <c r="W19" i="24"/>
  <c r="W30" i="24" s="1"/>
  <c r="AB20" i="24"/>
  <c r="N47" i="24"/>
  <c r="O47" i="23"/>
  <c r="V32" i="23"/>
  <c r="S19" i="23"/>
  <c r="S30" i="23" s="1"/>
  <c r="X20" i="23"/>
  <c r="Q34" i="23"/>
  <c r="Q36" i="23" s="1"/>
  <c r="Q38" i="23" s="1"/>
  <c r="Q40" i="23" s="1"/>
  <c r="Q43" i="23" s="1"/>
  <c r="Q45" i="23" s="1"/>
  <c r="R43" i="23"/>
  <c r="R45" i="23" s="1"/>
  <c r="R34" i="23"/>
  <c r="R36" i="23" s="1"/>
  <c r="R38" i="23" s="1"/>
  <c r="R40" i="23" s="1"/>
  <c r="M49" i="23"/>
  <c r="N28" i="23" s="1"/>
  <c r="M25" i="23"/>
  <c r="W32" i="23"/>
  <c r="T19" i="23"/>
  <c r="T30" i="23" s="1"/>
  <c r="Y20" i="23"/>
  <c r="O26" i="23"/>
  <c r="N24" i="23"/>
  <c r="N25" i="23" s="1"/>
  <c r="P26" i="22"/>
  <c r="P47" i="22" s="1"/>
  <c r="O24" i="22"/>
  <c r="O47" i="22"/>
  <c r="W32" i="22"/>
  <c r="Y20" i="22"/>
  <c r="T19" i="22"/>
  <c r="T30" i="22" s="1"/>
  <c r="Z32" i="22"/>
  <c r="W19" i="22"/>
  <c r="W30" i="22" s="1"/>
  <c r="AB20" i="22"/>
  <c r="U34" i="22"/>
  <c r="U36" i="22" s="1"/>
  <c r="U38" i="22" s="1"/>
  <c r="U40" i="22" s="1"/>
  <c r="U43" i="22"/>
  <c r="U45" i="22" s="1"/>
  <c r="R34" i="22"/>
  <c r="R36" i="22" s="1"/>
  <c r="R38" i="22" s="1"/>
  <c r="R40" i="22" s="1"/>
  <c r="R43" i="22" s="1"/>
  <c r="R45" i="22" s="1"/>
  <c r="N49" i="22"/>
  <c r="O28" i="22" s="1"/>
  <c r="O25" i="22"/>
  <c r="O26" i="21"/>
  <c r="N24" i="21"/>
  <c r="R34" i="21"/>
  <c r="R36" i="21" s="1"/>
  <c r="R38" i="21" s="1"/>
  <c r="R40" i="21" s="1"/>
  <c r="R43" i="21"/>
  <c r="R45" i="21" s="1"/>
  <c r="X32" i="21"/>
  <c r="U19" i="21"/>
  <c r="U30" i="21" s="1"/>
  <c r="Z20" i="21"/>
  <c r="M49" i="21"/>
  <c r="N28" i="21" s="1"/>
  <c r="M25" i="21"/>
  <c r="Y20" i="21"/>
  <c r="W32" i="21"/>
  <c r="T19" i="21"/>
  <c r="T30" i="21" s="1"/>
  <c r="S34" i="21"/>
  <c r="S36" i="21" s="1"/>
  <c r="S38" i="21" s="1"/>
  <c r="S40" i="21" s="1"/>
  <c r="S43" i="21" s="1"/>
  <c r="S45" i="21" s="1"/>
  <c r="R34" i="20"/>
  <c r="R36" i="20" s="1"/>
  <c r="R38" i="20" s="1"/>
  <c r="R40" i="20" s="1"/>
  <c r="R43" i="20" s="1"/>
  <c r="R45" i="20" s="1"/>
  <c r="Q34" i="20"/>
  <c r="Q36" i="20" s="1"/>
  <c r="Q38" i="20" s="1"/>
  <c r="Q40" i="20" s="1"/>
  <c r="Q43" i="20" s="1"/>
  <c r="Q45" i="20" s="1"/>
  <c r="V32" i="20"/>
  <c r="S19" i="20"/>
  <c r="S30" i="20" s="1"/>
  <c r="X20" i="20"/>
  <c r="O26" i="20"/>
  <c r="N24" i="20"/>
  <c r="W32" i="20"/>
  <c r="T19" i="20"/>
  <c r="T30" i="20" s="1"/>
  <c r="Y20" i="20"/>
  <c r="M49" i="19"/>
  <c r="N28" i="19" s="1"/>
  <c r="M25" i="19"/>
  <c r="S34" i="19"/>
  <c r="S36" i="19" s="1"/>
  <c r="S38" i="19" s="1"/>
  <c r="S40" i="19" s="1"/>
  <c r="S43" i="19" s="1"/>
  <c r="S45" i="19" s="1"/>
  <c r="R34" i="19"/>
  <c r="R36" i="19" s="1"/>
  <c r="R38" i="19" s="1"/>
  <c r="R40" i="19" s="1"/>
  <c r="R43" i="19"/>
  <c r="R45" i="19" s="1"/>
  <c r="O26" i="19"/>
  <c r="N24" i="19"/>
  <c r="Y20" i="19"/>
  <c r="T19" i="19"/>
  <c r="T30" i="19" s="1"/>
  <c r="W32" i="19"/>
  <c r="X32" i="19"/>
  <c r="U19" i="19"/>
  <c r="U30" i="19" s="1"/>
  <c r="Z20" i="19"/>
  <c r="N47" i="19"/>
  <c r="U34" i="18"/>
  <c r="U36" i="18" s="1"/>
  <c r="U38" i="18" s="1"/>
  <c r="U40" i="18" s="1"/>
  <c r="U43" i="18"/>
  <c r="U45" i="18" s="1"/>
  <c r="R34" i="18"/>
  <c r="R36" i="18" s="1"/>
  <c r="R38" i="18" s="1"/>
  <c r="R40" i="18" s="1"/>
  <c r="R43" i="18"/>
  <c r="R45" i="18" s="1"/>
  <c r="Z32" i="18"/>
  <c r="W19" i="18"/>
  <c r="W30" i="18" s="1"/>
  <c r="AB20" i="18"/>
  <c r="M49" i="18"/>
  <c r="N28" i="18" s="1"/>
  <c r="M25" i="18"/>
  <c r="O26" i="18"/>
  <c r="N24" i="18"/>
  <c r="W32" i="18"/>
  <c r="Y20" i="18"/>
  <c r="T19" i="18"/>
  <c r="T30" i="18" s="1"/>
  <c r="N47" i="18"/>
  <c r="Q26" i="17"/>
  <c r="Q47" i="17" s="1"/>
  <c r="P24" i="17"/>
  <c r="P47" i="17"/>
  <c r="U19" i="17"/>
  <c r="U30" i="17" s="1"/>
  <c r="X32" i="17"/>
  <c r="Z20" i="17"/>
  <c r="O49" i="17"/>
  <c r="P28" i="17" s="1"/>
  <c r="S34" i="17"/>
  <c r="S36" i="17" s="1"/>
  <c r="S38" i="17" s="1"/>
  <c r="S40" i="17" s="1"/>
  <c r="S43" i="17" s="1"/>
  <c r="S45" i="17" s="1"/>
  <c r="V34" i="17"/>
  <c r="V36" i="17" s="1"/>
  <c r="V38" i="17" s="1"/>
  <c r="V40" i="17" s="1"/>
  <c r="V43" i="17" s="1"/>
  <c r="V45" i="17" s="1"/>
  <c r="X19" i="17"/>
  <c r="X30" i="17" s="1"/>
  <c r="AC20" i="17"/>
  <c r="AA32" i="17"/>
  <c r="N47" i="27"/>
  <c r="M49" i="27"/>
  <c r="N28" i="27" s="1"/>
  <c r="P26" i="27" s="1"/>
  <c r="N25" i="27"/>
  <c r="M25" i="27"/>
  <c r="N49" i="27"/>
  <c r="O28" i="27" s="1"/>
  <c r="O25" i="27"/>
  <c r="O49" i="27"/>
  <c r="P28" i="27" s="1"/>
  <c r="R43" i="27"/>
  <c r="R45" i="27" s="1"/>
  <c r="R34" i="27"/>
  <c r="R36" i="27" s="1"/>
  <c r="R38" i="27" s="1"/>
  <c r="R40" i="27" s="1"/>
  <c r="Q34" i="27"/>
  <c r="Q36" i="27" s="1"/>
  <c r="Q38" i="27" s="1"/>
  <c r="Q40" i="27" s="1"/>
  <c r="Q43" i="27" s="1"/>
  <c r="Q45" i="27" s="1"/>
  <c r="W32" i="27"/>
  <c r="T19" i="27"/>
  <c r="T30" i="27" s="1"/>
  <c r="Y20" i="27"/>
  <c r="V32" i="27"/>
  <c r="S19" i="27"/>
  <c r="S30" i="27" s="1"/>
  <c r="X20" i="27"/>
  <c r="Z32" i="25" l="1"/>
  <c r="W19" i="25"/>
  <c r="W30" i="25" s="1"/>
  <c r="AB20" i="25"/>
  <c r="O49" i="25"/>
  <c r="P28" i="25" s="1"/>
  <c r="P25" i="25"/>
  <c r="V19" i="25"/>
  <c r="V30" i="25" s="1"/>
  <c r="Y32" i="25"/>
  <c r="AA20" i="25"/>
  <c r="U34" i="25"/>
  <c r="U36" i="25" s="1"/>
  <c r="U38" i="25" s="1"/>
  <c r="U40" i="25" s="1"/>
  <c r="U43" i="25"/>
  <c r="U45" i="25" s="1"/>
  <c r="T34" i="25"/>
  <c r="T36" i="25" s="1"/>
  <c r="T38" i="25" s="1"/>
  <c r="T40" i="25" s="1"/>
  <c r="T43" i="25" s="1"/>
  <c r="T45" i="25" s="1"/>
  <c r="Q26" i="25"/>
  <c r="P24" i="25"/>
  <c r="Y32" i="24"/>
  <c r="AA20" i="24"/>
  <c r="V19" i="24"/>
  <c r="V30" i="24" s="1"/>
  <c r="Y19" i="24"/>
  <c r="Y30" i="24" s="1"/>
  <c r="AD20" i="24"/>
  <c r="AB32" i="24"/>
  <c r="N49" i="24"/>
  <c r="O28" i="24" s="1"/>
  <c r="W34" i="24"/>
  <c r="W36" i="24" s="1"/>
  <c r="W38" i="24" s="1"/>
  <c r="W40" i="24" s="1"/>
  <c r="W43" i="24"/>
  <c r="W45" i="24" s="1"/>
  <c r="P26" i="24"/>
  <c r="O24" i="24"/>
  <c r="O25" i="24" s="1"/>
  <c r="O47" i="24"/>
  <c r="T34" i="24"/>
  <c r="T36" i="24" s="1"/>
  <c r="T38" i="24" s="1"/>
  <c r="T40" i="24" s="1"/>
  <c r="T43" i="24" s="1"/>
  <c r="T45" i="24" s="1"/>
  <c r="S34" i="23"/>
  <c r="S36" i="23" s="1"/>
  <c r="S38" i="23" s="1"/>
  <c r="S40" i="23" s="1"/>
  <c r="S43" i="23" s="1"/>
  <c r="S45" i="23" s="1"/>
  <c r="N49" i="23"/>
  <c r="O28" i="23" s="1"/>
  <c r="P26" i="23"/>
  <c r="O24" i="23"/>
  <c r="O25" i="23" s="1"/>
  <c r="T34" i="23"/>
  <c r="T36" i="23" s="1"/>
  <c r="T38" i="23" s="1"/>
  <c r="T40" i="23" s="1"/>
  <c r="T43" i="23" s="1"/>
  <c r="T45" i="23" s="1"/>
  <c r="U19" i="23"/>
  <c r="U30" i="23" s="1"/>
  <c r="Z20" i="23"/>
  <c r="X32" i="23"/>
  <c r="AA20" i="23"/>
  <c r="Y32" i="23"/>
  <c r="V19" i="23"/>
  <c r="V30" i="23" s="1"/>
  <c r="AA20" i="22"/>
  <c r="Y32" i="22"/>
  <c r="V19" i="22"/>
  <c r="V30" i="22" s="1"/>
  <c r="T34" i="22"/>
  <c r="T36" i="22" s="1"/>
  <c r="T38" i="22" s="1"/>
  <c r="T40" i="22" s="1"/>
  <c r="T43" i="22" s="1"/>
  <c r="T45" i="22" s="1"/>
  <c r="AB32" i="22"/>
  <c r="Y19" i="22"/>
  <c r="Y30" i="22" s="1"/>
  <c r="AD20" i="22"/>
  <c r="O49" i="22"/>
  <c r="P28" i="22" s="1"/>
  <c r="P25" i="22"/>
  <c r="W34" i="22"/>
  <c r="W36" i="22" s="1"/>
  <c r="W38" i="22" s="1"/>
  <c r="W40" i="22" s="1"/>
  <c r="W43" i="22"/>
  <c r="W45" i="22" s="1"/>
  <c r="Q26" i="22"/>
  <c r="P24" i="22"/>
  <c r="V19" i="21"/>
  <c r="V30" i="21" s="1"/>
  <c r="Y32" i="21"/>
  <c r="AA20" i="21"/>
  <c r="N49" i="21"/>
  <c r="O28" i="21" s="1"/>
  <c r="O25" i="21"/>
  <c r="N25" i="21"/>
  <c r="P26" i="21"/>
  <c r="O24" i="21"/>
  <c r="O47" i="21"/>
  <c r="W19" i="21"/>
  <c r="W30" i="21" s="1"/>
  <c r="Z32" i="21"/>
  <c r="AB20" i="21"/>
  <c r="T43" i="21"/>
  <c r="T45" i="21" s="1"/>
  <c r="T34" i="21"/>
  <c r="T36" i="21" s="1"/>
  <c r="T38" i="21" s="1"/>
  <c r="T40" i="21" s="1"/>
  <c r="U34" i="21"/>
  <c r="U36" i="21" s="1"/>
  <c r="U38" i="21" s="1"/>
  <c r="U40" i="21" s="1"/>
  <c r="U43" i="21" s="1"/>
  <c r="U45" i="21" s="1"/>
  <c r="N49" i="20"/>
  <c r="O28" i="20" s="1"/>
  <c r="N25" i="20"/>
  <c r="P26" i="20"/>
  <c r="O24" i="20"/>
  <c r="O25" i="20" s="1"/>
  <c r="Y32" i="20"/>
  <c r="AA20" i="20"/>
  <c r="V19" i="20"/>
  <c r="V30" i="20" s="1"/>
  <c r="T34" i="20"/>
  <c r="T36" i="20" s="1"/>
  <c r="T38" i="20" s="1"/>
  <c r="T40" i="20" s="1"/>
  <c r="T43" i="20" s="1"/>
  <c r="T45" i="20" s="1"/>
  <c r="U19" i="20"/>
  <c r="U30" i="20" s="1"/>
  <c r="X32" i="20"/>
  <c r="Z20" i="20"/>
  <c r="S34" i="20"/>
  <c r="S36" i="20" s="1"/>
  <c r="S38" i="20" s="1"/>
  <c r="S40" i="20" s="1"/>
  <c r="S43" i="20" s="1"/>
  <c r="S45" i="20" s="1"/>
  <c r="O47" i="20"/>
  <c r="T34" i="19"/>
  <c r="T36" i="19" s="1"/>
  <c r="T38" i="19" s="1"/>
  <c r="T40" i="19" s="1"/>
  <c r="T43" i="19" s="1"/>
  <c r="T45" i="19" s="1"/>
  <c r="N49" i="19"/>
  <c r="O28" i="19" s="1"/>
  <c r="W19" i="19"/>
  <c r="W30" i="19" s="1"/>
  <c r="Z32" i="19"/>
  <c r="AB20" i="19"/>
  <c r="P26" i="19"/>
  <c r="O24" i="19"/>
  <c r="O25" i="19" s="1"/>
  <c r="O47" i="19"/>
  <c r="U34" i="19"/>
  <c r="U36" i="19" s="1"/>
  <c r="U38" i="19" s="1"/>
  <c r="U40" i="19" s="1"/>
  <c r="U43" i="19"/>
  <c r="U45" i="19" s="1"/>
  <c r="V19" i="19"/>
  <c r="V30" i="19" s="1"/>
  <c r="Y32" i="19"/>
  <c r="AA20" i="19"/>
  <c r="N25" i="19"/>
  <c r="P26" i="18"/>
  <c r="O24" i="18"/>
  <c r="O25" i="18" s="1"/>
  <c r="O47" i="18"/>
  <c r="T34" i="18"/>
  <c r="T36" i="18" s="1"/>
  <c r="T38" i="18" s="1"/>
  <c r="T40" i="18" s="1"/>
  <c r="T43" i="18" s="1"/>
  <c r="T45" i="18" s="1"/>
  <c r="Y19" i="18"/>
  <c r="Y30" i="18" s="1"/>
  <c r="AB32" i="18"/>
  <c r="AD20" i="18"/>
  <c r="Y32" i="18"/>
  <c r="AA20" i="18"/>
  <c r="V19" i="18"/>
  <c r="V30" i="18" s="1"/>
  <c r="W34" i="18"/>
  <c r="W36" i="18" s="1"/>
  <c r="W38" i="18" s="1"/>
  <c r="W40" i="18" s="1"/>
  <c r="W43" i="18" s="1"/>
  <c r="W45" i="18" s="1"/>
  <c r="N49" i="18"/>
  <c r="O28" i="18" s="1"/>
  <c r="N25" i="18"/>
  <c r="X34" i="17"/>
  <c r="X36" i="17" s="1"/>
  <c r="X38" i="17" s="1"/>
  <c r="X40" i="17" s="1"/>
  <c r="X43" i="17"/>
  <c r="X45" i="17" s="1"/>
  <c r="Z32" i="17"/>
  <c r="W19" i="17"/>
  <c r="W30" i="17" s="1"/>
  <c r="AB20" i="17"/>
  <c r="U34" i="17"/>
  <c r="U36" i="17" s="1"/>
  <c r="U38" i="17" s="1"/>
  <c r="U40" i="17" s="1"/>
  <c r="U43" i="17"/>
  <c r="U45" i="17" s="1"/>
  <c r="P49" i="17"/>
  <c r="Q28" i="17" s="1"/>
  <c r="AC32" i="17"/>
  <c r="Z19" i="17"/>
  <c r="Z30" i="17" s="1"/>
  <c r="AE20" i="17"/>
  <c r="P25" i="17"/>
  <c r="R26" i="17"/>
  <c r="Q24" i="17"/>
  <c r="Q25" i="17" s="1"/>
  <c r="T34" i="27"/>
  <c r="T36" i="27" s="1"/>
  <c r="T38" i="27" s="1"/>
  <c r="T40" i="27" s="1"/>
  <c r="T43" i="27" s="1"/>
  <c r="T45" i="27" s="1"/>
  <c r="Y32" i="27"/>
  <c r="V19" i="27"/>
  <c r="V30" i="27" s="1"/>
  <c r="AA20" i="27"/>
  <c r="Z20" i="27"/>
  <c r="X32" i="27"/>
  <c r="U19" i="27"/>
  <c r="U30" i="27" s="1"/>
  <c r="S34" i="27"/>
  <c r="S36" i="27" s="1"/>
  <c r="S38" i="27" s="1"/>
  <c r="S40" i="27" s="1"/>
  <c r="S43" i="27" s="1"/>
  <c r="S45" i="27" s="1"/>
  <c r="Q26" i="27"/>
  <c r="P24" i="27"/>
  <c r="P47" i="27"/>
  <c r="AD20" i="25" l="1"/>
  <c r="AB32" i="25"/>
  <c r="Y19" i="25"/>
  <c r="Y30" i="25" s="1"/>
  <c r="W34" i="25"/>
  <c r="W36" i="25" s="1"/>
  <c r="W38" i="25" s="1"/>
  <c r="W40" i="25" s="1"/>
  <c r="W43" i="25" s="1"/>
  <c r="W45" i="25" s="1"/>
  <c r="AA32" i="25"/>
  <c r="X19" i="25"/>
  <c r="X30" i="25" s="1"/>
  <c r="AC20" i="25"/>
  <c r="Q25" i="25"/>
  <c r="P49" i="25"/>
  <c r="Q28" i="25" s="1"/>
  <c r="V34" i="25"/>
  <c r="V36" i="25" s="1"/>
  <c r="V38" i="25" s="1"/>
  <c r="V40" i="25" s="1"/>
  <c r="V43" i="25" s="1"/>
  <c r="V45" i="25" s="1"/>
  <c r="R26" i="25"/>
  <c r="Q24" i="25"/>
  <c r="Q47" i="25"/>
  <c r="AD32" i="24"/>
  <c r="AF20" i="24"/>
  <c r="AA19" i="24"/>
  <c r="AA30" i="24" s="1"/>
  <c r="Y34" i="24"/>
  <c r="Y36" i="24" s="1"/>
  <c r="Y38" i="24" s="1"/>
  <c r="Y40" i="24" s="1"/>
  <c r="Y43" i="24"/>
  <c r="Y45" i="24" s="1"/>
  <c r="V43" i="24"/>
  <c r="V45" i="24" s="1"/>
  <c r="V34" i="24"/>
  <c r="V36" i="24" s="1"/>
  <c r="V38" i="24" s="1"/>
  <c r="V40" i="24" s="1"/>
  <c r="O49" i="24"/>
  <c r="P28" i="24" s="1"/>
  <c r="Q26" i="24"/>
  <c r="P24" i="24"/>
  <c r="P25" i="24" s="1"/>
  <c r="P47" i="24"/>
  <c r="X19" i="24"/>
  <c r="X30" i="24" s="1"/>
  <c r="AC20" i="24"/>
  <c r="AA32" i="24"/>
  <c r="AC20" i="23"/>
  <c r="X19" i="23"/>
  <c r="X30" i="23" s="1"/>
  <c r="AA32" i="23"/>
  <c r="U34" i="23"/>
  <c r="U36" i="23" s="1"/>
  <c r="U38" i="23" s="1"/>
  <c r="U40" i="23" s="1"/>
  <c r="U43" i="23" s="1"/>
  <c r="U45" i="23" s="1"/>
  <c r="Q26" i="23"/>
  <c r="P24" i="23"/>
  <c r="P47" i="23"/>
  <c r="Z32" i="23"/>
  <c r="AB20" i="23"/>
  <c r="W19" i="23"/>
  <c r="W30" i="23" s="1"/>
  <c r="V34" i="23"/>
  <c r="V36" i="23" s="1"/>
  <c r="V38" i="23" s="1"/>
  <c r="V40" i="23" s="1"/>
  <c r="V43" i="23" s="1"/>
  <c r="V45" i="23" s="1"/>
  <c r="O49" i="23"/>
  <c r="P28" i="23" s="1"/>
  <c r="P25" i="23"/>
  <c r="V34" i="22"/>
  <c r="V36" i="22" s="1"/>
  <c r="V38" i="22" s="1"/>
  <c r="V40" i="22" s="1"/>
  <c r="V43" i="22"/>
  <c r="V45" i="22" s="1"/>
  <c r="AD32" i="22"/>
  <c r="AF20" i="22"/>
  <c r="AA19" i="22"/>
  <c r="AA30" i="22" s="1"/>
  <c r="Q25" i="22"/>
  <c r="P49" i="22"/>
  <c r="Q28" i="22" s="1"/>
  <c r="Y34" i="22"/>
  <c r="Y36" i="22" s="1"/>
  <c r="Y38" i="22" s="1"/>
  <c r="Y40" i="22" s="1"/>
  <c r="Y43" i="22" s="1"/>
  <c r="Y45" i="22" s="1"/>
  <c r="X19" i="22"/>
  <c r="X30" i="22" s="1"/>
  <c r="AC20" i="22"/>
  <c r="AA32" i="22"/>
  <c r="R26" i="22"/>
  <c r="Q24" i="22"/>
  <c r="Q47" i="22"/>
  <c r="AB32" i="21"/>
  <c r="Y19" i="21"/>
  <c r="Y30" i="21" s="1"/>
  <c r="AD20" i="21"/>
  <c r="AA32" i="21"/>
  <c r="AC20" i="21"/>
  <c r="X19" i="21"/>
  <c r="X30" i="21" s="1"/>
  <c r="W34" i="21"/>
  <c r="W36" i="21" s="1"/>
  <c r="W38" i="21" s="1"/>
  <c r="W40" i="21" s="1"/>
  <c r="W43" i="21" s="1"/>
  <c r="W45" i="21" s="1"/>
  <c r="V34" i="21"/>
  <c r="V36" i="21" s="1"/>
  <c r="V38" i="21" s="1"/>
  <c r="V40" i="21" s="1"/>
  <c r="V43" i="21" s="1"/>
  <c r="V45" i="21" s="1"/>
  <c r="O49" i="21"/>
  <c r="P28" i="21" s="1"/>
  <c r="P25" i="21"/>
  <c r="Q26" i="21"/>
  <c r="P24" i="21"/>
  <c r="P47" i="21"/>
  <c r="V34" i="20"/>
  <c r="V36" i="20" s="1"/>
  <c r="V38" i="20" s="1"/>
  <c r="V40" i="20" s="1"/>
  <c r="V43" i="20"/>
  <c r="V45" i="20" s="1"/>
  <c r="U34" i="20"/>
  <c r="U36" i="20" s="1"/>
  <c r="U38" i="20" s="1"/>
  <c r="U40" i="20" s="1"/>
  <c r="U43" i="20"/>
  <c r="U45" i="20" s="1"/>
  <c r="AA32" i="20"/>
  <c r="X19" i="20"/>
  <c r="X30" i="20" s="1"/>
  <c r="AC20" i="20"/>
  <c r="Q26" i="20"/>
  <c r="P24" i="20"/>
  <c r="P47" i="20"/>
  <c r="Z32" i="20"/>
  <c r="W19" i="20"/>
  <c r="W30" i="20" s="1"/>
  <c r="AB20" i="20"/>
  <c r="O49" i="20"/>
  <c r="P28" i="20" s="1"/>
  <c r="V34" i="19"/>
  <c r="V36" i="19" s="1"/>
  <c r="V38" i="19" s="1"/>
  <c r="V40" i="19" s="1"/>
  <c r="V43" i="19" s="1"/>
  <c r="V45" i="19" s="1"/>
  <c r="W34" i="19"/>
  <c r="W36" i="19" s="1"/>
  <c r="W38" i="19" s="1"/>
  <c r="W40" i="19" s="1"/>
  <c r="W43" i="19" s="1"/>
  <c r="W45" i="19" s="1"/>
  <c r="O49" i="19"/>
  <c r="P28" i="19" s="1"/>
  <c r="AB32" i="19"/>
  <c r="Y19" i="19"/>
  <c r="Y30" i="19" s="1"/>
  <c r="AD20" i="19"/>
  <c r="AA32" i="19"/>
  <c r="AC20" i="19"/>
  <c r="X19" i="19"/>
  <c r="X30" i="19" s="1"/>
  <c r="Q26" i="19"/>
  <c r="P24" i="19"/>
  <c r="P25" i="19" s="1"/>
  <c r="P47" i="19"/>
  <c r="AD32" i="18"/>
  <c r="AF20" i="18"/>
  <c r="AA19" i="18"/>
  <c r="AA30" i="18" s="1"/>
  <c r="Y34" i="18"/>
  <c r="Y36" i="18" s="1"/>
  <c r="Y38" i="18" s="1"/>
  <c r="Y40" i="18" s="1"/>
  <c r="Y43" i="18" s="1"/>
  <c r="Y45" i="18" s="1"/>
  <c r="O49" i="18"/>
  <c r="P28" i="18" s="1"/>
  <c r="V34" i="18"/>
  <c r="V36" i="18" s="1"/>
  <c r="V38" i="18" s="1"/>
  <c r="V40" i="18" s="1"/>
  <c r="V43" i="18" s="1"/>
  <c r="V45" i="18" s="1"/>
  <c r="AA32" i="18"/>
  <c r="X19" i="18"/>
  <c r="X30" i="18" s="1"/>
  <c r="AC20" i="18"/>
  <c r="Q26" i="18"/>
  <c r="P24" i="18"/>
  <c r="P47" i="18"/>
  <c r="AG20" i="17"/>
  <c r="AE32" i="17"/>
  <c r="AB19" i="17"/>
  <c r="AB30" i="17" s="1"/>
  <c r="Z34" i="17"/>
  <c r="Z36" i="17" s="1"/>
  <c r="Z38" i="17" s="1"/>
  <c r="Z40" i="17" s="1"/>
  <c r="Z43" i="17" s="1"/>
  <c r="Z45" i="17" s="1"/>
  <c r="Y19" i="17"/>
  <c r="Y30" i="17" s="1"/>
  <c r="AD20" i="17"/>
  <c r="AB32" i="17"/>
  <c r="W34" i="17"/>
  <c r="W36" i="17" s="1"/>
  <c r="W38" i="17" s="1"/>
  <c r="W40" i="17" s="1"/>
  <c r="W43" i="17"/>
  <c r="W45" i="17" s="1"/>
  <c r="Q49" i="17"/>
  <c r="R28" i="17" s="1"/>
  <c r="S26" i="17"/>
  <c r="R24" i="17"/>
  <c r="R25" i="17" s="1"/>
  <c r="R47" i="17"/>
  <c r="W19" i="27"/>
  <c r="W30" i="27" s="1"/>
  <c r="Z32" i="27"/>
  <c r="AB20" i="27"/>
  <c r="P49" i="27"/>
  <c r="Q28" i="27" s="1"/>
  <c r="P25" i="27"/>
  <c r="AA32" i="27"/>
  <c r="X19" i="27"/>
  <c r="X30" i="27" s="1"/>
  <c r="AC20" i="27"/>
  <c r="R26" i="27"/>
  <c r="Q24" i="27"/>
  <c r="Q25" i="27" s="1"/>
  <c r="V34" i="27"/>
  <c r="V36" i="27" s="1"/>
  <c r="V38" i="27" s="1"/>
  <c r="V40" i="27" s="1"/>
  <c r="V43" i="27"/>
  <c r="V45" i="27" s="1"/>
  <c r="U34" i="27"/>
  <c r="U36" i="27" s="1"/>
  <c r="U38" i="27" s="1"/>
  <c r="U40" i="27" s="1"/>
  <c r="U43" i="27" s="1"/>
  <c r="U45" i="27" s="1"/>
  <c r="Q47" i="27"/>
  <c r="X34" i="25" l="1"/>
  <c r="X36" i="25" s="1"/>
  <c r="X38" i="25" s="1"/>
  <c r="X40" i="25" s="1"/>
  <c r="X43" i="25" s="1"/>
  <c r="X45" i="25" s="1"/>
  <c r="Y34" i="25"/>
  <c r="Y36" i="25" s="1"/>
  <c r="Y38" i="25" s="1"/>
  <c r="Y40" i="25" s="1"/>
  <c r="Y43" i="25" s="1"/>
  <c r="Y45" i="25" s="1"/>
  <c r="R25" i="25"/>
  <c r="Q49" i="25"/>
  <c r="R28" i="25" s="1"/>
  <c r="AD32" i="25"/>
  <c r="AF20" i="25"/>
  <c r="AA19" i="25"/>
  <c r="AA30" i="25" s="1"/>
  <c r="S26" i="25"/>
  <c r="R24" i="25"/>
  <c r="R47" i="25"/>
  <c r="AC32" i="25"/>
  <c r="Z19" i="25"/>
  <c r="Z30" i="25" s="1"/>
  <c r="AE20" i="25"/>
  <c r="R26" i="24"/>
  <c r="Q24" i="24"/>
  <c r="Q25" i="24" s="1"/>
  <c r="Q47" i="24"/>
  <c r="AC32" i="24"/>
  <c r="AE20" i="24"/>
  <c r="Z19" i="24"/>
  <c r="Z30" i="24" s="1"/>
  <c r="P49" i="24"/>
  <c r="Q28" i="24" s="1"/>
  <c r="AA34" i="24"/>
  <c r="AA36" i="24" s="1"/>
  <c r="AA38" i="24" s="1"/>
  <c r="AA40" i="24" s="1"/>
  <c r="AA43" i="24" s="1"/>
  <c r="AA45" i="24" s="1"/>
  <c r="AC19" i="24"/>
  <c r="AC30" i="24" s="1"/>
  <c r="AH20" i="24"/>
  <c r="AF32" i="24"/>
  <c r="X34" i="24"/>
  <c r="X36" i="24" s="1"/>
  <c r="X38" i="24" s="1"/>
  <c r="X40" i="24" s="1"/>
  <c r="X43" i="24"/>
  <c r="X45" i="24" s="1"/>
  <c r="AC32" i="23"/>
  <c r="Z19" i="23"/>
  <c r="Z30" i="23" s="1"/>
  <c r="AE20" i="23"/>
  <c r="Q25" i="23"/>
  <c r="P49" i="23"/>
  <c r="Q28" i="23" s="1"/>
  <c r="AB32" i="23"/>
  <c r="Y19" i="23"/>
  <c r="Y30" i="23" s="1"/>
  <c r="AD20" i="23"/>
  <c r="R26" i="23"/>
  <c r="Q24" i="23"/>
  <c r="Q47" i="23"/>
  <c r="W34" i="23"/>
  <c r="W36" i="23" s="1"/>
  <c r="W38" i="23" s="1"/>
  <c r="W40" i="23" s="1"/>
  <c r="W43" i="23" s="1"/>
  <c r="W45" i="23" s="1"/>
  <c r="X34" i="23"/>
  <c r="X36" i="23" s="1"/>
  <c r="X38" i="23" s="1"/>
  <c r="X40" i="23" s="1"/>
  <c r="X43" i="23" s="1"/>
  <c r="X45" i="23" s="1"/>
  <c r="S26" i="22"/>
  <c r="R24" i="22"/>
  <c r="R47" i="22"/>
  <c r="AA34" i="22"/>
  <c r="AA36" i="22" s="1"/>
  <c r="AA38" i="22" s="1"/>
  <c r="AA40" i="22" s="1"/>
  <c r="AA43" i="22" s="1"/>
  <c r="AA45" i="22" s="1"/>
  <c r="X34" i="22"/>
  <c r="X36" i="22" s="1"/>
  <c r="X38" i="22" s="1"/>
  <c r="X40" i="22" s="1"/>
  <c r="X43" i="22" s="1"/>
  <c r="X45" i="22" s="1"/>
  <c r="AC32" i="22"/>
  <c r="Z19" i="22"/>
  <c r="Z30" i="22" s="1"/>
  <c r="AE20" i="22"/>
  <c r="AF32" i="22"/>
  <c r="AC19" i="22"/>
  <c r="AC30" i="22" s="1"/>
  <c r="AH20" i="22"/>
  <c r="Q49" i="22"/>
  <c r="R28" i="22" s="1"/>
  <c r="AD32" i="21"/>
  <c r="AF20" i="21"/>
  <c r="AA19" i="21"/>
  <c r="AA30" i="21" s="1"/>
  <c r="X34" i="21"/>
  <c r="X36" i="21" s="1"/>
  <c r="X38" i="21" s="1"/>
  <c r="X40" i="21" s="1"/>
  <c r="X43" i="21" s="1"/>
  <c r="X45" i="21" s="1"/>
  <c r="AC32" i="21"/>
  <c r="AE20" i="21"/>
  <c r="Z19" i="21"/>
  <c r="Z30" i="21" s="1"/>
  <c r="Y34" i="21"/>
  <c r="Y36" i="21" s="1"/>
  <c r="Y38" i="21" s="1"/>
  <c r="Y40" i="21" s="1"/>
  <c r="Y43" i="21"/>
  <c r="Y45" i="21" s="1"/>
  <c r="P49" i="21"/>
  <c r="Q28" i="21" s="1"/>
  <c r="R26" i="21"/>
  <c r="Q24" i="21"/>
  <c r="Q25" i="21" s="1"/>
  <c r="Q47" i="21"/>
  <c r="W34" i="20"/>
  <c r="W36" i="20" s="1"/>
  <c r="W38" i="20" s="1"/>
  <c r="W40" i="20" s="1"/>
  <c r="W43" i="20"/>
  <c r="W45" i="20" s="1"/>
  <c r="P49" i="20"/>
  <c r="Q28" i="20" s="1"/>
  <c r="R26" i="20"/>
  <c r="Q24" i="20"/>
  <c r="Q25" i="20" s="1"/>
  <c r="Q47" i="20"/>
  <c r="P25" i="20"/>
  <c r="AC32" i="20"/>
  <c r="Z19" i="20"/>
  <c r="Z30" i="20" s="1"/>
  <c r="AE20" i="20"/>
  <c r="AB32" i="20"/>
  <c r="AD20" i="20"/>
  <c r="Y19" i="20"/>
  <c r="Y30" i="20" s="1"/>
  <c r="X34" i="20"/>
  <c r="X36" i="20" s="1"/>
  <c r="X38" i="20" s="1"/>
  <c r="X40" i="20" s="1"/>
  <c r="X43" i="20" s="1"/>
  <c r="X45" i="20" s="1"/>
  <c r="X34" i="19"/>
  <c r="X36" i="19" s="1"/>
  <c r="X38" i="19" s="1"/>
  <c r="X40" i="19" s="1"/>
  <c r="X43" i="19" s="1"/>
  <c r="X45" i="19" s="1"/>
  <c r="AC32" i="19"/>
  <c r="AE20" i="19"/>
  <c r="Z19" i="19"/>
  <c r="Z30" i="19" s="1"/>
  <c r="AD32" i="19"/>
  <c r="AA19" i="19"/>
  <c r="AA30" i="19" s="1"/>
  <c r="AF20" i="19"/>
  <c r="P49" i="19"/>
  <c r="Q28" i="19" s="1"/>
  <c r="R26" i="19"/>
  <c r="Q24" i="19"/>
  <c r="Q47" i="19"/>
  <c r="Y34" i="19"/>
  <c r="Y36" i="19" s="1"/>
  <c r="Y38" i="19" s="1"/>
  <c r="Y40" i="19" s="1"/>
  <c r="Y43" i="19" s="1"/>
  <c r="Y45" i="19" s="1"/>
  <c r="AC32" i="18"/>
  <c r="Z19" i="18"/>
  <c r="Z30" i="18" s="1"/>
  <c r="AE20" i="18"/>
  <c r="AA34" i="18"/>
  <c r="AA36" i="18" s="1"/>
  <c r="AA38" i="18" s="1"/>
  <c r="AA40" i="18" s="1"/>
  <c r="AA43" i="18" s="1"/>
  <c r="AA45" i="18" s="1"/>
  <c r="P49" i="18"/>
  <c r="Q28" i="18" s="1"/>
  <c r="X34" i="18"/>
  <c r="X36" i="18" s="1"/>
  <c r="X38" i="18" s="1"/>
  <c r="X40" i="18" s="1"/>
  <c r="X43" i="18" s="1"/>
  <c r="X45" i="18" s="1"/>
  <c r="AC19" i="18"/>
  <c r="AC30" i="18" s="1"/>
  <c r="AF32" i="18"/>
  <c r="AH20" i="18"/>
  <c r="R26" i="18"/>
  <c r="Q24" i="18"/>
  <c r="Q47" i="18"/>
  <c r="P25" i="18"/>
  <c r="T26" i="17"/>
  <c r="S24" i="17"/>
  <c r="S47" i="17"/>
  <c r="Y34" i="17"/>
  <c r="Y36" i="17" s="1"/>
  <c r="Y38" i="17" s="1"/>
  <c r="Y40" i="17" s="1"/>
  <c r="Y43" i="17" s="1"/>
  <c r="Y45" i="17" s="1"/>
  <c r="AB34" i="17"/>
  <c r="AB36" i="17" s="1"/>
  <c r="AB38" i="17" s="1"/>
  <c r="AB40" i="17" s="1"/>
  <c r="AB43" i="17"/>
  <c r="AB45" i="17" s="1"/>
  <c r="AF20" i="17"/>
  <c r="AD32" i="17"/>
  <c r="AA19" i="17"/>
  <c r="AA30" i="17" s="1"/>
  <c r="R49" i="17"/>
  <c r="S28" i="17" s="1"/>
  <c r="S25" i="17"/>
  <c r="AD19" i="17"/>
  <c r="AD30" i="17" s="1"/>
  <c r="AG32" i="17"/>
  <c r="AI20" i="17"/>
  <c r="AB32" i="27"/>
  <c r="Y19" i="27"/>
  <c r="Y30" i="27" s="1"/>
  <c r="AD20" i="27"/>
  <c r="AC32" i="27"/>
  <c r="AE20" i="27"/>
  <c r="Z19" i="27"/>
  <c r="Z30" i="27" s="1"/>
  <c r="W34" i="27"/>
  <c r="W36" i="27" s="1"/>
  <c r="W38" i="27" s="1"/>
  <c r="W40" i="27" s="1"/>
  <c r="W43" i="27" s="1"/>
  <c r="W45" i="27" s="1"/>
  <c r="X34" i="27"/>
  <c r="X36" i="27" s="1"/>
  <c r="X38" i="27" s="1"/>
  <c r="X40" i="27" s="1"/>
  <c r="X43" i="27"/>
  <c r="X45" i="27" s="1"/>
  <c r="Q49" i="27"/>
  <c r="R28" i="27" s="1"/>
  <c r="S26" i="27"/>
  <c r="R24" i="27"/>
  <c r="R25" i="27" s="1"/>
  <c r="R47" i="27"/>
  <c r="AG20" i="25" l="1"/>
  <c r="AB19" i="25"/>
  <c r="AB30" i="25" s="1"/>
  <c r="AE32" i="25"/>
  <c r="AH20" i="25"/>
  <c r="AC19" i="25"/>
  <c r="AC30" i="25" s="1"/>
  <c r="AF32" i="25"/>
  <c r="R49" i="25"/>
  <c r="S28" i="25" s="1"/>
  <c r="AA34" i="25"/>
  <c r="AA36" i="25" s="1"/>
  <c r="AA38" i="25" s="1"/>
  <c r="AA40" i="25" s="1"/>
  <c r="AA43" i="25" s="1"/>
  <c r="AA45" i="25" s="1"/>
  <c r="Z34" i="25"/>
  <c r="Z36" i="25" s="1"/>
  <c r="Z38" i="25" s="1"/>
  <c r="Z40" i="25" s="1"/>
  <c r="Z43" i="25" s="1"/>
  <c r="Z45" i="25" s="1"/>
  <c r="T26" i="25"/>
  <c r="S24" i="25"/>
  <c r="S47" i="25"/>
  <c r="AC34" i="24"/>
  <c r="AC36" i="24" s="1"/>
  <c r="AC38" i="24" s="1"/>
  <c r="AC40" i="24" s="1"/>
  <c r="AC43" i="24"/>
  <c r="AC45" i="24" s="1"/>
  <c r="R25" i="24"/>
  <c r="Q49" i="24"/>
  <c r="R28" i="24" s="1"/>
  <c r="AG20" i="24"/>
  <c r="AE32" i="24"/>
  <c r="AB19" i="24"/>
  <c r="AB30" i="24" s="1"/>
  <c r="S26" i="24"/>
  <c r="R24" i="24"/>
  <c r="R47" i="24"/>
  <c r="AH32" i="24"/>
  <c r="AE19" i="24"/>
  <c r="AE30" i="24" s="1"/>
  <c r="AJ20" i="24"/>
  <c r="Z34" i="24"/>
  <c r="Z36" i="24" s="1"/>
  <c r="Z38" i="24" s="1"/>
  <c r="Z40" i="24" s="1"/>
  <c r="Z43" i="24"/>
  <c r="Z45" i="24" s="1"/>
  <c r="Z43" i="23"/>
  <c r="Z45" i="23" s="1"/>
  <c r="Z34" i="23"/>
  <c r="Z36" i="23" s="1"/>
  <c r="Z38" i="23" s="1"/>
  <c r="Z40" i="23" s="1"/>
  <c r="AD32" i="23"/>
  <c r="AA19" i="23"/>
  <c r="AA30" i="23" s="1"/>
  <c r="AF20" i="23"/>
  <c r="Q49" i="23"/>
  <c r="R28" i="23" s="1"/>
  <c r="Y43" i="23"/>
  <c r="Y45" i="23" s="1"/>
  <c r="Y34" i="23"/>
  <c r="Y36" i="23" s="1"/>
  <c r="Y38" i="23" s="1"/>
  <c r="Y40" i="23" s="1"/>
  <c r="S26" i="23"/>
  <c r="R24" i="23"/>
  <c r="R47" i="23"/>
  <c r="AB19" i="23"/>
  <c r="AB30" i="23" s="1"/>
  <c r="AG20" i="23"/>
  <c r="AE32" i="23"/>
  <c r="AC43" i="22"/>
  <c r="AC45" i="22" s="1"/>
  <c r="AC34" i="22"/>
  <c r="AC36" i="22" s="1"/>
  <c r="AC38" i="22" s="1"/>
  <c r="AC40" i="22" s="1"/>
  <c r="AB19" i="22"/>
  <c r="AB30" i="22" s="1"/>
  <c r="AG20" i="22"/>
  <c r="AE32" i="22"/>
  <c r="Z43" i="22"/>
  <c r="Z45" i="22" s="1"/>
  <c r="Z34" i="22"/>
  <c r="Z36" i="22" s="1"/>
  <c r="Z38" i="22" s="1"/>
  <c r="Z40" i="22" s="1"/>
  <c r="R49" i="22"/>
  <c r="S28" i="22" s="1"/>
  <c r="R25" i="22"/>
  <c r="T26" i="22"/>
  <c r="S24" i="22"/>
  <c r="S47" i="22"/>
  <c r="AH32" i="22"/>
  <c r="AJ20" i="22"/>
  <c r="AE19" i="22"/>
  <c r="AE30" i="22" s="1"/>
  <c r="AH20" i="21"/>
  <c r="AF32" i="21"/>
  <c r="AC19" i="21"/>
  <c r="AC30" i="21" s="1"/>
  <c r="AA34" i="21"/>
  <c r="AA36" i="21" s="1"/>
  <c r="AA38" i="21" s="1"/>
  <c r="AA40" i="21" s="1"/>
  <c r="AA43" i="21" s="1"/>
  <c r="AA45" i="21" s="1"/>
  <c r="Z43" i="21"/>
  <c r="Z45" i="21" s="1"/>
  <c r="Z34" i="21"/>
  <c r="Z36" i="21" s="1"/>
  <c r="Z38" i="21" s="1"/>
  <c r="Z40" i="21" s="1"/>
  <c r="R25" i="21"/>
  <c r="Q49" i="21"/>
  <c r="R28" i="21" s="1"/>
  <c r="AG20" i="21"/>
  <c r="AB19" i="21"/>
  <c r="AB30" i="21" s="1"/>
  <c r="AE32" i="21"/>
  <c r="S26" i="21"/>
  <c r="R24" i="21"/>
  <c r="R47" i="21"/>
  <c r="S26" i="20"/>
  <c r="R24" i="20"/>
  <c r="R25" i="20" s="1"/>
  <c r="R47" i="20"/>
  <c r="AE32" i="20"/>
  <c r="AB19" i="20"/>
  <c r="AB30" i="20" s="1"/>
  <c r="AG20" i="20"/>
  <c r="Y34" i="20"/>
  <c r="Y36" i="20" s="1"/>
  <c r="Y38" i="20" s="1"/>
  <c r="Y40" i="20" s="1"/>
  <c r="Y43" i="20" s="1"/>
  <c r="Y45" i="20" s="1"/>
  <c r="Q49" i="20"/>
  <c r="R28" i="20" s="1"/>
  <c r="Z34" i="20"/>
  <c r="Z36" i="20" s="1"/>
  <c r="Z38" i="20" s="1"/>
  <c r="Z40" i="20" s="1"/>
  <c r="Z43" i="20" s="1"/>
  <c r="Z45" i="20" s="1"/>
  <c r="AD32" i="20"/>
  <c r="AF20" i="20"/>
  <c r="AA19" i="20"/>
  <c r="AA30" i="20" s="1"/>
  <c r="AG20" i="19"/>
  <c r="AB19" i="19"/>
  <c r="AB30" i="19" s="1"/>
  <c r="AE32" i="19"/>
  <c r="R25" i="19"/>
  <c r="Q49" i="19"/>
  <c r="R28" i="19" s="1"/>
  <c r="S26" i="19"/>
  <c r="R24" i="19"/>
  <c r="R47" i="19"/>
  <c r="Q25" i="19"/>
  <c r="AH20" i="19"/>
  <c r="AC19" i="19"/>
  <c r="AC30" i="19" s="1"/>
  <c r="AF32" i="19"/>
  <c r="AA34" i="19"/>
  <c r="AA36" i="19" s="1"/>
  <c r="AA38" i="19" s="1"/>
  <c r="AA40" i="19" s="1"/>
  <c r="AA43" i="19" s="1"/>
  <c r="AA45" i="19" s="1"/>
  <c r="Z34" i="19"/>
  <c r="Z36" i="19" s="1"/>
  <c r="Z38" i="19" s="1"/>
  <c r="Z40" i="19" s="1"/>
  <c r="Z43" i="19" s="1"/>
  <c r="Z45" i="19" s="1"/>
  <c r="AE32" i="18"/>
  <c r="AB19" i="18"/>
  <c r="AB30" i="18" s="1"/>
  <c r="AG20" i="18"/>
  <c r="Q49" i="18"/>
  <c r="R28" i="18" s="1"/>
  <c r="Q25" i="18"/>
  <c r="AJ20" i="18"/>
  <c r="AH32" i="18"/>
  <c r="AE19" i="18"/>
  <c r="AE30" i="18" s="1"/>
  <c r="AC34" i="18"/>
  <c r="AC36" i="18" s="1"/>
  <c r="AC38" i="18" s="1"/>
  <c r="AC40" i="18" s="1"/>
  <c r="AC43" i="18" s="1"/>
  <c r="AC45" i="18" s="1"/>
  <c r="Z34" i="18"/>
  <c r="Z36" i="18" s="1"/>
  <c r="Z38" i="18" s="1"/>
  <c r="Z40" i="18" s="1"/>
  <c r="Z43" i="18" s="1"/>
  <c r="Z45" i="18" s="1"/>
  <c r="S26" i="18"/>
  <c r="R24" i="18"/>
  <c r="R25" i="18" s="1"/>
  <c r="R47" i="18"/>
  <c r="AI32" i="17"/>
  <c r="AF19" i="17"/>
  <c r="AF30" i="17" s="1"/>
  <c r="AK20" i="17"/>
  <c r="AH20" i="17"/>
  <c r="AF32" i="17"/>
  <c r="AC19" i="17"/>
  <c r="AC30" i="17" s="1"/>
  <c r="U26" i="17"/>
  <c r="T24" i="17"/>
  <c r="T47" i="17"/>
  <c r="AA34" i="17"/>
  <c r="AA36" i="17" s="1"/>
  <c r="AA38" i="17" s="1"/>
  <c r="AA40" i="17" s="1"/>
  <c r="AA43" i="17" s="1"/>
  <c r="AA45" i="17" s="1"/>
  <c r="S49" i="17"/>
  <c r="T28" i="17" s="1"/>
  <c r="AD34" i="17"/>
  <c r="AD36" i="17" s="1"/>
  <c r="AD38" i="17" s="1"/>
  <c r="AD40" i="17" s="1"/>
  <c r="AD43" i="17"/>
  <c r="AD45" i="17" s="1"/>
  <c r="AE32" i="27"/>
  <c r="AB19" i="27"/>
  <c r="AB30" i="27" s="1"/>
  <c r="AG20" i="27"/>
  <c r="AD32" i="27"/>
  <c r="AA19" i="27"/>
  <c r="AA30" i="27" s="1"/>
  <c r="AF20" i="27"/>
  <c r="Z34" i="27"/>
  <c r="Z36" i="27" s="1"/>
  <c r="Z38" i="27" s="1"/>
  <c r="Z40" i="27" s="1"/>
  <c r="Z43" i="27" s="1"/>
  <c r="Z45" i="27" s="1"/>
  <c r="T26" i="27"/>
  <c r="S24" i="27"/>
  <c r="S47" i="27"/>
  <c r="Y43" i="27"/>
  <c r="Y45" i="27" s="1"/>
  <c r="Y34" i="27"/>
  <c r="Y36" i="27" s="1"/>
  <c r="Y38" i="27" s="1"/>
  <c r="Y40" i="27" s="1"/>
  <c r="R49" i="27"/>
  <c r="S28" i="27" s="1"/>
  <c r="S25" i="27"/>
  <c r="U26" i="25" l="1"/>
  <c r="T24" i="25"/>
  <c r="T47" i="25"/>
  <c r="AC34" i="25"/>
  <c r="AC36" i="25" s="1"/>
  <c r="AC38" i="25" s="1"/>
  <c r="AC40" i="25" s="1"/>
  <c r="AC43" i="25" s="1"/>
  <c r="AC45" i="25" s="1"/>
  <c r="AE19" i="25"/>
  <c r="AE30" i="25" s="1"/>
  <c r="AJ20" i="25"/>
  <c r="AH32" i="25"/>
  <c r="AB34" i="25"/>
  <c r="AB36" i="25" s="1"/>
  <c r="AB38" i="25" s="1"/>
  <c r="AB40" i="25" s="1"/>
  <c r="AB43" i="25" s="1"/>
  <c r="AB45" i="25" s="1"/>
  <c r="AI20" i="25"/>
  <c r="AD19" i="25"/>
  <c r="AD30" i="25" s="1"/>
  <c r="AG32" i="25"/>
  <c r="S49" i="25"/>
  <c r="T28" i="25" s="1"/>
  <c r="S25" i="25"/>
  <c r="AJ32" i="24"/>
  <c r="AG19" i="24"/>
  <c r="AG30" i="24" s="1"/>
  <c r="AL20" i="24"/>
  <c r="AE34" i="24"/>
  <c r="AE36" i="24" s="1"/>
  <c r="AE38" i="24" s="1"/>
  <c r="AE40" i="24" s="1"/>
  <c r="AE43" i="24" s="1"/>
  <c r="AE45" i="24" s="1"/>
  <c r="R49" i="24"/>
  <c r="S28" i="24" s="1"/>
  <c r="T26" i="24"/>
  <c r="S24" i="24"/>
  <c r="S25" i="24" s="1"/>
  <c r="S47" i="24"/>
  <c r="AG32" i="24"/>
  <c r="AD19" i="24"/>
  <c r="AD30" i="24" s="1"/>
  <c r="AI20" i="24"/>
  <c r="AB34" i="24"/>
  <c r="AB36" i="24" s="1"/>
  <c r="AB38" i="24" s="1"/>
  <c r="AB40" i="24" s="1"/>
  <c r="AB43" i="24" s="1"/>
  <c r="AB45" i="24" s="1"/>
  <c r="T26" i="23"/>
  <c r="S24" i="23"/>
  <c r="S47" i="23"/>
  <c r="AA34" i="23"/>
  <c r="AA36" i="23" s="1"/>
  <c r="AA38" i="23" s="1"/>
  <c r="AA40" i="23" s="1"/>
  <c r="AA43" i="23" s="1"/>
  <c r="AA45" i="23" s="1"/>
  <c r="AC19" i="23"/>
  <c r="AC30" i="23" s="1"/>
  <c r="AH20" i="23"/>
  <c r="AF32" i="23"/>
  <c r="AI20" i="23"/>
  <c r="AG32" i="23"/>
  <c r="AD19" i="23"/>
  <c r="AD30" i="23" s="1"/>
  <c r="S25" i="23"/>
  <c r="R49" i="23"/>
  <c r="S28" i="23" s="1"/>
  <c r="AB43" i="23"/>
  <c r="AB45" i="23" s="1"/>
  <c r="AB34" i="23"/>
  <c r="AB36" i="23" s="1"/>
  <c r="AB38" i="23" s="1"/>
  <c r="AB40" i="23" s="1"/>
  <c r="R25" i="23"/>
  <c r="AB34" i="22"/>
  <c r="AB36" i="22" s="1"/>
  <c r="AB38" i="22" s="1"/>
  <c r="AB40" i="22" s="1"/>
  <c r="AB43" i="22" s="1"/>
  <c r="AB45" i="22" s="1"/>
  <c r="AE34" i="22"/>
  <c r="AE36" i="22" s="1"/>
  <c r="AE38" i="22" s="1"/>
  <c r="AE40" i="22" s="1"/>
  <c r="AE43" i="22"/>
  <c r="AE45" i="22" s="1"/>
  <c r="S49" i="22"/>
  <c r="T28" i="22" s="1"/>
  <c r="AG32" i="22"/>
  <c r="AI20" i="22"/>
  <c r="AD19" i="22"/>
  <c r="AD30" i="22" s="1"/>
  <c r="AJ32" i="22"/>
  <c r="AG19" i="22"/>
  <c r="AG30" i="22" s="1"/>
  <c r="AL20" i="22"/>
  <c r="S25" i="22"/>
  <c r="U26" i="22"/>
  <c r="T24" i="22"/>
  <c r="T25" i="22" s="1"/>
  <c r="T47" i="22"/>
  <c r="T26" i="21"/>
  <c r="S24" i="21"/>
  <c r="S25" i="21" s="1"/>
  <c r="S47" i="21"/>
  <c r="AC34" i="21"/>
  <c r="AC36" i="21" s="1"/>
  <c r="AC38" i="21" s="1"/>
  <c r="AC40" i="21" s="1"/>
  <c r="AC43" i="21" s="1"/>
  <c r="AC45" i="21" s="1"/>
  <c r="AB43" i="21"/>
  <c r="AB45" i="21" s="1"/>
  <c r="AB34" i="21"/>
  <c r="AB36" i="21" s="1"/>
  <c r="AB38" i="21" s="1"/>
  <c r="AB40" i="21" s="1"/>
  <c r="AE19" i="21"/>
  <c r="AE30" i="21" s="1"/>
  <c r="AJ20" i="21"/>
  <c r="AH32" i="21"/>
  <c r="AD19" i="21"/>
  <c r="AD30" i="21" s="1"/>
  <c r="AI20" i="21"/>
  <c r="AG32" i="21"/>
  <c r="R49" i="21"/>
  <c r="S28" i="21" s="1"/>
  <c r="AB34" i="20"/>
  <c r="AB36" i="20" s="1"/>
  <c r="AB38" i="20" s="1"/>
  <c r="AB40" i="20" s="1"/>
  <c r="AB43" i="20" s="1"/>
  <c r="AB45" i="20" s="1"/>
  <c r="R49" i="20"/>
  <c r="S28" i="20" s="1"/>
  <c r="T26" i="20"/>
  <c r="S24" i="20"/>
  <c r="S47" i="20"/>
  <c r="AC19" i="20"/>
  <c r="AC30" i="20" s="1"/>
  <c r="AH20" i="20"/>
  <c r="AF32" i="20"/>
  <c r="AA34" i="20"/>
  <c r="AA36" i="20" s="1"/>
  <c r="AA38" i="20" s="1"/>
  <c r="AA40" i="20" s="1"/>
  <c r="AA43" i="20" s="1"/>
  <c r="AA45" i="20" s="1"/>
  <c r="AI20" i="20"/>
  <c r="AG32" i="20"/>
  <c r="AD19" i="20"/>
  <c r="AD30" i="20" s="1"/>
  <c r="AC34" i="19"/>
  <c r="AC36" i="19" s="1"/>
  <c r="AC38" i="19" s="1"/>
  <c r="AC40" i="19" s="1"/>
  <c r="AC43" i="19" s="1"/>
  <c r="AC45" i="19" s="1"/>
  <c r="AB34" i="19"/>
  <c r="AB36" i="19" s="1"/>
  <c r="AB38" i="19" s="1"/>
  <c r="AB40" i="19" s="1"/>
  <c r="AB43" i="19" s="1"/>
  <c r="AB45" i="19" s="1"/>
  <c r="AD19" i="19"/>
  <c r="AD30" i="19" s="1"/>
  <c r="AI20" i="19"/>
  <c r="AG32" i="19"/>
  <c r="R49" i="19"/>
  <c r="S28" i="19" s="1"/>
  <c r="T26" i="19"/>
  <c r="S24" i="19"/>
  <c r="S47" i="19"/>
  <c r="AE19" i="19"/>
  <c r="AE30" i="19" s="1"/>
  <c r="AJ20" i="19"/>
  <c r="AH32" i="19"/>
  <c r="AI20" i="18"/>
  <c r="AG32" i="18"/>
  <c r="AD19" i="18"/>
  <c r="AD30" i="18" s="1"/>
  <c r="R49" i="18"/>
  <c r="S28" i="18" s="1"/>
  <c r="AJ32" i="18"/>
  <c r="AG19" i="18"/>
  <c r="AG30" i="18" s="1"/>
  <c r="AL20" i="18"/>
  <c r="AE34" i="18"/>
  <c r="AE36" i="18" s="1"/>
  <c r="AE38" i="18" s="1"/>
  <c r="AE40" i="18" s="1"/>
  <c r="AE43" i="18"/>
  <c r="AE45" i="18" s="1"/>
  <c r="T26" i="18"/>
  <c r="S24" i="18"/>
  <c r="S25" i="18" s="1"/>
  <c r="S47" i="18"/>
  <c r="AB34" i="18"/>
  <c r="AB36" i="18" s="1"/>
  <c r="AB38" i="18" s="1"/>
  <c r="AB40" i="18" s="1"/>
  <c r="AB43" i="18" s="1"/>
  <c r="AB45" i="18" s="1"/>
  <c r="AH32" i="17"/>
  <c r="AE19" i="17"/>
  <c r="AE30" i="17" s="1"/>
  <c r="AJ20" i="17"/>
  <c r="AF34" i="17"/>
  <c r="AF36" i="17" s="1"/>
  <c r="AF38" i="17" s="1"/>
  <c r="AF40" i="17" s="1"/>
  <c r="AF43" i="17" s="1"/>
  <c r="AF45" i="17" s="1"/>
  <c r="T49" i="17"/>
  <c r="U28" i="17" s="1"/>
  <c r="V26" i="17"/>
  <c r="U24" i="17"/>
  <c r="U47" i="17"/>
  <c r="AC34" i="17"/>
  <c r="AC36" i="17" s="1"/>
  <c r="AC38" i="17" s="1"/>
  <c r="AC40" i="17" s="1"/>
  <c r="AC43" i="17" s="1"/>
  <c r="AC45" i="17" s="1"/>
  <c r="AK32" i="17"/>
  <c r="AH19" i="17"/>
  <c r="AH30" i="17" s="1"/>
  <c r="AM20" i="17"/>
  <c r="T25" i="17"/>
  <c r="AF32" i="27"/>
  <c r="AH20" i="27"/>
  <c r="AC19" i="27"/>
  <c r="AC30" i="27" s="1"/>
  <c r="AA34" i="27"/>
  <c r="AA36" i="27" s="1"/>
  <c r="AA38" i="27" s="1"/>
  <c r="AA40" i="27" s="1"/>
  <c r="AA43" i="27" s="1"/>
  <c r="AA45" i="27" s="1"/>
  <c r="S49" i="27"/>
  <c r="T28" i="27" s="1"/>
  <c r="AB34" i="27"/>
  <c r="AB36" i="27" s="1"/>
  <c r="AB38" i="27" s="1"/>
  <c r="AB40" i="27" s="1"/>
  <c r="AB43" i="27" s="1"/>
  <c r="AB45" i="27" s="1"/>
  <c r="U26" i="27"/>
  <c r="T24" i="27"/>
  <c r="T47" i="27"/>
  <c r="AG32" i="27"/>
  <c r="AD19" i="27"/>
  <c r="AD30" i="27" s="1"/>
  <c r="AI20" i="27"/>
  <c r="AD34" i="25" l="1"/>
  <c r="AD36" i="25" s="1"/>
  <c r="AD38" i="25" s="1"/>
  <c r="AD40" i="25" s="1"/>
  <c r="AD43" i="25"/>
  <c r="AD45" i="25" s="1"/>
  <c r="V26" i="25"/>
  <c r="U24" i="25"/>
  <c r="U47" i="25"/>
  <c r="AL20" i="25"/>
  <c r="AJ32" i="25"/>
  <c r="AG19" i="25"/>
  <c r="AG30" i="25" s="1"/>
  <c r="AE34" i="25"/>
  <c r="AE36" i="25" s="1"/>
  <c r="AE38" i="25" s="1"/>
  <c r="AE40" i="25" s="1"/>
  <c r="AE43" i="25"/>
  <c r="AE45" i="25" s="1"/>
  <c r="AF19" i="25"/>
  <c r="AF30" i="25" s="1"/>
  <c r="AK20" i="25"/>
  <c r="AI32" i="25"/>
  <c r="T49" i="25"/>
  <c r="U28" i="25" s="1"/>
  <c r="T25" i="25"/>
  <c r="AI32" i="24"/>
  <c r="AF19" i="24"/>
  <c r="AF30" i="24" s="1"/>
  <c r="AK20" i="24"/>
  <c r="U26" i="24"/>
  <c r="T24" i="24"/>
  <c r="T47" i="24"/>
  <c r="AG34" i="24"/>
  <c r="AG36" i="24" s="1"/>
  <c r="AG38" i="24" s="1"/>
  <c r="AG40" i="24" s="1"/>
  <c r="AG43" i="24" s="1"/>
  <c r="AG45" i="24" s="1"/>
  <c r="AD34" i="24"/>
  <c r="AD36" i="24" s="1"/>
  <c r="AD38" i="24" s="1"/>
  <c r="AD40" i="24" s="1"/>
  <c r="AD43" i="24"/>
  <c r="AD45" i="24" s="1"/>
  <c r="S49" i="24"/>
  <c r="T28" i="24" s="1"/>
  <c r="AL32" i="24"/>
  <c r="AI19" i="24"/>
  <c r="AI30" i="24" s="1"/>
  <c r="AN20" i="24"/>
  <c r="AH32" i="23"/>
  <c r="AE19" i="23"/>
  <c r="AE30" i="23" s="1"/>
  <c r="AJ20" i="23"/>
  <c r="AC43" i="23"/>
  <c r="AC45" i="23" s="1"/>
  <c r="AC34" i="23"/>
  <c r="AC36" i="23" s="1"/>
  <c r="AC38" i="23" s="1"/>
  <c r="AC40" i="23" s="1"/>
  <c r="S49" i="23"/>
  <c r="T28" i="23" s="1"/>
  <c r="AD34" i="23"/>
  <c r="AD36" i="23" s="1"/>
  <c r="AD38" i="23" s="1"/>
  <c r="AD40" i="23" s="1"/>
  <c r="AD43" i="23"/>
  <c r="AD45" i="23" s="1"/>
  <c r="AK20" i="23"/>
  <c r="AF19" i="23"/>
  <c r="AF30" i="23" s="1"/>
  <c r="AI32" i="23"/>
  <c r="U26" i="23"/>
  <c r="T24" i="23"/>
  <c r="T47" i="23"/>
  <c r="AL32" i="22"/>
  <c r="AN20" i="22"/>
  <c r="AI19" i="22"/>
  <c r="AI30" i="22" s="1"/>
  <c r="AG34" i="22"/>
  <c r="AG36" i="22" s="1"/>
  <c r="AG38" i="22" s="1"/>
  <c r="AG40" i="22" s="1"/>
  <c r="AG43" i="22"/>
  <c r="AG45" i="22" s="1"/>
  <c r="V26" i="22"/>
  <c r="U24" i="22"/>
  <c r="U47" i="22"/>
  <c r="AD34" i="22"/>
  <c r="AD36" i="22" s="1"/>
  <c r="AD38" i="22" s="1"/>
  <c r="AD40" i="22" s="1"/>
  <c r="AD43" i="22"/>
  <c r="AD45" i="22" s="1"/>
  <c r="U25" i="22"/>
  <c r="T49" i="22"/>
  <c r="U28" i="22" s="1"/>
  <c r="AF19" i="22"/>
  <c r="AF30" i="22" s="1"/>
  <c r="AK20" i="22"/>
  <c r="AI32" i="22"/>
  <c r="AK20" i="21"/>
  <c r="AI32" i="21"/>
  <c r="AF19" i="21"/>
  <c r="AF30" i="21" s="1"/>
  <c r="AJ32" i="21"/>
  <c r="AG19" i="21"/>
  <c r="AG30" i="21" s="1"/>
  <c r="AL20" i="21"/>
  <c r="AD34" i="21"/>
  <c r="AD36" i="21" s="1"/>
  <c r="AD38" i="21" s="1"/>
  <c r="AD40" i="21" s="1"/>
  <c r="AD43" i="21" s="1"/>
  <c r="AD45" i="21" s="1"/>
  <c r="S49" i="21"/>
  <c r="T28" i="21" s="1"/>
  <c r="AE34" i="21"/>
  <c r="AE36" i="21" s="1"/>
  <c r="AE38" i="21" s="1"/>
  <c r="AE40" i="21" s="1"/>
  <c r="AE43" i="21"/>
  <c r="AE45" i="21" s="1"/>
  <c r="U26" i="21"/>
  <c r="T24" i="21"/>
  <c r="T25" i="21" s="1"/>
  <c r="T47" i="21"/>
  <c r="S49" i="20"/>
  <c r="T28" i="20" s="1"/>
  <c r="AD34" i="20"/>
  <c r="AD36" i="20" s="1"/>
  <c r="AD38" i="20" s="1"/>
  <c r="AD40" i="20" s="1"/>
  <c r="AD43" i="20" s="1"/>
  <c r="AD45" i="20" s="1"/>
  <c r="AE19" i="20"/>
  <c r="AE30" i="20" s="1"/>
  <c r="AH32" i="20"/>
  <c r="AJ20" i="20"/>
  <c r="AC34" i="20"/>
  <c r="AC36" i="20" s="1"/>
  <c r="AC38" i="20" s="1"/>
  <c r="AC40" i="20" s="1"/>
  <c r="AC43" i="20" s="1"/>
  <c r="AC45" i="20" s="1"/>
  <c r="U26" i="20"/>
  <c r="T24" i="20"/>
  <c r="T25" i="20" s="1"/>
  <c r="T47" i="20"/>
  <c r="S25" i="20"/>
  <c r="AI32" i="20"/>
  <c r="AF19" i="20"/>
  <c r="AF30" i="20" s="1"/>
  <c r="AK20" i="20"/>
  <c r="S49" i="19"/>
  <c r="T28" i="19" s="1"/>
  <c r="S25" i="19"/>
  <c r="AK20" i="19"/>
  <c r="AF19" i="19"/>
  <c r="AF30" i="19" s="1"/>
  <c r="AI32" i="19"/>
  <c r="AJ32" i="19"/>
  <c r="AG19" i="19"/>
  <c r="AG30" i="19" s="1"/>
  <c r="AL20" i="19"/>
  <c r="AD34" i="19"/>
  <c r="AD36" i="19" s="1"/>
  <c r="AD38" i="19" s="1"/>
  <c r="AD40" i="19" s="1"/>
  <c r="AD43" i="19"/>
  <c r="AD45" i="19" s="1"/>
  <c r="U26" i="19"/>
  <c r="T24" i="19"/>
  <c r="T25" i="19" s="1"/>
  <c r="T47" i="19"/>
  <c r="AE34" i="19"/>
  <c r="AE36" i="19" s="1"/>
  <c r="AE38" i="19" s="1"/>
  <c r="AE40" i="19" s="1"/>
  <c r="AE43" i="19"/>
  <c r="AE45" i="19" s="1"/>
  <c r="AD34" i="18"/>
  <c r="AD36" i="18" s="1"/>
  <c r="AD38" i="18" s="1"/>
  <c r="AD40" i="18" s="1"/>
  <c r="AD43" i="18"/>
  <c r="AD45" i="18" s="1"/>
  <c r="AK20" i="18"/>
  <c r="AI32" i="18"/>
  <c r="AF19" i="18"/>
  <c r="AF30" i="18" s="1"/>
  <c r="AL32" i="18"/>
  <c r="AN20" i="18"/>
  <c r="AI19" i="18"/>
  <c r="AI30" i="18" s="1"/>
  <c r="S49" i="18"/>
  <c r="T28" i="18" s="1"/>
  <c r="U26" i="18"/>
  <c r="T24" i="18"/>
  <c r="T47" i="18"/>
  <c r="AG34" i="18"/>
  <c r="AG36" i="18" s="1"/>
  <c r="AG38" i="18" s="1"/>
  <c r="AG40" i="18" s="1"/>
  <c r="AG43" i="18" s="1"/>
  <c r="AG45" i="18" s="1"/>
  <c r="U49" i="17"/>
  <c r="V28" i="17" s="1"/>
  <c r="AJ19" i="17"/>
  <c r="AJ30" i="17" s="1"/>
  <c r="AO20" i="17"/>
  <c r="AM32" i="17"/>
  <c r="AJ32" i="17"/>
  <c r="AG19" i="17"/>
  <c r="AG30" i="17" s="1"/>
  <c r="AL20" i="17"/>
  <c r="AE34" i="17"/>
  <c r="AE36" i="17" s="1"/>
  <c r="AE38" i="17" s="1"/>
  <c r="AE40" i="17" s="1"/>
  <c r="AE43" i="17" s="1"/>
  <c r="AE45" i="17" s="1"/>
  <c r="W26" i="17"/>
  <c r="V24" i="17"/>
  <c r="V25" i="17" s="1"/>
  <c r="V47" i="17"/>
  <c r="AH34" i="17"/>
  <c r="AH36" i="17" s="1"/>
  <c r="AH38" i="17" s="1"/>
  <c r="AH40" i="17" s="1"/>
  <c r="AH43" i="17" s="1"/>
  <c r="AH45" i="17" s="1"/>
  <c r="U25" i="17"/>
  <c r="T49" i="27"/>
  <c r="U28" i="27" s="1"/>
  <c r="AC34" i="27"/>
  <c r="AC36" i="27" s="1"/>
  <c r="AC38" i="27" s="1"/>
  <c r="AC40" i="27" s="1"/>
  <c r="AC43" i="27" s="1"/>
  <c r="AC45" i="27" s="1"/>
  <c r="AI32" i="27"/>
  <c r="AF19" i="27"/>
  <c r="AF30" i="27" s="1"/>
  <c r="AK20" i="27"/>
  <c r="V26" i="27"/>
  <c r="U24" i="27"/>
  <c r="U25" i="27" s="1"/>
  <c r="U47" i="27"/>
  <c r="AH32" i="27"/>
  <c r="AE19" i="27"/>
  <c r="AE30" i="27" s="1"/>
  <c r="AJ20" i="27"/>
  <c r="AD34" i="27"/>
  <c r="AD36" i="27" s="1"/>
  <c r="AD38" i="27" s="1"/>
  <c r="AD40" i="27" s="1"/>
  <c r="AD43" i="27" s="1"/>
  <c r="AD45" i="27" s="1"/>
  <c r="T25" i="27"/>
  <c r="AK32" i="25" l="1"/>
  <c r="AH19" i="25"/>
  <c r="AH30" i="25" s="1"/>
  <c r="AM20" i="25"/>
  <c r="W26" i="25"/>
  <c r="V24" i="25"/>
  <c r="V25" i="25" s="1"/>
  <c r="V47" i="25"/>
  <c r="AG34" i="25"/>
  <c r="AG36" i="25" s="1"/>
  <c r="AG38" i="25" s="1"/>
  <c r="AG40" i="25" s="1"/>
  <c r="AG43" i="25" s="1"/>
  <c r="AG45" i="25" s="1"/>
  <c r="AL32" i="25"/>
  <c r="AI19" i="25"/>
  <c r="AI30" i="25" s="1"/>
  <c r="AN20" i="25"/>
  <c r="U49" i="25"/>
  <c r="V28" i="25" s="1"/>
  <c r="AF43" i="25"/>
  <c r="AF45" i="25" s="1"/>
  <c r="AF34" i="25"/>
  <c r="AF36" i="25" s="1"/>
  <c r="AF38" i="25" s="1"/>
  <c r="AF40" i="25" s="1"/>
  <c r="U25" i="25"/>
  <c r="T49" i="24"/>
  <c r="U28" i="24" s="1"/>
  <c r="U25" i="24"/>
  <c r="T25" i="24"/>
  <c r="V26" i="24"/>
  <c r="U24" i="24"/>
  <c r="U47" i="24"/>
  <c r="AK32" i="24"/>
  <c r="AM20" i="24"/>
  <c r="AH19" i="24"/>
  <c r="AH30" i="24" s="1"/>
  <c r="AN32" i="24"/>
  <c r="AP20" i="24"/>
  <c r="AK19" i="24"/>
  <c r="AK30" i="24" s="1"/>
  <c r="AF34" i="24"/>
  <c r="AF36" i="24" s="1"/>
  <c r="AF38" i="24" s="1"/>
  <c r="AF40" i="24" s="1"/>
  <c r="AF43" i="24" s="1"/>
  <c r="AF45" i="24" s="1"/>
  <c r="AI34" i="24"/>
  <c r="AI36" i="24" s="1"/>
  <c r="AI38" i="24" s="1"/>
  <c r="AI40" i="24" s="1"/>
  <c r="AI43" i="24" s="1"/>
  <c r="AI45" i="24" s="1"/>
  <c r="AF34" i="23"/>
  <c r="AF36" i="23" s="1"/>
  <c r="AF38" i="23" s="1"/>
  <c r="AF40" i="23" s="1"/>
  <c r="AF43" i="23" s="1"/>
  <c r="AF45" i="23" s="1"/>
  <c r="AK32" i="23"/>
  <c r="AM20" i="23"/>
  <c r="AH19" i="23"/>
  <c r="AH30" i="23" s="1"/>
  <c r="AJ32" i="23"/>
  <c r="AL20" i="23"/>
  <c r="AG19" i="23"/>
  <c r="AG30" i="23" s="1"/>
  <c r="AE34" i="23"/>
  <c r="AE36" i="23" s="1"/>
  <c r="AE38" i="23" s="1"/>
  <c r="AE40" i="23" s="1"/>
  <c r="AE43" i="23"/>
  <c r="AE45" i="23" s="1"/>
  <c r="U25" i="23"/>
  <c r="T49" i="23"/>
  <c r="U28" i="23" s="1"/>
  <c r="T25" i="23"/>
  <c r="V26" i="23"/>
  <c r="U24" i="23"/>
  <c r="U47" i="23"/>
  <c r="AI34" i="22"/>
  <c r="AI36" i="22" s="1"/>
  <c r="AI38" i="22" s="1"/>
  <c r="AI40" i="22" s="1"/>
  <c r="AI43" i="22" s="1"/>
  <c r="AI45" i="22" s="1"/>
  <c r="AN32" i="22"/>
  <c r="AK19" i="22"/>
  <c r="AK30" i="22" s="1"/>
  <c r="AP20" i="22"/>
  <c r="AK32" i="22"/>
  <c r="AH19" i="22"/>
  <c r="AH30" i="22" s="1"/>
  <c r="AM20" i="22"/>
  <c r="U49" i="22"/>
  <c r="V28" i="22" s="1"/>
  <c r="AF34" i="22"/>
  <c r="AF36" i="22" s="1"/>
  <c r="AF38" i="22" s="1"/>
  <c r="AF40" i="22" s="1"/>
  <c r="AF43" i="22"/>
  <c r="AF45" i="22" s="1"/>
  <c r="W26" i="22"/>
  <c r="V24" i="22"/>
  <c r="V25" i="22" s="1"/>
  <c r="V47" i="22"/>
  <c r="AF43" i="21"/>
  <c r="AF45" i="21" s="1"/>
  <c r="AF34" i="21"/>
  <c r="AF36" i="21" s="1"/>
  <c r="AF38" i="21" s="1"/>
  <c r="AF40" i="21" s="1"/>
  <c r="AK32" i="21"/>
  <c r="AH19" i="21"/>
  <c r="AH30" i="21" s="1"/>
  <c r="AM20" i="21"/>
  <c r="T49" i="21"/>
  <c r="U28" i="21" s="1"/>
  <c r="AG34" i="21"/>
  <c r="AG36" i="21" s="1"/>
  <c r="AG38" i="21" s="1"/>
  <c r="AG40" i="21" s="1"/>
  <c r="AG43" i="21" s="1"/>
  <c r="AG45" i="21" s="1"/>
  <c r="V26" i="21"/>
  <c r="U24" i="21"/>
  <c r="U47" i="21"/>
  <c r="AL32" i="21"/>
  <c r="AI19" i="21"/>
  <c r="AI30" i="21" s="1"/>
  <c r="AN20" i="21"/>
  <c r="AE43" i="20"/>
  <c r="AE45" i="20" s="1"/>
  <c r="AE34" i="20"/>
  <c r="AE36" i="20" s="1"/>
  <c r="AE38" i="20" s="1"/>
  <c r="AE40" i="20" s="1"/>
  <c r="AK32" i="20"/>
  <c r="AH19" i="20"/>
  <c r="AH30" i="20" s="1"/>
  <c r="AM20" i="20"/>
  <c r="T49" i="20"/>
  <c r="U28" i="20" s="1"/>
  <c r="AF43" i="20"/>
  <c r="AF45" i="20" s="1"/>
  <c r="AF34" i="20"/>
  <c r="AF36" i="20" s="1"/>
  <c r="AF38" i="20" s="1"/>
  <c r="AF40" i="20" s="1"/>
  <c r="V26" i="20"/>
  <c r="U24" i="20"/>
  <c r="U25" i="20" s="1"/>
  <c r="U47" i="20"/>
  <c r="AJ32" i="20"/>
  <c r="AL20" i="20"/>
  <c r="AG19" i="20"/>
  <c r="AG30" i="20" s="1"/>
  <c r="AF34" i="19"/>
  <c r="AF36" i="19" s="1"/>
  <c r="AF38" i="19" s="1"/>
  <c r="AF40" i="19" s="1"/>
  <c r="AF43" i="19" s="1"/>
  <c r="AF45" i="19" s="1"/>
  <c r="AK32" i="19"/>
  <c r="AH19" i="19"/>
  <c r="AH30" i="19" s="1"/>
  <c r="AM20" i="19"/>
  <c r="AG34" i="19"/>
  <c r="AG36" i="19" s="1"/>
  <c r="AG38" i="19" s="1"/>
  <c r="AG40" i="19" s="1"/>
  <c r="AG43" i="19" s="1"/>
  <c r="AG45" i="19" s="1"/>
  <c r="T49" i="19"/>
  <c r="U28" i="19" s="1"/>
  <c r="V26" i="19"/>
  <c r="U24" i="19"/>
  <c r="U47" i="19"/>
  <c r="AL32" i="19"/>
  <c r="AI19" i="19"/>
  <c r="AI30" i="19" s="1"/>
  <c r="AN20" i="19"/>
  <c r="T49" i="18"/>
  <c r="U28" i="18" s="1"/>
  <c r="AI34" i="18"/>
  <c r="AI36" i="18" s="1"/>
  <c r="AI38" i="18" s="1"/>
  <c r="AI40" i="18" s="1"/>
  <c r="AI43" i="18" s="1"/>
  <c r="AI45" i="18" s="1"/>
  <c r="AF34" i="18"/>
  <c r="AF36" i="18" s="1"/>
  <c r="AF38" i="18" s="1"/>
  <c r="AF40" i="18" s="1"/>
  <c r="AF43" i="18" s="1"/>
  <c r="AF45" i="18" s="1"/>
  <c r="V26" i="18"/>
  <c r="U24" i="18"/>
  <c r="U47" i="18"/>
  <c r="AN32" i="18"/>
  <c r="AK19" i="18"/>
  <c r="AK30" i="18" s="1"/>
  <c r="AP20" i="18"/>
  <c r="AK32" i="18"/>
  <c r="AH19" i="18"/>
  <c r="AH30" i="18" s="1"/>
  <c r="AM20" i="18"/>
  <c r="T25" i="18"/>
  <c r="AQ20" i="17"/>
  <c r="AL19" i="17"/>
  <c r="AL30" i="17" s="1"/>
  <c r="AO32" i="17"/>
  <c r="AJ34" i="17"/>
  <c r="AJ36" i="17" s="1"/>
  <c r="AJ38" i="17" s="1"/>
  <c r="AJ40" i="17" s="1"/>
  <c r="AJ43" i="17" s="1"/>
  <c r="AJ45" i="17" s="1"/>
  <c r="V49" i="17"/>
  <c r="W28" i="17" s="1"/>
  <c r="X26" i="17"/>
  <c r="W24" i="17"/>
  <c r="W47" i="17"/>
  <c r="AN20" i="17"/>
  <c r="AI19" i="17"/>
  <c r="AI30" i="17" s="1"/>
  <c r="AL32" i="17"/>
  <c r="AG34" i="17"/>
  <c r="AG36" i="17" s="1"/>
  <c r="AG38" i="17" s="1"/>
  <c r="AG40" i="17" s="1"/>
  <c r="AG43" i="17" s="1"/>
  <c r="AG45" i="17" s="1"/>
  <c r="AF34" i="27"/>
  <c r="AF36" i="27" s="1"/>
  <c r="AF38" i="27" s="1"/>
  <c r="AF40" i="27" s="1"/>
  <c r="AF43" i="27" s="1"/>
  <c r="AF45" i="27" s="1"/>
  <c r="AE34" i="27"/>
  <c r="AE36" i="27" s="1"/>
  <c r="AE38" i="27" s="1"/>
  <c r="AE40" i="27" s="1"/>
  <c r="AE43" i="27" s="1"/>
  <c r="AE45" i="27" s="1"/>
  <c r="AJ32" i="27"/>
  <c r="AG19" i="27"/>
  <c r="AG30" i="27" s="1"/>
  <c r="AL20" i="27"/>
  <c r="W26" i="27"/>
  <c r="V24" i="27"/>
  <c r="V25" i="27" s="1"/>
  <c r="V47" i="27"/>
  <c r="U49" i="27"/>
  <c r="V28" i="27" s="1"/>
  <c r="AK32" i="27"/>
  <c r="AM20" i="27"/>
  <c r="AH19" i="27"/>
  <c r="AH30" i="27" s="1"/>
  <c r="V49" i="25" l="1"/>
  <c r="W28" i="25" s="1"/>
  <c r="AN32" i="25"/>
  <c r="AP20" i="25"/>
  <c r="AK19" i="25"/>
  <c r="AK30" i="25" s="1"/>
  <c r="AI34" i="25"/>
  <c r="AI36" i="25" s="1"/>
  <c r="AI38" i="25" s="1"/>
  <c r="AI40" i="25" s="1"/>
  <c r="AI43" i="25" s="1"/>
  <c r="AI45" i="25" s="1"/>
  <c r="X26" i="25"/>
  <c r="W24" i="25"/>
  <c r="W47" i="25"/>
  <c r="AM32" i="25"/>
  <c r="AJ19" i="25"/>
  <c r="AJ30" i="25" s="1"/>
  <c r="AO20" i="25"/>
  <c r="AH34" i="25"/>
  <c r="AH36" i="25" s="1"/>
  <c r="AH38" i="25" s="1"/>
  <c r="AH40" i="25" s="1"/>
  <c r="AH43" i="25" s="1"/>
  <c r="AH45" i="25" s="1"/>
  <c r="AO20" i="24"/>
  <c r="AM32" i="24"/>
  <c r="AJ19" i="24"/>
  <c r="AJ30" i="24" s="1"/>
  <c r="W26" i="24"/>
  <c r="V24" i="24"/>
  <c r="V47" i="24"/>
  <c r="AK34" i="24"/>
  <c r="AK36" i="24" s="1"/>
  <c r="AK38" i="24" s="1"/>
  <c r="AK40" i="24" s="1"/>
  <c r="AK43" i="24"/>
  <c r="AK45" i="24" s="1"/>
  <c r="AM19" i="24"/>
  <c r="AM30" i="24" s="1"/>
  <c r="AP32" i="24"/>
  <c r="AR20" i="24"/>
  <c r="AH34" i="24"/>
  <c r="AH36" i="24" s="1"/>
  <c r="AH38" i="24" s="1"/>
  <c r="AH40" i="24" s="1"/>
  <c r="AH43" i="24" s="1"/>
  <c r="AH45" i="24" s="1"/>
  <c r="V25" i="24"/>
  <c r="U49" i="24"/>
  <c r="V28" i="24" s="1"/>
  <c r="AH34" i="23"/>
  <c r="AH36" i="23" s="1"/>
  <c r="AH38" i="23" s="1"/>
  <c r="AH40" i="23" s="1"/>
  <c r="AH43" i="23" s="1"/>
  <c r="AH45" i="23" s="1"/>
  <c r="AJ19" i="23"/>
  <c r="AJ30" i="23" s="1"/>
  <c r="AO20" i="23"/>
  <c r="AM32" i="23"/>
  <c r="AL32" i="23"/>
  <c r="AI19" i="23"/>
  <c r="AI30" i="23" s="1"/>
  <c r="AN20" i="23"/>
  <c r="U49" i="23"/>
  <c r="V28" i="23" s="1"/>
  <c r="W26" i="23"/>
  <c r="V24" i="23"/>
  <c r="V47" i="23"/>
  <c r="AG34" i="23"/>
  <c r="AG36" i="23" s="1"/>
  <c r="AG38" i="23" s="1"/>
  <c r="AG40" i="23" s="1"/>
  <c r="AG43" i="23"/>
  <c r="AG45" i="23" s="1"/>
  <c r="AK34" i="22"/>
  <c r="AK36" i="22" s="1"/>
  <c r="AK38" i="22" s="1"/>
  <c r="AK40" i="22" s="1"/>
  <c r="AK43" i="22"/>
  <c r="AK45" i="22" s="1"/>
  <c r="AO20" i="22"/>
  <c r="AJ19" i="22"/>
  <c r="AJ30" i="22" s="1"/>
  <c r="AM32" i="22"/>
  <c r="AP32" i="22"/>
  <c r="AM19" i="22"/>
  <c r="AM30" i="22" s="1"/>
  <c r="AR20" i="22"/>
  <c r="V49" i="22"/>
  <c r="W28" i="22" s="1"/>
  <c r="AH34" i="22"/>
  <c r="AH36" i="22" s="1"/>
  <c r="AH38" i="22" s="1"/>
  <c r="AH40" i="22" s="1"/>
  <c r="AH43" i="22" s="1"/>
  <c r="AH45" i="22" s="1"/>
  <c r="X26" i="22"/>
  <c r="W24" i="22"/>
  <c r="W25" i="22" s="1"/>
  <c r="W47" i="22"/>
  <c r="AH34" i="21"/>
  <c r="AH36" i="21" s="1"/>
  <c r="AH38" i="21" s="1"/>
  <c r="AH40" i="21" s="1"/>
  <c r="AH43" i="21" s="1"/>
  <c r="AH45" i="21" s="1"/>
  <c r="U49" i="21"/>
  <c r="V28" i="21" s="1"/>
  <c r="V25" i="21"/>
  <c r="AN32" i="21"/>
  <c r="AP20" i="21"/>
  <c r="AK19" i="21"/>
  <c r="AK30" i="21" s="1"/>
  <c r="W26" i="21"/>
  <c r="V24" i="21"/>
  <c r="V47" i="21"/>
  <c r="U25" i="21"/>
  <c r="AI34" i="21"/>
  <c r="AI36" i="21" s="1"/>
  <c r="AI38" i="21" s="1"/>
  <c r="AI40" i="21" s="1"/>
  <c r="AI43" i="21" s="1"/>
  <c r="AI45" i="21" s="1"/>
  <c r="AM32" i="21"/>
  <c r="AO20" i="21"/>
  <c r="AJ19" i="21"/>
  <c r="AJ30" i="21" s="1"/>
  <c r="AM32" i="20"/>
  <c r="AO20" i="20"/>
  <c r="AJ19" i="20"/>
  <c r="AJ30" i="20" s="1"/>
  <c r="W26" i="20"/>
  <c r="V24" i="20"/>
  <c r="V47" i="20"/>
  <c r="AG43" i="20"/>
  <c r="AG45" i="20" s="1"/>
  <c r="AG34" i="20"/>
  <c r="AG36" i="20" s="1"/>
  <c r="AG38" i="20" s="1"/>
  <c r="AG40" i="20" s="1"/>
  <c r="AL32" i="20"/>
  <c r="AI19" i="20"/>
  <c r="AI30" i="20" s="1"/>
  <c r="AN20" i="20"/>
  <c r="U49" i="20"/>
  <c r="V28" i="20" s="1"/>
  <c r="V25" i="20"/>
  <c r="AH43" i="20"/>
  <c r="AH45" i="20" s="1"/>
  <c r="AH34" i="20"/>
  <c r="AH36" i="20" s="1"/>
  <c r="AH38" i="20" s="1"/>
  <c r="AH40" i="20" s="1"/>
  <c r="U49" i="19"/>
  <c r="V28" i="19" s="1"/>
  <c r="AM32" i="19"/>
  <c r="AO20" i="19"/>
  <c r="AJ19" i="19"/>
  <c r="AJ30" i="19" s="1"/>
  <c r="AH34" i="19"/>
  <c r="AH36" i="19" s="1"/>
  <c r="AH38" i="19" s="1"/>
  <c r="AH40" i="19" s="1"/>
  <c r="AH43" i="19" s="1"/>
  <c r="AH45" i="19" s="1"/>
  <c r="AN32" i="19"/>
  <c r="AK19" i="19"/>
  <c r="AK30" i="19" s="1"/>
  <c r="AP20" i="19"/>
  <c r="U25" i="19"/>
  <c r="W26" i="19"/>
  <c r="V24" i="19"/>
  <c r="V25" i="19" s="1"/>
  <c r="V47" i="19"/>
  <c r="AI34" i="19"/>
  <c r="AI36" i="19" s="1"/>
  <c r="AI38" i="19" s="1"/>
  <c r="AI40" i="19" s="1"/>
  <c r="AI43" i="19" s="1"/>
  <c r="AI45" i="19" s="1"/>
  <c r="AK34" i="18"/>
  <c r="AK36" i="18" s="1"/>
  <c r="AK38" i="18" s="1"/>
  <c r="AK40" i="18" s="1"/>
  <c r="AK43" i="18" s="1"/>
  <c r="AK45" i="18" s="1"/>
  <c r="AM32" i="18"/>
  <c r="AJ19" i="18"/>
  <c r="AJ30" i="18" s="1"/>
  <c r="AO20" i="18"/>
  <c r="U49" i="18"/>
  <c r="V28" i="18" s="1"/>
  <c r="U25" i="18"/>
  <c r="AP32" i="18"/>
  <c r="AR20" i="18"/>
  <c r="AM19" i="18"/>
  <c r="AM30" i="18" s="1"/>
  <c r="AH43" i="18"/>
  <c r="AH45" i="18" s="1"/>
  <c r="AH34" i="18"/>
  <c r="AH36" i="18" s="1"/>
  <c r="AH38" i="18" s="1"/>
  <c r="AH40" i="18" s="1"/>
  <c r="W26" i="18"/>
  <c r="V24" i="18"/>
  <c r="V47" i="18"/>
  <c r="AI34" i="17"/>
  <c r="AI36" i="17" s="1"/>
  <c r="AI38" i="17" s="1"/>
  <c r="AI40" i="17" s="1"/>
  <c r="AI43" i="17" s="1"/>
  <c r="AI45" i="17" s="1"/>
  <c r="AP20" i="17"/>
  <c r="AN32" i="17"/>
  <c r="AK19" i="17"/>
  <c r="AK30" i="17" s="1"/>
  <c r="W49" i="17"/>
  <c r="X28" i="17" s="1"/>
  <c r="Y26" i="17"/>
  <c r="X24" i="17"/>
  <c r="X47" i="17"/>
  <c r="W25" i="17"/>
  <c r="AL34" i="17"/>
  <c r="AL36" i="17" s="1"/>
  <c r="AL38" i="17" s="1"/>
  <c r="AL40" i="17" s="1"/>
  <c r="AL43" i="17"/>
  <c r="AL45" i="17" s="1"/>
  <c r="AQ32" i="17"/>
  <c r="AS20" i="17"/>
  <c r="AN19" i="17"/>
  <c r="AN30" i="17" s="1"/>
  <c r="V49" i="27"/>
  <c r="W28" i="27" s="1"/>
  <c r="X26" i="27"/>
  <c r="W24" i="27"/>
  <c r="W25" i="27" s="1"/>
  <c r="W47" i="27"/>
  <c r="AH43" i="27"/>
  <c r="AH45" i="27" s="1"/>
  <c r="AH34" i="27"/>
  <c r="AH36" i="27" s="1"/>
  <c r="AH38" i="27" s="1"/>
  <c r="AH40" i="27" s="1"/>
  <c r="AL32" i="27"/>
  <c r="AI19" i="27"/>
  <c r="AI30" i="27" s="1"/>
  <c r="AN20" i="27"/>
  <c r="AJ19" i="27"/>
  <c r="AJ30" i="27" s="1"/>
  <c r="AM32" i="27"/>
  <c r="AO20" i="27"/>
  <c r="AG43" i="27"/>
  <c r="AG45" i="27" s="1"/>
  <c r="AG34" i="27"/>
  <c r="AG36" i="27" s="1"/>
  <c r="AG38" i="27" s="1"/>
  <c r="AG40" i="27" s="1"/>
  <c r="AO32" i="25" l="1"/>
  <c r="AQ20" i="25"/>
  <c r="AL19" i="25"/>
  <c r="AL30" i="25" s="1"/>
  <c r="AJ34" i="25"/>
  <c r="AJ36" i="25" s="1"/>
  <c r="AJ38" i="25" s="1"/>
  <c r="AJ40" i="25" s="1"/>
  <c r="AJ43" i="25" s="1"/>
  <c r="AJ45" i="25" s="1"/>
  <c r="AK34" i="25"/>
  <c r="AK36" i="25" s="1"/>
  <c r="AK38" i="25" s="1"/>
  <c r="AK40" i="25" s="1"/>
  <c r="AK43" i="25" s="1"/>
  <c r="AK45" i="25" s="1"/>
  <c r="AM19" i="25"/>
  <c r="AM30" i="25" s="1"/>
  <c r="AP32" i="25"/>
  <c r="AR20" i="25"/>
  <c r="W49" i="25"/>
  <c r="X28" i="25" s="1"/>
  <c r="W25" i="25"/>
  <c r="Y26" i="25"/>
  <c r="X24" i="25"/>
  <c r="X25" i="25" s="1"/>
  <c r="X47" i="25"/>
  <c r="AO19" i="24"/>
  <c r="AO30" i="24" s="1"/>
  <c r="AT20" i="24"/>
  <c r="AR32" i="24"/>
  <c r="AJ34" i="24"/>
  <c r="AJ36" i="24" s="1"/>
  <c r="AJ38" i="24" s="1"/>
  <c r="AJ40" i="24" s="1"/>
  <c r="AJ43" i="24" s="1"/>
  <c r="AJ45" i="24" s="1"/>
  <c r="X26" i="24"/>
  <c r="W24" i="24"/>
  <c r="W47" i="24"/>
  <c r="AM34" i="24"/>
  <c r="AM36" i="24" s="1"/>
  <c r="AM38" i="24" s="1"/>
  <c r="AM40" i="24" s="1"/>
  <c r="AM43" i="24"/>
  <c r="AM45" i="24" s="1"/>
  <c r="AQ20" i="24"/>
  <c r="AO32" i="24"/>
  <c r="AL19" i="24"/>
  <c r="AL30" i="24" s="1"/>
  <c r="V49" i="24"/>
  <c r="W28" i="24" s="1"/>
  <c r="W25" i="24"/>
  <c r="AI34" i="23"/>
  <c r="AI36" i="23" s="1"/>
  <c r="AI38" i="23" s="1"/>
  <c r="AI40" i="23" s="1"/>
  <c r="AI43" i="23" s="1"/>
  <c r="AI45" i="23" s="1"/>
  <c r="V49" i="23"/>
  <c r="W28" i="23" s="1"/>
  <c r="X26" i="23"/>
  <c r="W24" i="23"/>
  <c r="W47" i="23"/>
  <c r="AQ20" i="23"/>
  <c r="AO32" i="23"/>
  <c r="AL19" i="23"/>
  <c r="AL30" i="23" s="1"/>
  <c r="V25" i="23"/>
  <c r="AJ43" i="23"/>
  <c r="AJ45" i="23" s="1"/>
  <c r="AJ34" i="23"/>
  <c r="AJ36" i="23" s="1"/>
  <c r="AJ38" i="23" s="1"/>
  <c r="AJ40" i="23" s="1"/>
  <c r="AK19" i="23"/>
  <c r="AK30" i="23" s="1"/>
  <c r="AP20" i="23"/>
  <c r="AN32" i="23"/>
  <c r="AO32" i="22"/>
  <c r="AL19" i="22"/>
  <c r="AL30" i="22" s="1"/>
  <c r="AQ20" i="22"/>
  <c r="Y26" i="22"/>
  <c r="X24" i="22"/>
  <c r="X47" i="22"/>
  <c r="AJ34" i="22"/>
  <c r="AJ36" i="22" s="1"/>
  <c r="AJ38" i="22" s="1"/>
  <c r="AJ40" i="22" s="1"/>
  <c r="AJ43" i="22" s="1"/>
  <c r="AJ45" i="22" s="1"/>
  <c r="AR32" i="22"/>
  <c r="AO19" i="22"/>
  <c r="AO30" i="22" s="1"/>
  <c r="AT20" i="22"/>
  <c r="W49" i="22"/>
  <c r="X28" i="22" s="1"/>
  <c r="AM34" i="22"/>
  <c r="AM36" i="22" s="1"/>
  <c r="AM38" i="22" s="1"/>
  <c r="AM40" i="22" s="1"/>
  <c r="AM43" i="22" s="1"/>
  <c r="AM45" i="22" s="1"/>
  <c r="AM19" i="21"/>
  <c r="AM30" i="21" s="1"/>
  <c r="AR20" i="21"/>
  <c r="AP32" i="21"/>
  <c r="AJ34" i="21"/>
  <c r="AJ36" i="21" s="1"/>
  <c r="AJ38" i="21" s="1"/>
  <c r="AJ40" i="21" s="1"/>
  <c r="AJ43" i="21" s="1"/>
  <c r="AJ45" i="21" s="1"/>
  <c r="AL19" i="21"/>
  <c r="AL30" i="21" s="1"/>
  <c r="AQ20" i="21"/>
  <c r="AO32" i="21"/>
  <c r="V49" i="21"/>
  <c r="W28" i="21" s="1"/>
  <c r="X26" i="21"/>
  <c r="W24" i="21"/>
  <c r="W25" i="21" s="1"/>
  <c r="W47" i="21"/>
  <c r="AK34" i="21"/>
  <c r="AK36" i="21" s="1"/>
  <c r="AK38" i="21" s="1"/>
  <c r="AK40" i="21" s="1"/>
  <c r="AK43" i="21" s="1"/>
  <c r="AK45" i="21" s="1"/>
  <c r="AK19" i="20"/>
  <c r="AK30" i="20" s="1"/>
  <c r="AP20" i="20"/>
  <c r="AN32" i="20"/>
  <c r="X26" i="20"/>
  <c r="W24" i="20"/>
  <c r="W47" i="20"/>
  <c r="AI34" i="20"/>
  <c r="AI36" i="20" s="1"/>
  <c r="AI38" i="20" s="1"/>
  <c r="AI40" i="20" s="1"/>
  <c r="AI43" i="20" s="1"/>
  <c r="AI45" i="20" s="1"/>
  <c r="AJ34" i="20"/>
  <c r="AJ36" i="20" s="1"/>
  <c r="AJ38" i="20" s="1"/>
  <c r="AJ40" i="20" s="1"/>
  <c r="AJ43" i="20" s="1"/>
  <c r="AJ45" i="20" s="1"/>
  <c r="AO32" i="20"/>
  <c r="AQ20" i="20"/>
  <c r="AL19" i="20"/>
  <c r="AL30" i="20" s="1"/>
  <c r="V49" i="20"/>
  <c r="W28" i="20" s="1"/>
  <c r="AJ34" i="19"/>
  <c r="AJ36" i="19" s="1"/>
  <c r="AJ38" i="19" s="1"/>
  <c r="AJ40" i="19" s="1"/>
  <c r="AJ43" i="19" s="1"/>
  <c r="AJ45" i="19" s="1"/>
  <c r="AK34" i="19"/>
  <c r="AK36" i="19" s="1"/>
  <c r="AK38" i="19" s="1"/>
  <c r="AK40" i="19" s="1"/>
  <c r="AK43" i="19" s="1"/>
  <c r="AK45" i="19" s="1"/>
  <c r="X26" i="19"/>
  <c r="W24" i="19"/>
  <c r="W25" i="19" s="1"/>
  <c r="W47" i="19"/>
  <c r="AL19" i="19"/>
  <c r="AL30" i="19" s="1"/>
  <c r="AO32" i="19"/>
  <c r="AQ20" i="19"/>
  <c r="AM19" i="19"/>
  <c r="AM30" i="19" s="1"/>
  <c r="AR20" i="19"/>
  <c r="AP32" i="19"/>
  <c r="V49" i="19"/>
  <c r="W28" i="19" s="1"/>
  <c r="AM34" i="18"/>
  <c r="AM36" i="18" s="1"/>
  <c r="AM38" i="18" s="1"/>
  <c r="AM40" i="18" s="1"/>
  <c r="AM43" i="18"/>
  <c r="AM45" i="18" s="1"/>
  <c r="V49" i="18"/>
  <c r="W28" i="18" s="1"/>
  <c r="W25" i="18"/>
  <c r="AJ43" i="18"/>
  <c r="AJ45" i="18" s="1"/>
  <c r="AJ34" i="18"/>
  <c r="AJ36" i="18" s="1"/>
  <c r="AJ38" i="18" s="1"/>
  <c r="AJ40" i="18" s="1"/>
  <c r="X26" i="18"/>
  <c r="W24" i="18"/>
  <c r="W47" i="18"/>
  <c r="V25" i="18"/>
  <c r="AO32" i="18"/>
  <c r="AQ20" i="18"/>
  <c r="AL19" i="18"/>
  <c r="AL30" i="18" s="1"/>
  <c r="AO19" i="18"/>
  <c r="AO30" i="18" s="1"/>
  <c r="AT20" i="18"/>
  <c r="AR32" i="18"/>
  <c r="AK34" i="17"/>
  <c r="AK36" i="17" s="1"/>
  <c r="AK38" i="17" s="1"/>
  <c r="AK40" i="17" s="1"/>
  <c r="AK43" i="17" s="1"/>
  <c r="AK45" i="17" s="1"/>
  <c r="AM19" i="17"/>
  <c r="AM30" i="17" s="1"/>
  <c r="AR20" i="17"/>
  <c r="AP32" i="17"/>
  <c r="Y25" i="17"/>
  <c r="X49" i="17"/>
  <c r="Y28" i="17" s="1"/>
  <c r="AN34" i="17"/>
  <c r="AN36" i="17" s="1"/>
  <c r="AN38" i="17" s="1"/>
  <c r="AN40" i="17" s="1"/>
  <c r="AN43" i="17" s="1"/>
  <c r="AN45" i="17" s="1"/>
  <c r="AS32" i="17"/>
  <c r="AP19" i="17"/>
  <c r="AP30" i="17" s="1"/>
  <c r="AU20" i="17"/>
  <c r="X25" i="17"/>
  <c r="Z26" i="17"/>
  <c r="Y24" i="17"/>
  <c r="Y47" i="17"/>
  <c r="AJ34" i="27"/>
  <c r="AJ36" i="27" s="1"/>
  <c r="AJ38" i="27" s="1"/>
  <c r="AJ40" i="27" s="1"/>
  <c r="AJ43" i="27" s="1"/>
  <c r="AJ45" i="27" s="1"/>
  <c r="Y26" i="27"/>
  <c r="X24" i="27"/>
  <c r="X47" i="27"/>
  <c r="AP20" i="27"/>
  <c r="AN32" i="27"/>
  <c r="AK19" i="27"/>
  <c r="AK30" i="27" s="1"/>
  <c r="AI34" i="27"/>
  <c r="AI36" i="27" s="1"/>
  <c r="AI38" i="27" s="1"/>
  <c r="AI40" i="27" s="1"/>
  <c r="AI43" i="27" s="1"/>
  <c r="AI45" i="27" s="1"/>
  <c r="AO32" i="27"/>
  <c r="AL19" i="27"/>
  <c r="AL30" i="27" s="1"/>
  <c r="AQ20" i="27"/>
  <c r="W49" i="27"/>
  <c r="X28" i="27" s="1"/>
  <c r="X25" i="27"/>
  <c r="AT20" i="25" l="1"/>
  <c r="AR32" i="25"/>
  <c r="AO19" i="25"/>
  <c r="AO30" i="25" s="1"/>
  <c r="X49" i="25"/>
  <c r="Y28" i="25" s="1"/>
  <c r="Y25" i="25"/>
  <c r="AL34" i="25"/>
  <c r="AL36" i="25" s="1"/>
  <c r="AL38" i="25" s="1"/>
  <c r="AL40" i="25" s="1"/>
  <c r="AL43" i="25" s="1"/>
  <c r="AL45" i="25" s="1"/>
  <c r="AN19" i="25"/>
  <c r="AN30" i="25" s="1"/>
  <c r="AS20" i="25"/>
  <c r="AQ32" i="25"/>
  <c r="Z26" i="25"/>
  <c r="Y24" i="25"/>
  <c r="Y47" i="25"/>
  <c r="AM34" i="25"/>
  <c r="AM36" i="25" s="1"/>
  <c r="AM38" i="25" s="1"/>
  <c r="AM40" i="25" s="1"/>
  <c r="AM43" i="25" s="1"/>
  <c r="AM45" i="25" s="1"/>
  <c r="AN19" i="24"/>
  <c r="AN30" i="24" s="1"/>
  <c r="AS20" i="24"/>
  <c r="AQ32" i="24"/>
  <c r="AT32" i="24"/>
  <c r="AQ19" i="24"/>
  <c r="AQ30" i="24" s="1"/>
  <c r="AV20" i="24"/>
  <c r="Y26" i="24"/>
  <c r="X24" i="24"/>
  <c r="X25" i="24" s="1"/>
  <c r="X47" i="24"/>
  <c r="AO34" i="24"/>
  <c r="AO36" i="24" s="1"/>
  <c r="AO38" i="24" s="1"/>
  <c r="AO40" i="24" s="1"/>
  <c r="AO43" i="24" s="1"/>
  <c r="AO45" i="24" s="1"/>
  <c r="W49" i="24"/>
  <c r="X28" i="24" s="1"/>
  <c r="AL34" i="24"/>
  <c r="AL36" i="24" s="1"/>
  <c r="AL38" i="24" s="1"/>
  <c r="AL40" i="24" s="1"/>
  <c r="AL43" i="24"/>
  <c r="AL45" i="24" s="1"/>
  <c r="Y26" i="23"/>
  <c r="X24" i="23"/>
  <c r="X25" i="23" s="1"/>
  <c r="X47" i="23"/>
  <c r="AP32" i="23"/>
  <c r="AM19" i="23"/>
  <c r="AM30" i="23" s="1"/>
  <c r="AR20" i="23"/>
  <c r="AL34" i="23"/>
  <c r="AL36" i="23" s="1"/>
  <c r="AL38" i="23" s="1"/>
  <c r="AL40" i="23" s="1"/>
  <c r="AL43" i="23" s="1"/>
  <c r="AL45" i="23" s="1"/>
  <c r="W49" i="23"/>
  <c r="X28" i="23" s="1"/>
  <c r="W25" i="23"/>
  <c r="AK34" i="23"/>
  <c r="AK36" i="23" s="1"/>
  <c r="AK38" i="23" s="1"/>
  <c r="AK40" i="23" s="1"/>
  <c r="AK43" i="23"/>
  <c r="AK45" i="23" s="1"/>
  <c r="AQ32" i="23"/>
  <c r="AN19" i="23"/>
  <c r="AN30" i="23" s="1"/>
  <c r="AS20" i="23"/>
  <c r="X49" i="22"/>
  <c r="Y28" i="22" s="1"/>
  <c r="AL34" i="22"/>
  <c r="AL36" i="22" s="1"/>
  <c r="AL38" i="22" s="1"/>
  <c r="AL40" i="22" s="1"/>
  <c r="AL43" i="22" s="1"/>
  <c r="AL45" i="22" s="1"/>
  <c r="AO43" i="22"/>
  <c r="AO45" i="22" s="1"/>
  <c r="AO34" i="22"/>
  <c r="AO36" i="22" s="1"/>
  <c r="AO38" i="22" s="1"/>
  <c r="AO40" i="22" s="1"/>
  <c r="Z26" i="22"/>
  <c r="Y24" i="22"/>
  <c r="Y47" i="22"/>
  <c r="AT32" i="22"/>
  <c r="AV20" i="22"/>
  <c r="AQ19" i="22"/>
  <c r="AQ30" i="22" s="1"/>
  <c r="AQ32" i="22"/>
  <c r="AN19" i="22"/>
  <c r="AN30" i="22" s="1"/>
  <c r="AS20" i="22"/>
  <c r="X25" i="22"/>
  <c r="Y26" i="21"/>
  <c r="X24" i="21"/>
  <c r="X25" i="21" s="1"/>
  <c r="X47" i="21"/>
  <c r="AT20" i="21"/>
  <c r="AO19" i="21"/>
  <c r="AO30" i="21" s="1"/>
  <c r="AR32" i="21"/>
  <c r="AM34" i="21"/>
  <c r="AM36" i="21" s="1"/>
  <c r="AM38" i="21" s="1"/>
  <c r="AM40" i="21" s="1"/>
  <c r="AM43" i="21" s="1"/>
  <c r="AM45" i="21" s="1"/>
  <c r="AS20" i="21"/>
  <c r="AN19" i="21"/>
  <c r="AN30" i="21" s="1"/>
  <c r="AQ32" i="21"/>
  <c r="W49" i="21"/>
  <c r="X28" i="21" s="1"/>
  <c r="AL34" i="21"/>
  <c r="AL36" i="21" s="1"/>
  <c r="AL38" i="21" s="1"/>
  <c r="AL40" i="21" s="1"/>
  <c r="AL43" i="21" s="1"/>
  <c r="AL45" i="21" s="1"/>
  <c r="Y26" i="20"/>
  <c r="X24" i="20"/>
  <c r="X47" i="20"/>
  <c r="AL34" i="20"/>
  <c r="AL36" i="20" s="1"/>
  <c r="AL38" i="20" s="1"/>
  <c r="AL40" i="20" s="1"/>
  <c r="AL43" i="20" s="1"/>
  <c r="AL45" i="20" s="1"/>
  <c r="AQ32" i="20"/>
  <c r="AN19" i="20"/>
  <c r="AN30" i="20" s="1"/>
  <c r="AS20" i="20"/>
  <c r="AP32" i="20"/>
  <c r="AM19" i="20"/>
  <c r="AM30" i="20" s="1"/>
  <c r="AR20" i="20"/>
  <c r="W49" i="20"/>
  <c r="X28" i="20" s="1"/>
  <c r="X25" i="20"/>
  <c r="W25" i="20"/>
  <c r="AK34" i="20"/>
  <c r="AK36" i="20" s="1"/>
  <c r="AK38" i="20" s="1"/>
  <c r="AK40" i="20" s="1"/>
  <c r="AK43" i="20" s="1"/>
  <c r="AK45" i="20" s="1"/>
  <c r="Y26" i="19"/>
  <c r="X24" i="19"/>
  <c r="X47" i="19"/>
  <c r="AM34" i="19"/>
  <c r="AM36" i="19" s="1"/>
  <c r="AM38" i="19" s="1"/>
  <c r="AM40" i="19" s="1"/>
  <c r="AM43" i="19" s="1"/>
  <c r="AM45" i="19" s="1"/>
  <c r="AS20" i="19"/>
  <c r="AN19" i="19"/>
  <c r="AN30" i="19" s="1"/>
  <c r="AQ32" i="19"/>
  <c r="AL34" i="19"/>
  <c r="AL36" i="19" s="1"/>
  <c r="AL38" i="19" s="1"/>
  <c r="AL40" i="19" s="1"/>
  <c r="AL43" i="19" s="1"/>
  <c r="AL45" i="19" s="1"/>
  <c r="W49" i="19"/>
  <c r="X28" i="19" s="1"/>
  <c r="X25" i="19"/>
  <c r="AT20" i="19"/>
  <c r="AR32" i="19"/>
  <c r="AO19" i="19"/>
  <c r="AO30" i="19" s="1"/>
  <c r="AL43" i="18"/>
  <c r="AL45" i="18" s="1"/>
  <c r="AL34" i="18"/>
  <c r="AL36" i="18" s="1"/>
  <c r="AL38" i="18" s="1"/>
  <c r="AL40" i="18" s="1"/>
  <c r="AT32" i="18"/>
  <c r="AV20" i="18"/>
  <c r="AQ19" i="18"/>
  <c r="AQ30" i="18" s="1"/>
  <c r="W49" i="18"/>
  <c r="X28" i="18" s="1"/>
  <c r="AO34" i="18"/>
  <c r="AO36" i="18" s="1"/>
  <c r="AO38" i="18" s="1"/>
  <c r="AO40" i="18" s="1"/>
  <c r="AO43" i="18"/>
  <c r="AO45" i="18" s="1"/>
  <c r="Y26" i="18"/>
  <c r="X24" i="18"/>
  <c r="X47" i="18"/>
  <c r="AS20" i="18"/>
  <c r="AN19" i="18"/>
  <c r="AN30" i="18" s="1"/>
  <c r="AQ32" i="18"/>
  <c r="AR32" i="17"/>
  <c r="AT20" i="17"/>
  <c r="AO19" i="17"/>
  <c r="AO30" i="17" s="1"/>
  <c r="AM34" i="17"/>
  <c r="AM36" i="17" s="1"/>
  <c r="AM38" i="17" s="1"/>
  <c r="AM40" i="17" s="1"/>
  <c r="AM43" i="17"/>
  <c r="AM45" i="17" s="1"/>
  <c r="Y49" i="17"/>
  <c r="Z28" i="17" s="1"/>
  <c r="AU32" i="17"/>
  <c r="AR19" i="17"/>
  <c r="AR30" i="17" s="1"/>
  <c r="AW20" i="17"/>
  <c r="AP34" i="17"/>
  <c r="AP36" i="17" s="1"/>
  <c r="AP38" i="17" s="1"/>
  <c r="AP40" i="17" s="1"/>
  <c r="AP43" i="17" s="1"/>
  <c r="AP45" i="17" s="1"/>
  <c r="AA26" i="17"/>
  <c r="Z24" i="17"/>
  <c r="Z47" i="17"/>
  <c r="AM19" i="27"/>
  <c r="AM30" i="27" s="1"/>
  <c r="AR20" i="27"/>
  <c r="AP32" i="27"/>
  <c r="Z26" i="27"/>
  <c r="Y24" i="27"/>
  <c r="Y25" i="27" s="1"/>
  <c r="Y47" i="27"/>
  <c r="X49" i="27"/>
  <c r="Y28" i="27" s="1"/>
  <c r="AQ32" i="27"/>
  <c r="AN19" i="27"/>
  <c r="AN30" i="27" s="1"/>
  <c r="AS20" i="27"/>
  <c r="AL43" i="27"/>
  <c r="AL45" i="27" s="1"/>
  <c r="AL34" i="27"/>
  <c r="AL36" i="27" s="1"/>
  <c r="AL38" i="27" s="1"/>
  <c r="AL40" i="27" s="1"/>
  <c r="AK34" i="27"/>
  <c r="AK36" i="27" s="1"/>
  <c r="AK38" i="27" s="1"/>
  <c r="AK40" i="27" s="1"/>
  <c r="AK43" i="27" s="1"/>
  <c r="AK45" i="27" s="1"/>
  <c r="Y49" i="25" l="1"/>
  <c r="Z28" i="25" s="1"/>
  <c r="AO34" i="25"/>
  <c r="AO36" i="25" s="1"/>
  <c r="AO38" i="25" s="1"/>
  <c r="AO40" i="25" s="1"/>
  <c r="AO43" i="25"/>
  <c r="AO45" i="25" s="1"/>
  <c r="AN34" i="25"/>
  <c r="AN36" i="25" s="1"/>
  <c r="AN38" i="25" s="1"/>
  <c r="AN40" i="25" s="1"/>
  <c r="AN43" i="25"/>
  <c r="AN45" i="25" s="1"/>
  <c r="AT32" i="25"/>
  <c r="AV20" i="25"/>
  <c r="AQ19" i="25"/>
  <c r="AQ30" i="25" s="1"/>
  <c r="AA26" i="25"/>
  <c r="Z24" i="25"/>
  <c r="Z47" i="25"/>
  <c r="AS32" i="25"/>
  <c r="AU20" i="25"/>
  <c r="AP19" i="25"/>
  <c r="AP30" i="25" s="1"/>
  <c r="AQ34" i="24"/>
  <c r="AQ36" i="24" s="1"/>
  <c r="AQ38" i="24" s="1"/>
  <c r="AQ40" i="24" s="1"/>
  <c r="AQ43" i="24" s="1"/>
  <c r="AQ45" i="24" s="1"/>
  <c r="AS32" i="24"/>
  <c r="AU20" i="24"/>
  <c r="AP19" i="24"/>
  <c r="AP30" i="24" s="1"/>
  <c r="AN34" i="24"/>
  <c r="AN36" i="24" s="1"/>
  <c r="AN38" i="24" s="1"/>
  <c r="AN40" i="24" s="1"/>
  <c r="AN43" i="24" s="1"/>
  <c r="AN45" i="24" s="1"/>
  <c r="X49" i="24"/>
  <c r="Y28" i="24" s="1"/>
  <c r="Y25" i="24"/>
  <c r="AV32" i="24"/>
  <c r="AS19" i="24"/>
  <c r="AS30" i="24" s="1"/>
  <c r="AX20" i="24"/>
  <c r="Z26" i="24"/>
  <c r="Y24" i="24"/>
  <c r="Y47" i="24"/>
  <c r="AS32" i="23"/>
  <c r="AP19" i="23"/>
  <c r="AP30" i="23" s="1"/>
  <c r="AU20" i="23"/>
  <c r="Y25" i="23"/>
  <c r="X49" i="23"/>
  <c r="Y28" i="23" s="1"/>
  <c r="AN43" i="23"/>
  <c r="AN45" i="23" s="1"/>
  <c r="AN34" i="23"/>
  <c r="AN36" i="23" s="1"/>
  <c r="AN38" i="23" s="1"/>
  <c r="AN40" i="23" s="1"/>
  <c r="Z26" i="23"/>
  <c r="Y24" i="23"/>
  <c r="Y47" i="23"/>
  <c r="AM34" i="23"/>
  <c r="AM36" i="23" s="1"/>
  <c r="AM38" i="23" s="1"/>
  <c r="AM40" i="23" s="1"/>
  <c r="AM43" i="23" s="1"/>
  <c r="AM45" i="23" s="1"/>
  <c r="AR32" i="23"/>
  <c r="AO19" i="23"/>
  <c r="AO30" i="23" s="1"/>
  <c r="AT20" i="23"/>
  <c r="Y49" i="22"/>
  <c r="Z28" i="22" s="1"/>
  <c r="AS32" i="22"/>
  <c r="AP19" i="22"/>
  <c r="AP30" i="22" s="1"/>
  <c r="AU20" i="22"/>
  <c r="AA26" i="22"/>
  <c r="Z24" i="22"/>
  <c r="Z25" i="22" s="1"/>
  <c r="Z47" i="22"/>
  <c r="Y25" i="22"/>
  <c r="AQ34" i="22"/>
  <c r="AQ36" i="22" s="1"/>
  <c r="AQ38" i="22" s="1"/>
  <c r="AQ40" i="22" s="1"/>
  <c r="AQ43" i="22" s="1"/>
  <c r="AQ45" i="22" s="1"/>
  <c r="AN34" i="22"/>
  <c r="AN36" i="22" s="1"/>
  <c r="AN38" i="22" s="1"/>
  <c r="AN40" i="22" s="1"/>
  <c r="AN43" i="22" s="1"/>
  <c r="AN45" i="22" s="1"/>
  <c r="AV32" i="22"/>
  <c r="AX20" i="22"/>
  <c r="AS19" i="22"/>
  <c r="AS30" i="22" s="1"/>
  <c r="AO34" i="21"/>
  <c r="AO36" i="21" s="1"/>
  <c r="AO38" i="21" s="1"/>
  <c r="AO40" i="21" s="1"/>
  <c r="AO43" i="21" s="1"/>
  <c r="AO45" i="21" s="1"/>
  <c r="X49" i="21"/>
  <c r="Y28" i="21" s="1"/>
  <c r="AT32" i="21"/>
  <c r="AQ19" i="21"/>
  <c r="AQ30" i="21" s="1"/>
  <c r="AV20" i="21"/>
  <c r="Z26" i="21"/>
  <c r="Y24" i="21"/>
  <c r="Y25" i="21" s="1"/>
  <c r="Y47" i="21"/>
  <c r="AN34" i="21"/>
  <c r="AN36" i="21" s="1"/>
  <c r="AN38" i="21" s="1"/>
  <c r="AN40" i="21" s="1"/>
  <c r="AN43" i="21"/>
  <c r="AN45" i="21" s="1"/>
  <c r="AS32" i="21"/>
  <c r="AU20" i="21"/>
  <c r="AP19" i="21"/>
  <c r="AP30" i="21" s="1"/>
  <c r="X49" i="20"/>
  <c r="Y28" i="20" s="1"/>
  <c r="AR32" i="20"/>
  <c r="AT20" i="20"/>
  <c r="AO19" i="20"/>
  <c r="AO30" i="20" s="1"/>
  <c r="Z26" i="20"/>
  <c r="Y24" i="20"/>
  <c r="Y25" i="20" s="1"/>
  <c r="Y47" i="20"/>
  <c r="AN34" i="20"/>
  <c r="AN36" i="20" s="1"/>
  <c r="AN38" i="20" s="1"/>
  <c r="AN40" i="20" s="1"/>
  <c r="AN43" i="20"/>
  <c r="AN45" i="20" s="1"/>
  <c r="AM34" i="20"/>
  <c r="AM36" i="20" s="1"/>
  <c r="AM38" i="20" s="1"/>
  <c r="AM40" i="20" s="1"/>
  <c r="AM43" i="20"/>
  <c r="AM45" i="20" s="1"/>
  <c r="AS32" i="20"/>
  <c r="AU20" i="20"/>
  <c r="AP19" i="20"/>
  <c r="AP30" i="20" s="1"/>
  <c r="AO34" i="19"/>
  <c r="AO36" i="19" s="1"/>
  <c r="AO38" i="19" s="1"/>
  <c r="AO40" i="19" s="1"/>
  <c r="AO43" i="19" s="1"/>
  <c r="AO45" i="19" s="1"/>
  <c r="AN34" i="19"/>
  <c r="AN36" i="19" s="1"/>
  <c r="AN38" i="19" s="1"/>
  <c r="AN40" i="19" s="1"/>
  <c r="AN43" i="19"/>
  <c r="AN45" i="19" s="1"/>
  <c r="Z26" i="19"/>
  <c r="Y24" i="19"/>
  <c r="Y47" i="19"/>
  <c r="AS32" i="19"/>
  <c r="AU20" i="19"/>
  <c r="AP19" i="19"/>
  <c r="AP30" i="19" s="1"/>
  <c r="X49" i="19"/>
  <c r="Y28" i="19" s="1"/>
  <c r="AT32" i="19"/>
  <c r="AQ19" i="19"/>
  <c r="AQ30" i="19" s="1"/>
  <c r="AV20" i="19"/>
  <c r="X49" i="18"/>
  <c r="Y28" i="18" s="1"/>
  <c r="AQ34" i="18"/>
  <c r="AQ36" i="18" s="1"/>
  <c r="AQ38" i="18" s="1"/>
  <c r="AQ40" i="18" s="1"/>
  <c r="AQ43" i="18" s="1"/>
  <c r="AQ45" i="18" s="1"/>
  <c r="Z26" i="18"/>
  <c r="Y24" i="18"/>
  <c r="Y47" i="18"/>
  <c r="AN34" i="18"/>
  <c r="AN36" i="18" s="1"/>
  <c r="AN38" i="18" s="1"/>
  <c r="AN40" i="18" s="1"/>
  <c r="AN43" i="18"/>
  <c r="AN45" i="18" s="1"/>
  <c r="X25" i="18"/>
  <c r="AV32" i="18"/>
  <c r="AS19" i="18"/>
  <c r="AS30" i="18" s="1"/>
  <c r="AX20" i="18"/>
  <c r="AS32" i="18"/>
  <c r="AP19" i="18"/>
  <c r="AP30" i="18" s="1"/>
  <c r="AU20" i="18"/>
  <c r="AO34" i="17"/>
  <c r="AO36" i="17" s="1"/>
  <c r="AO38" i="17" s="1"/>
  <c r="AO40" i="17" s="1"/>
  <c r="AO43" i="17"/>
  <c r="AO45" i="17" s="1"/>
  <c r="AY20" i="17"/>
  <c r="AW32" i="17"/>
  <c r="AT19" i="17"/>
  <c r="AT30" i="17" s="1"/>
  <c r="AA25" i="17"/>
  <c r="Z49" i="17"/>
  <c r="AA28" i="17" s="1"/>
  <c r="AV20" i="17"/>
  <c r="AT32" i="17"/>
  <c r="AQ19" i="17"/>
  <c r="AQ30" i="17" s="1"/>
  <c r="AR34" i="17"/>
  <c r="AR36" i="17" s="1"/>
  <c r="AR38" i="17" s="1"/>
  <c r="AR40" i="17" s="1"/>
  <c r="AR43" i="17" s="1"/>
  <c r="AR45" i="17" s="1"/>
  <c r="AB26" i="17"/>
  <c r="AA24" i="17"/>
  <c r="AA47" i="17"/>
  <c r="Z25" i="17"/>
  <c r="AA26" i="27"/>
  <c r="Z24" i="27"/>
  <c r="Z47" i="27"/>
  <c r="AR32" i="27"/>
  <c r="AO19" i="27"/>
  <c r="AO30" i="27" s="1"/>
  <c r="AT20" i="27"/>
  <c r="AS32" i="27"/>
  <c r="AU20" i="27"/>
  <c r="AP19" i="27"/>
  <c r="AP30" i="27" s="1"/>
  <c r="AM34" i="27"/>
  <c r="AM36" i="27" s="1"/>
  <c r="AM38" i="27" s="1"/>
  <c r="AM40" i="27" s="1"/>
  <c r="AM43" i="27" s="1"/>
  <c r="AM45" i="27" s="1"/>
  <c r="Z25" i="27"/>
  <c r="Y49" i="27"/>
  <c r="Z28" i="27" s="1"/>
  <c r="AN43" i="27"/>
  <c r="AN45" i="27" s="1"/>
  <c r="AN34" i="27"/>
  <c r="AN36" i="27" s="1"/>
  <c r="AN38" i="27" s="1"/>
  <c r="AN40" i="27" s="1"/>
  <c r="Z49" i="25" l="1"/>
  <c r="AA28" i="25" s="1"/>
  <c r="AP34" i="25"/>
  <c r="AP36" i="25" s="1"/>
  <c r="AP38" i="25" s="1"/>
  <c r="AP40" i="25" s="1"/>
  <c r="AP43" i="25" s="1"/>
  <c r="AP45" i="25" s="1"/>
  <c r="AQ34" i="25"/>
  <c r="AQ36" i="25" s="1"/>
  <c r="AQ38" i="25" s="1"/>
  <c r="AQ40" i="25" s="1"/>
  <c r="AQ43" i="25" s="1"/>
  <c r="AQ45" i="25" s="1"/>
  <c r="Z25" i="25"/>
  <c r="AB26" i="25"/>
  <c r="AA24" i="25"/>
  <c r="AA47" i="25"/>
  <c r="AR19" i="25"/>
  <c r="AR30" i="25" s="1"/>
  <c r="AU32" i="25"/>
  <c r="AW20" i="25"/>
  <c r="AV32" i="25"/>
  <c r="AS19" i="25"/>
  <c r="AS30" i="25" s="1"/>
  <c r="AX20" i="25"/>
  <c r="AS34" i="24"/>
  <c r="AS36" i="24" s="1"/>
  <c r="AS38" i="24" s="1"/>
  <c r="AS40" i="24" s="1"/>
  <c r="AS43" i="24"/>
  <c r="AS45" i="24" s="1"/>
  <c r="AU19" i="24"/>
  <c r="AU30" i="24" s="1"/>
  <c r="AZ20" i="24"/>
  <c r="AX32" i="24"/>
  <c r="AU32" i="24"/>
  <c r="AR19" i="24"/>
  <c r="AR30" i="24" s="1"/>
  <c r="AW20" i="24"/>
  <c r="Z25" i="24"/>
  <c r="Y49" i="24"/>
  <c r="Z28" i="24" s="1"/>
  <c r="AP34" i="24"/>
  <c r="AP36" i="24" s="1"/>
  <c r="AP38" i="24" s="1"/>
  <c r="AP40" i="24" s="1"/>
  <c r="AP43" i="24" s="1"/>
  <c r="AP45" i="24" s="1"/>
  <c r="AA26" i="24"/>
  <c r="Z24" i="24"/>
  <c r="Z47" i="24"/>
  <c r="AU32" i="23"/>
  <c r="AR19" i="23"/>
  <c r="AR30" i="23" s="1"/>
  <c r="AW20" i="23"/>
  <c r="AT32" i="23"/>
  <c r="AQ19" i="23"/>
  <c r="AQ30" i="23" s="1"/>
  <c r="AV20" i="23"/>
  <c r="Y49" i="23"/>
  <c r="Z28" i="23" s="1"/>
  <c r="AP34" i="23"/>
  <c r="AP36" i="23" s="1"/>
  <c r="AP38" i="23" s="1"/>
  <c r="AP40" i="23" s="1"/>
  <c r="AP43" i="23" s="1"/>
  <c r="AP45" i="23" s="1"/>
  <c r="AO34" i="23"/>
  <c r="AO36" i="23" s="1"/>
  <c r="AO38" i="23" s="1"/>
  <c r="AO40" i="23" s="1"/>
  <c r="AO43" i="23" s="1"/>
  <c r="AO45" i="23" s="1"/>
  <c r="AA26" i="23"/>
  <c r="Z24" i="23"/>
  <c r="Z25" i="23" s="1"/>
  <c r="Z47" i="23"/>
  <c r="AB26" i="22"/>
  <c r="AA24" i="22"/>
  <c r="AA47" i="22"/>
  <c r="AU32" i="22"/>
  <c r="AW20" i="22"/>
  <c r="AR19" i="22"/>
  <c r="AR30" i="22" s="1"/>
  <c r="AP43" i="22"/>
  <c r="AP45" i="22" s="1"/>
  <c r="AP34" i="22"/>
  <c r="AP36" i="22" s="1"/>
  <c r="AP38" i="22" s="1"/>
  <c r="AP40" i="22" s="1"/>
  <c r="AS34" i="22"/>
  <c r="AS36" i="22" s="1"/>
  <c r="AS38" i="22" s="1"/>
  <c r="AS40" i="22" s="1"/>
  <c r="AS43" i="22" s="1"/>
  <c r="AS45" i="22" s="1"/>
  <c r="AZ20" i="22"/>
  <c r="AX32" i="22"/>
  <c r="AU19" i="22"/>
  <c r="AU30" i="22" s="1"/>
  <c r="Z49" i="22"/>
  <c r="AA28" i="22" s="1"/>
  <c r="AA25" i="22"/>
  <c r="AQ43" i="21"/>
  <c r="AQ45" i="21" s="1"/>
  <c r="AQ34" i="21"/>
  <c r="AQ36" i="21" s="1"/>
  <c r="AQ38" i="21" s="1"/>
  <c r="AQ40" i="21" s="1"/>
  <c r="Z25" i="21"/>
  <c r="Y49" i="21"/>
  <c r="Z28" i="21" s="1"/>
  <c r="AA26" i="21"/>
  <c r="Z24" i="21"/>
  <c r="Z47" i="21"/>
  <c r="AR19" i="21"/>
  <c r="AR30" i="21" s="1"/>
  <c r="AU32" i="21"/>
  <c r="AW20" i="21"/>
  <c r="AP34" i="21"/>
  <c r="AP36" i="21" s="1"/>
  <c r="AP38" i="21" s="1"/>
  <c r="AP40" i="21" s="1"/>
  <c r="AP43" i="21" s="1"/>
  <c r="AP45" i="21" s="1"/>
  <c r="AV32" i="21"/>
  <c r="AS19" i="21"/>
  <c r="AS30" i="21" s="1"/>
  <c r="AX20" i="21"/>
  <c r="AT32" i="20"/>
  <c r="AQ19" i="20"/>
  <c r="AQ30" i="20" s="1"/>
  <c r="AV20" i="20"/>
  <c r="AO34" i="20"/>
  <c r="AO36" i="20" s="1"/>
  <c r="AO38" i="20" s="1"/>
  <c r="AO40" i="20" s="1"/>
  <c r="AO43" i="20" s="1"/>
  <c r="AO45" i="20" s="1"/>
  <c r="AP43" i="20"/>
  <c r="AP45" i="20" s="1"/>
  <c r="AP34" i="20"/>
  <c r="AP36" i="20" s="1"/>
  <c r="AP38" i="20" s="1"/>
  <c r="AP40" i="20" s="1"/>
  <c r="Y49" i="20"/>
  <c r="Z28" i="20" s="1"/>
  <c r="AU32" i="20"/>
  <c r="AR19" i="20"/>
  <c r="AR30" i="20" s="1"/>
  <c r="AW20" i="20"/>
  <c r="AA26" i="20"/>
  <c r="Z24" i="20"/>
  <c r="Z47" i="20"/>
  <c r="AA26" i="19"/>
  <c r="Z24" i="19"/>
  <c r="Z47" i="19"/>
  <c r="Z25" i="19"/>
  <c r="Y49" i="19"/>
  <c r="Z28" i="19" s="1"/>
  <c r="AV32" i="19"/>
  <c r="AS19" i="19"/>
  <c r="AS30" i="19" s="1"/>
  <c r="AX20" i="19"/>
  <c r="Y25" i="19"/>
  <c r="AR19" i="19"/>
  <c r="AR30" i="19" s="1"/>
  <c r="AU32" i="19"/>
  <c r="AW20" i="19"/>
  <c r="AQ43" i="19"/>
  <c r="AQ45" i="19" s="1"/>
  <c r="AQ34" i="19"/>
  <c r="AQ36" i="19" s="1"/>
  <c r="AQ38" i="19" s="1"/>
  <c r="AQ40" i="19" s="1"/>
  <c r="AP34" i="19"/>
  <c r="AP36" i="19" s="1"/>
  <c r="AP38" i="19" s="1"/>
  <c r="AP40" i="19" s="1"/>
  <c r="AP43" i="19" s="1"/>
  <c r="AP45" i="19" s="1"/>
  <c r="AS34" i="18"/>
  <c r="AS36" i="18" s="1"/>
  <c r="AS38" i="18" s="1"/>
  <c r="AS40" i="18" s="1"/>
  <c r="AS43" i="18" s="1"/>
  <c r="AS45" i="18" s="1"/>
  <c r="AW20" i="18"/>
  <c r="AR19" i="18"/>
  <c r="AR30" i="18" s="1"/>
  <c r="AU32" i="18"/>
  <c r="AX32" i="18"/>
  <c r="AZ20" i="18"/>
  <c r="AU19" i="18"/>
  <c r="AU30" i="18" s="1"/>
  <c r="Y49" i="18"/>
  <c r="Z28" i="18" s="1"/>
  <c r="AA26" i="18"/>
  <c r="Z24" i="18"/>
  <c r="Z25" i="18" s="1"/>
  <c r="Z47" i="18"/>
  <c r="AP43" i="18"/>
  <c r="AP45" i="18" s="1"/>
  <c r="AP34" i="18"/>
  <c r="AP36" i="18" s="1"/>
  <c r="AP38" i="18" s="1"/>
  <c r="AP40" i="18" s="1"/>
  <c r="Y25" i="18"/>
  <c r="AV19" i="17"/>
  <c r="AV30" i="17" s="1"/>
  <c r="BB20" i="17"/>
  <c r="AY32" i="17"/>
  <c r="AA49" i="17"/>
  <c r="AB28" i="17" s="1"/>
  <c r="AT34" i="17"/>
  <c r="AT36" i="17" s="1"/>
  <c r="AT38" i="17" s="1"/>
  <c r="AT40" i="17" s="1"/>
  <c r="AT43" i="17" s="1"/>
  <c r="AT45" i="17" s="1"/>
  <c r="AQ34" i="17"/>
  <c r="AQ36" i="17" s="1"/>
  <c r="AQ38" i="17" s="1"/>
  <c r="AQ40" i="17" s="1"/>
  <c r="AQ43" i="17" s="1"/>
  <c r="AQ45" i="17" s="1"/>
  <c r="AV32" i="17"/>
  <c r="AS19" i="17"/>
  <c r="AS30" i="17" s="1"/>
  <c r="AX20" i="17"/>
  <c r="AC26" i="17"/>
  <c r="AB24" i="17"/>
  <c r="AB25" i="17" s="1"/>
  <c r="AB47" i="17"/>
  <c r="AP34" i="27"/>
  <c r="AP36" i="27" s="1"/>
  <c r="AP38" i="27" s="1"/>
  <c r="AP40" i="27" s="1"/>
  <c r="AP43" i="27" s="1"/>
  <c r="AP45" i="27" s="1"/>
  <c r="AR19" i="27"/>
  <c r="AR30" i="27" s="1"/>
  <c r="AW20" i="27"/>
  <c r="AU32" i="27"/>
  <c r="Z49" i="27"/>
  <c r="AA28" i="27" s="1"/>
  <c r="AO34" i="27"/>
  <c r="AO36" i="27" s="1"/>
  <c r="AO38" i="27" s="1"/>
  <c r="AO40" i="27" s="1"/>
  <c r="AO43" i="27" s="1"/>
  <c r="AO45" i="27" s="1"/>
  <c r="AB26" i="27"/>
  <c r="AA24" i="27"/>
  <c r="AA47" i="27"/>
  <c r="AT32" i="27"/>
  <c r="AQ19" i="27"/>
  <c r="AQ30" i="27" s="1"/>
  <c r="AV20" i="27"/>
  <c r="AS34" i="25" l="1"/>
  <c r="AS36" i="25" s="1"/>
  <c r="AS38" i="25" s="1"/>
  <c r="AS40" i="25" s="1"/>
  <c r="AS43" i="25" s="1"/>
  <c r="AS45" i="25" s="1"/>
  <c r="AA49" i="25"/>
  <c r="AB28" i="25" s="1"/>
  <c r="AA25" i="25"/>
  <c r="AW32" i="25"/>
  <c r="AT19" i="25"/>
  <c r="AT30" i="25" s="1"/>
  <c r="AY20" i="25"/>
  <c r="AR34" i="25"/>
  <c r="AR36" i="25" s="1"/>
  <c r="AR38" i="25" s="1"/>
  <c r="AR40" i="25" s="1"/>
  <c r="AR43" i="25" s="1"/>
  <c r="AR45" i="25" s="1"/>
  <c r="AU19" i="25"/>
  <c r="AU30" i="25" s="1"/>
  <c r="AX32" i="25"/>
  <c r="AZ20" i="25"/>
  <c r="AC26" i="25"/>
  <c r="AB24" i="25"/>
  <c r="AB25" i="25" s="1"/>
  <c r="AB47" i="25"/>
  <c r="AW19" i="24"/>
  <c r="AW30" i="24" s="1"/>
  <c r="BC20" i="24"/>
  <c r="AZ32" i="24"/>
  <c r="AT19" i="24"/>
  <c r="AT30" i="24" s="1"/>
  <c r="AY20" i="24"/>
  <c r="AW32" i="24"/>
  <c r="AU34" i="24"/>
  <c r="AU36" i="24" s="1"/>
  <c r="AU38" i="24" s="1"/>
  <c r="AU40" i="24" s="1"/>
  <c r="AU43" i="24" s="1"/>
  <c r="AU45" i="24" s="1"/>
  <c r="AA25" i="24"/>
  <c r="Z49" i="24"/>
  <c r="AA28" i="24" s="1"/>
  <c r="AR34" i="24"/>
  <c r="AR36" i="24" s="1"/>
  <c r="AR38" i="24" s="1"/>
  <c r="AR40" i="24" s="1"/>
  <c r="AR43" i="24" s="1"/>
  <c r="AR45" i="24" s="1"/>
  <c r="AB26" i="24"/>
  <c r="AA24" i="24"/>
  <c r="AA47" i="24"/>
  <c r="AB26" i="23"/>
  <c r="AA24" i="23"/>
  <c r="AA25" i="23" s="1"/>
  <c r="AA47" i="23"/>
  <c r="AY20" i="23"/>
  <c r="AW32" i="23"/>
  <c r="AT19" i="23"/>
  <c r="AT30" i="23" s="1"/>
  <c r="Z49" i="23"/>
  <c r="AA28" i="23" s="1"/>
  <c r="AR34" i="23"/>
  <c r="AR36" i="23" s="1"/>
  <c r="AR38" i="23" s="1"/>
  <c r="AR40" i="23" s="1"/>
  <c r="AR43" i="23" s="1"/>
  <c r="AR45" i="23" s="1"/>
  <c r="AV32" i="23"/>
  <c r="AS19" i="23"/>
  <c r="AS30" i="23" s="1"/>
  <c r="AX20" i="23"/>
  <c r="AQ34" i="23"/>
  <c r="AQ36" i="23" s="1"/>
  <c r="AQ38" i="23" s="1"/>
  <c r="AQ40" i="23" s="1"/>
  <c r="AQ43" i="23" s="1"/>
  <c r="AQ45" i="23" s="1"/>
  <c r="AU34" i="22"/>
  <c r="AU36" i="22" s="1"/>
  <c r="AU38" i="22" s="1"/>
  <c r="AU40" i="22" s="1"/>
  <c r="AU43" i="22" s="1"/>
  <c r="AU45" i="22" s="1"/>
  <c r="AA49" i="22"/>
  <c r="AB28" i="22" s="1"/>
  <c r="AC26" i="22"/>
  <c r="AB24" i="22"/>
  <c r="AB25" i="22" s="1"/>
  <c r="AB47" i="22"/>
  <c r="AR34" i="22"/>
  <c r="AR36" i="22" s="1"/>
  <c r="AR38" i="22" s="1"/>
  <c r="AR40" i="22" s="1"/>
  <c r="AR43" i="22" s="1"/>
  <c r="AR45" i="22" s="1"/>
  <c r="AW32" i="22"/>
  <c r="AY20" i="22"/>
  <c r="AT19" i="22"/>
  <c r="AT30" i="22" s="1"/>
  <c r="AZ32" i="22"/>
  <c r="AW19" i="22"/>
  <c r="AW30" i="22" s="1"/>
  <c r="BC20" i="22"/>
  <c r="AW32" i="21"/>
  <c r="AT19" i="21"/>
  <c r="AT30" i="21" s="1"/>
  <c r="AY20" i="21"/>
  <c r="AR34" i="21"/>
  <c r="AR36" i="21" s="1"/>
  <c r="AR38" i="21" s="1"/>
  <c r="AR40" i="21" s="1"/>
  <c r="AR43" i="21" s="1"/>
  <c r="AR45" i="21" s="1"/>
  <c r="AU19" i="21"/>
  <c r="AU30" i="21" s="1"/>
  <c r="AZ20" i="21"/>
  <c r="AX32" i="21"/>
  <c r="AS34" i="21"/>
  <c r="AS36" i="21" s="1"/>
  <c r="AS38" i="21" s="1"/>
  <c r="AS40" i="21" s="1"/>
  <c r="AS43" i="21" s="1"/>
  <c r="AS45" i="21" s="1"/>
  <c r="Z49" i="21"/>
  <c r="AA28" i="21" s="1"/>
  <c r="AB26" i="21"/>
  <c r="AA24" i="21"/>
  <c r="AA25" i="21" s="1"/>
  <c r="AA47" i="21"/>
  <c r="AR34" i="20"/>
  <c r="AR36" i="20" s="1"/>
  <c r="AR38" i="20" s="1"/>
  <c r="AR40" i="20" s="1"/>
  <c r="AR43" i="20" s="1"/>
  <c r="AR45" i="20" s="1"/>
  <c r="AS19" i="20"/>
  <c r="AS30" i="20" s="1"/>
  <c r="AV32" i="20"/>
  <c r="AX20" i="20"/>
  <c r="AY20" i="20"/>
  <c r="AW32" i="20"/>
  <c r="AT19" i="20"/>
  <c r="AT30" i="20" s="1"/>
  <c r="AQ34" i="20"/>
  <c r="AQ36" i="20" s="1"/>
  <c r="AQ38" i="20" s="1"/>
  <c r="AQ40" i="20" s="1"/>
  <c r="AQ43" i="20" s="1"/>
  <c r="AQ45" i="20" s="1"/>
  <c r="AA25" i="20"/>
  <c r="Z49" i="20"/>
  <c r="AA28" i="20" s="1"/>
  <c r="Z25" i="20"/>
  <c r="AB26" i="20"/>
  <c r="AA24" i="20"/>
  <c r="AA47" i="20"/>
  <c r="Z49" i="19"/>
  <c r="AA28" i="19" s="1"/>
  <c r="AW32" i="19"/>
  <c r="AT19" i="19"/>
  <c r="AT30" i="19" s="1"/>
  <c r="AY20" i="19"/>
  <c r="AR34" i="19"/>
  <c r="AR36" i="19" s="1"/>
  <c r="AR38" i="19" s="1"/>
  <c r="AR40" i="19" s="1"/>
  <c r="AR43" i="19" s="1"/>
  <c r="AR45" i="19" s="1"/>
  <c r="AU19" i="19"/>
  <c r="AU30" i="19" s="1"/>
  <c r="AZ20" i="19"/>
  <c r="AX32" i="19"/>
  <c r="AB26" i="19"/>
  <c r="AA24" i="19"/>
  <c r="AA25" i="19" s="1"/>
  <c r="AA47" i="19"/>
  <c r="AS34" i="19"/>
  <c r="AS36" i="19" s="1"/>
  <c r="AS38" i="19" s="1"/>
  <c r="AS40" i="19" s="1"/>
  <c r="AS43" i="19" s="1"/>
  <c r="AS45" i="19" s="1"/>
  <c r="AW32" i="18"/>
  <c r="AT19" i="18"/>
  <c r="AT30" i="18" s="1"/>
  <c r="AY20" i="18"/>
  <c r="AR34" i="18"/>
  <c r="AR36" i="18" s="1"/>
  <c r="AR38" i="18" s="1"/>
  <c r="AR40" i="18" s="1"/>
  <c r="AR43" i="18" s="1"/>
  <c r="AR45" i="18" s="1"/>
  <c r="AB26" i="18"/>
  <c r="AA24" i="18"/>
  <c r="AA25" i="18" s="1"/>
  <c r="AA47" i="18"/>
  <c r="AU34" i="18"/>
  <c r="AU36" i="18" s="1"/>
  <c r="AU38" i="18" s="1"/>
  <c r="AU40" i="18" s="1"/>
  <c r="AU43" i="18" s="1"/>
  <c r="AU45" i="18" s="1"/>
  <c r="Z49" i="18"/>
  <c r="AA28" i="18" s="1"/>
  <c r="AW19" i="18"/>
  <c r="AW30" i="18" s="1"/>
  <c r="AZ32" i="18"/>
  <c r="BC20" i="18"/>
  <c r="AZ20" i="17"/>
  <c r="AU19" i="17"/>
  <c r="AU30" i="17" s="1"/>
  <c r="AX32" i="17"/>
  <c r="AS34" i="17"/>
  <c r="AS36" i="17" s="1"/>
  <c r="AS38" i="17" s="1"/>
  <c r="AS40" i="17" s="1"/>
  <c r="AS43" i="17" s="1"/>
  <c r="AS45" i="17" s="1"/>
  <c r="AV34" i="17"/>
  <c r="AV36" i="17" s="1"/>
  <c r="AV38" i="17" s="1"/>
  <c r="AV40" i="17" s="1"/>
  <c r="AV43" i="17"/>
  <c r="AV45" i="17" s="1"/>
  <c r="AB49" i="17"/>
  <c r="AC28" i="17" s="1"/>
  <c r="AC25" i="17"/>
  <c r="BB32" i="17"/>
  <c r="AX19" i="17"/>
  <c r="AX30" i="17" s="1"/>
  <c r="BD20" i="17"/>
  <c r="AD26" i="17"/>
  <c r="AC24" i="17"/>
  <c r="AC47" i="17"/>
  <c r="AA49" i="27"/>
  <c r="AB28" i="27" s="1"/>
  <c r="AC26" i="27"/>
  <c r="AB24" i="27"/>
  <c r="AB25" i="27" s="1"/>
  <c r="AB47" i="27"/>
  <c r="AW32" i="27"/>
  <c r="AT19" i="27"/>
  <c r="AT30" i="27" s="1"/>
  <c r="AY20" i="27"/>
  <c r="AV32" i="27"/>
  <c r="AX20" i="27"/>
  <c r="AS19" i="27"/>
  <c r="AS30" i="27" s="1"/>
  <c r="AR34" i="27"/>
  <c r="AR36" i="27" s="1"/>
  <c r="AR38" i="27" s="1"/>
  <c r="AR40" i="27" s="1"/>
  <c r="AR43" i="27" s="1"/>
  <c r="AR45" i="27" s="1"/>
  <c r="AQ34" i="27"/>
  <c r="AQ36" i="27" s="1"/>
  <c r="AQ38" i="27" s="1"/>
  <c r="AQ40" i="27" s="1"/>
  <c r="AQ43" i="27" s="1"/>
  <c r="AQ45" i="27" s="1"/>
  <c r="AA25" i="27"/>
  <c r="AU34" i="25" l="1"/>
  <c r="AU36" i="25" s="1"/>
  <c r="AU38" i="25" s="1"/>
  <c r="AU40" i="25" s="1"/>
  <c r="AU43" i="25" s="1"/>
  <c r="AU45" i="25" s="1"/>
  <c r="AV19" i="25"/>
  <c r="AV30" i="25" s="1"/>
  <c r="BB20" i="25"/>
  <c r="AY32" i="25"/>
  <c r="AB49" i="25"/>
  <c r="AC28" i="25" s="1"/>
  <c r="AT34" i="25"/>
  <c r="AT36" i="25" s="1"/>
  <c r="AT38" i="25" s="1"/>
  <c r="AT40" i="25" s="1"/>
  <c r="AT43" i="25" s="1"/>
  <c r="AT45" i="25" s="1"/>
  <c r="AD26" i="25"/>
  <c r="AC24" i="25"/>
  <c r="AC47" i="25"/>
  <c r="BC20" i="25"/>
  <c r="AZ32" i="25"/>
  <c r="AW19" i="25"/>
  <c r="AW30" i="25" s="1"/>
  <c r="AC26" i="24"/>
  <c r="AB24" i="24"/>
  <c r="AB47" i="24"/>
  <c r="AV19" i="24"/>
  <c r="AV30" i="24" s="1"/>
  <c r="BB20" i="24"/>
  <c r="AY32" i="24"/>
  <c r="BC32" i="24"/>
  <c r="AY19" i="24"/>
  <c r="AY30" i="24" s="1"/>
  <c r="AW34" i="24"/>
  <c r="AW36" i="24" s="1"/>
  <c r="AW38" i="24" s="1"/>
  <c r="AW40" i="24" s="1"/>
  <c r="AW43" i="24"/>
  <c r="AW45" i="24" s="1"/>
  <c r="AT34" i="24"/>
  <c r="AT36" i="24" s="1"/>
  <c r="AT38" i="24" s="1"/>
  <c r="AT40" i="24" s="1"/>
  <c r="AT43" i="24" s="1"/>
  <c r="AT45" i="24" s="1"/>
  <c r="AA49" i="24"/>
  <c r="AB28" i="24" s="1"/>
  <c r="AA49" i="23"/>
  <c r="AB28" i="23" s="1"/>
  <c r="AS34" i="23"/>
  <c r="AS36" i="23" s="1"/>
  <c r="AS38" i="23" s="1"/>
  <c r="AS40" i="23" s="1"/>
  <c r="AS43" i="23" s="1"/>
  <c r="AS45" i="23" s="1"/>
  <c r="AC26" i="23"/>
  <c r="AB24" i="23"/>
  <c r="AB25" i="23" s="1"/>
  <c r="AB47" i="23"/>
  <c r="AZ20" i="23"/>
  <c r="AX32" i="23"/>
  <c r="AU19" i="23"/>
  <c r="AU30" i="23" s="1"/>
  <c r="BB20" i="23"/>
  <c r="AV19" i="23"/>
  <c r="AV30" i="23" s="1"/>
  <c r="AY32" i="23"/>
  <c r="AT34" i="23"/>
  <c r="AT36" i="23" s="1"/>
  <c r="AT38" i="23" s="1"/>
  <c r="AT40" i="23" s="1"/>
  <c r="AT43" i="23" s="1"/>
  <c r="AT45" i="23" s="1"/>
  <c r="AD26" i="22"/>
  <c r="AC24" i="22"/>
  <c r="AC47" i="22"/>
  <c r="AV19" i="22"/>
  <c r="AV30" i="22" s="1"/>
  <c r="BB20" i="22"/>
  <c r="AY32" i="22"/>
  <c r="AT34" i="22"/>
  <c r="AT36" i="22" s="1"/>
  <c r="AT38" i="22" s="1"/>
  <c r="AT40" i="22" s="1"/>
  <c r="AT43" i="22" s="1"/>
  <c r="AT45" i="22" s="1"/>
  <c r="BC32" i="22"/>
  <c r="AY19" i="22"/>
  <c r="AY30" i="22" s="1"/>
  <c r="AW34" i="22"/>
  <c r="AW36" i="22" s="1"/>
  <c r="AW38" i="22" s="1"/>
  <c r="AW40" i="22" s="1"/>
  <c r="AW43" i="22" s="1"/>
  <c r="AW45" i="22" s="1"/>
  <c r="AB49" i="22"/>
  <c r="AC28" i="22" s="1"/>
  <c r="AU34" i="21"/>
  <c r="AU36" i="21" s="1"/>
  <c r="AU38" i="21" s="1"/>
  <c r="AU40" i="21" s="1"/>
  <c r="AU43" i="21" s="1"/>
  <c r="AU45" i="21" s="1"/>
  <c r="BB20" i="21"/>
  <c r="AY32" i="21"/>
  <c r="AV19" i="21"/>
  <c r="AV30" i="21" s="1"/>
  <c r="AT34" i="21"/>
  <c r="AT36" i="21" s="1"/>
  <c r="AT38" i="21" s="1"/>
  <c r="AT40" i="21" s="1"/>
  <c r="AT43" i="21" s="1"/>
  <c r="AT45" i="21" s="1"/>
  <c r="AA49" i="21"/>
  <c r="AB28" i="21" s="1"/>
  <c r="AC26" i="21"/>
  <c r="AB24" i="21"/>
  <c r="AB47" i="21"/>
  <c r="BC20" i="21"/>
  <c r="AZ32" i="21"/>
  <c r="AW19" i="21"/>
  <c r="AW30" i="21" s="1"/>
  <c r="AS43" i="20"/>
  <c r="AS45" i="20" s="1"/>
  <c r="AS34" i="20"/>
  <c r="AS36" i="20" s="1"/>
  <c r="AS38" i="20" s="1"/>
  <c r="AS40" i="20" s="1"/>
  <c r="AY32" i="20"/>
  <c r="AV19" i="20"/>
  <c r="AV30" i="20" s="1"/>
  <c r="BB20" i="20"/>
  <c r="AA49" i="20"/>
  <c r="AB28" i="20" s="1"/>
  <c r="AU19" i="20"/>
  <c r="AU30" i="20" s="1"/>
  <c r="AX32" i="20"/>
  <c r="AZ20" i="20"/>
  <c r="AC26" i="20"/>
  <c r="AB24" i="20"/>
  <c r="AB25" i="20" s="1"/>
  <c r="AB47" i="20"/>
  <c r="AT34" i="20"/>
  <c r="AT36" i="20" s="1"/>
  <c r="AT38" i="20" s="1"/>
  <c r="AT40" i="20" s="1"/>
  <c r="AT43" i="20"/>
  <c r="AT45" i="20" s="1"/>
  <c r="AZ32" i="19"/>
  <c r="AW19" i="19"/>
  <c r="AW30" i="19" s="1"/>
  <c r="BC20" i="19"/>
  <c r="AU34" i="19"/>
  <c r="AU36" i="19" s="1"/>
  <c r="AU38" i="19" s="1"/>
  <c r="AU40" i="19" s="1"/>
  <c r="AU43" i="19" s="1"/>
  <c r="AU45" i="19" s="1"/>
  <c r="AB25" i="19"/>
  <c r="AA49" i="19"/>
  <c r="AB28" i="19" s="1"/>
  <c r="AC26" i="19"/>
  <c r="AB24" i="19"/>
  <c r="AB47" i="19"/>
  <c r="AT34" i="19"/>
  <c r="AT36" i="19" s="1"/>
  <c r="AT38" i="19" s="1"/>
  <c r="AT40" i="19" s="1"/>
  <c r="AT43" i="19" s="1"/>
  <c r="AT45" i="19" s="1"/>
  <c r="BB20" i="19"/>
  <c r="AY32" i="19"/>
  <c r="AV19" i="19"/>
  <c r="AV30" i="19" s="1"/>
  <c r="AY32" i="18"/>
  <c r="AV19" i="18"/>
  <c r="AV30" i="18" s="1"/>
  <c r="BB20" i="18"/>
  <c r="AT34" i="18"/>
  <c r="AT36" i="18" s="1"/>
  <c r="AT38" i="18" s="1"/>
  <c r="AT40" i="18" s="1"/>
  <c r="AT43" i="18" s="1"/>
  <c r="AT45" i="18" s="1"/>
  <c r="BC32" i="18"/>
  <c r="AY19" i="18"/>
  <c r="AY30" i="18" s="1"/>
  <c r="AA49" i="18"/>
  <c r="AB28" i="18" s="1"/>
  <c r="AB25" i="18"/>
  <c r="AW34" i="18"/>
  <c r="AW36" i="18" s="1"/>
  <c r="AW38" i="18" s="1"/>
  <c r="AW40" i="18" s="1"/>
  <c r="AW43" i="18" s="1"/>
  <c r="AW45" i="18" s="1"/>
  <c r="AC26" i="18"/>
  <c r="AB24" i="18"/>
  <c r="AB47" i="18"/>
  <c r="AU34" i="17"/>
  <c r="AU36" i="17" s="1"/>
  <c r="AU38" i="17" s="1"/>
  <c r="AU40" i="17" s="1"/>
  <c r="AU43" i="17" s="1"/>
  <c r="AU45" i="17" s="1"/>
  <c r="AZ32" i="17"/>
  <c r="AW19" i="17"/>
  <c r="AW30" i="17" s="1"/>
  <c r="BC20" i="17"/>
  <c r="AD25" i="17"/>
  <c r="AC49" i="17"/>
  <c r="AD28" i="17" s="1"/>
  <c r="BD32" i="17"/>
  <c r="BD34" i="17" s="1"/>
  <c r="BD36" i="17" s="1"/>
  <c r="BD38" i="17" s="1"/>
  <c r="BD40" i="17" s="1"/>
  <c r="BD43" i="17" s="1"/>
  <c r="BD45" i="17" s="1"/>
  <c r="BD49" i="17" s="1"/>
  <c r="AZ19" i="17"/>
  <c r="AZ30" i="17" s="1"/>
  <c r="AX34" i="17"/>
  <c r="AX36" i="17" s="1"/>
  <c r="AX38" i="17" s="1"/>
  <c r="AX40" i="17" s="1"/>
  <c r="AX43" i="17" s="1"/>
  <c r="AX45" i="17" s="1"/>
  <c r="BB34" i="17"/>
  <c r="BB36" i="17" s="1"/>
  <c r="BB38" i="17" s="1"/>
  <c r="BB40" i="17" s="1"/>
  <c r="BB43" i="17" s="1"/>
  <c r="BB45" i="17" s="1"/>
  <c r="BB49" i="17" s="1"/>
  <c r="AE26" i="17"/>
  <c r="AD24" i="17"/>
  <c r="AD47" i="17"/>
  <c r="AB49" i="27"/>
  <c r="AC28" i="27" s="1"/>
  <c r="AS34" i="27"/>
  <c r="AS36" i="27" s="1"/>
  <c r="AS38" i="27" s="1"/>
  <c r="AS40" i="27" s="1"/>
  <c r="AS43" i="27" s="1"/>
  <c r="AS45" i="27" s="1"/>
  <c r="AD26" i="27"/>
  <c r="AC24" i="27"/>
  <c r="AC47" i="27"/>
  <c r="AX32" i="27"/>
  <c r="AU19" i="27"/>
  <c r="AU30" i="27" s="1"/>
  <c r="AZ20" i="27"/>
  <c r="AY32" i="27"/>
  <c r="AV19" i="27"/>
  <c r="AV30" i="27" s="1"/>
  <c r="BB20" i="27"/>
  <c r="AT34" i="27"/>
  <c r="AT36" i="27" s="1"/>
  <c r="AT38" i="27" s="1"/>
  <c r="AT40" i="27" s="1"/>
  <c r="AT43" i="27" s="1"/>
  <c r="AT45" i="27" s="1"/>
  <c r="AC49" i="25" l="1"/>
  <c r="AD28" i="25" s="1"/>
  <c r="AW34" i="25"/>
  <c r="AW36" i="25" s="1"/>
  <c r="AW38" i="25" s="1"/>
  <c r="AW40" i="25" s="1"/>
  <c r="AW43" i="25" s="1"/>
  <c r="AW45" i="25" s="1"/>
  <c r="BB32" i="25"/>
  <c r="BD20" i="25"/>
  <c r="AX19" i="25"/>
  <c r="AX30" i="25" s="1"/>
  <c r="AE26" i="25"/>
  <c r="AD24" i="25"/>
  <c r="AD25" i="25" s="1"/>
  <c r="AD47" i="25"/>
  <c r="AV34" i="25"/>
  <c r="AV36" i="25" s="1"/>
  <c r="AV38" i="25" s="1"/>
  <c r="AV40" i="25" s="1"/>
  <c r="AV43" i="25" s="1"/>
  <c r="AV45" i="25" s="1"/>
  <c r="BC32" i="25"/>
  <c r="AY19" i="25"/>
  <c r="AY30" i="25" s="1"/>
  <c r="AC25" i="25"/>
  <c r="AV34" i="24"/>
  <c r="AV36" i="24" s="1"/>
  <c r="AV38" i="24" s="1"/>
  <c r="AV40" i="24" s="1"/>
  <c r="AV43" i="24"/>
  <c r="AV45" i="24" s="1"/>
  <c r="AD26" i="24"/>
  <c r="AC24" i="24"/>
  <c r="AC47" i="24"/>
  <c r="BB32" i="24"/>
  <c r="BD20" i="24"/>
  <c r="AX19" i="24"/>
  <c r="AX30" i="24" s="1"/>
  <c r="AB49" i="24"/>
  <c r="AC28" i="24" s="1"/>
  <c r="AY34" i="24"/>
  <c r="AY36" i="24" s="1"/>
  <c r="AY38" i="24" s="1"/>
  <c r="AY40" i="24" s="1"/>
  <c r="AY43" i="24" s="1"/>
  <c r="AY45" i="24" s="1"/>
  <c r="AB25" i="24"/>
  <c r="BC34" i="24"/>
  <c r="BC36" i="24" s="1"/>
  <c r="BC38" i="24" s="1"/>
  <c r="BC40" i="24" s="1"/>
  <c r="BC43" i="24" s="1"/>
  <c r="BC45" i="24" s="1"/>
  <c r="BC49" i="24" s="1"/>
  <c r="AZ32" i="23"/>
  <c r="BC20" i="23"/>
  <c r="AW19" i="23"/>
  <c r="AW30" i="23" s="1"/>
  <c r="AV34" i="23"/>
  <c r="AV36" i="23" s="1"/>
  <c r="AV38" i="23" s="1"/>
  <c r="AV40" i="23" s="1"/>
  <c r="AV43" i="23"/>
  <c r="AV45" i="23" s="1"/>
  <c r="BB32" i="23"/>
  <c r="AX19" i="23"/>
  <c r="AX30" i="23" s="1"/>
  <c r="BD20" i="23"/>
  <c r="AB49" i="23"/>
  <c r="AC28" i="23" s="1"/>
  <c r="AU34" i="23"/>
  <c r="AU36" i="23" s="1"/>
  <c r="AU38" i="23" s="1"/>
  <c r="AU40" i="23" s="1"/>
  <c r="AU43" i="23"/>
  <c r="AU45" i="23" s="1"/>
  <c r="AD26" i="23"/>
  <c r="AC24" i="23"/>
  <c r="AC25" i="23" s="1"/>
  <c r="AC47" i="23"/>
  <c r="BC34" i="22"/>
  <c r="BC36" i="22" s="1"/>
  <c r="BC38" i="22" s="1"/>
  <c r="BC40" i="22" s="1"/>
  <c r="BC43" i="22" s="1"/>
  <c r="BC45" i="22" s="1"/>
  <c r="BC49" i="22" s="1"/>
  <c r="AC49" i="22"/>
  <c r="AD28" i="22" s="1"/>
  <c r="AE26" i="22"/>
  <c r="AD24" i="22"/>
  <c r="AD25" i="22" s="1"/>
  <c r="AD47" i="22"/>
  <c r="AV34" i="22"/>
  <c r="AV36" i="22" s="1"/>
  <c r="AV38" i="22" s="1"/>
  <c r="AV40" i="22" s="1"/>
  <c r="AV43" i="22"/>
  <c r="AV45" i="22" s="1"/>
  <c r="BB32" i="22"/>
  <c r="AX19" i="22"/>
  <c r="AX30" i="22" s="1"/>
  <c r="BD20" i="22"/>
  <c r="AY43" i="22"/>
  <c r="AY45" i="22" s="1"/>
  <c r="AY34" i="22"/>
  <c r="AY36" i="22" s="1"/>
  <c r="AY38" i="22" s="1"/>
  <c r="AY40" i="22" s="1"/>
  <c r="AC25" i="22"/>
  <c r="AB49" i="21"/>
  <c r="AC28" i="21" s="1"/>
  <c r="AD26" i="21"/>
  <c r="AC24" i="21"/>
  <c r="AC25" i="21" s="1"/>
  <c r="AC47" i="21"/>
  <c r="AW43" i="21"/>
  <c r="AW45" i="21" s="1"/>
  <c r="AW34" i="21"/>
  <c r="AW36" i="21" s="1"/>
  <c r="AW38" i="21" s="1"/>
  <c r="AW40" i="21" s="1"/>
  <c r="AB25" i="21"/>
  <c r="BB32" i="21"/>
  <c r="BD20" i="21"/>
  <c r="AX19" i="21"/>
  <c r="AX30" i="21" s="1"/>
  <c r="AV43" i="21"/>
  <c r="AV45" i="21" s="1"/>
  <c r="AV34" i="21"/>
  <c r="AV36" i="21" s="1"/>
  <c r="AV38" i="21" s="1"/>
  <c r="AV40" i="21" s="1"/>
  <c r="BC32" i="21"/>
  <c r="AY19" i="21"/>
  <c r="AY30" i="21" s="1"/>
  <c r="AD26" i="20"/>
  <c r="AC24" i="20"/>
  <c r="AC47" i="20"/>
  <c r="AU34" i="20"/>
  <c r="AU36" i="20" s="1"/>
  <c r="AU38" i="20" s="1"/>
  <c r="AU40" i="20" s="1"/>
  <c r="AU43" i="20" s="1"/>
  <c r="AU45" i="20" s="1"/>
  <c r="BB32" i="20"/>
  <c r="BD20" i="20"/>
  <c r="AX19" i="20"/>
  <c r="AX30" i="20" s="1"/>
  <c r="AV34" i="20"/>
  <c r="AV36" i="20" s="1"/>
  <c r="AV38" i="20" s="1"/>
  <c r="AV40" i="20" s="1"/>
  <c r="AV43" i="20" s="1"/>
  <c r="AV45" i="20" s="1"/>
  <c r="AB49" i="20"/>
  <c r="AC28" i="20" s="1"/>
  <c r="AC25" i="20"/>
  <c r="AZ32" i="20"/>
  <c r="BC20" i="20"/>
  <c r="AW19" i="20"/>
  <c r="AW30" i="20" s="1"/>
  <c r="BC32" i="19"/>
  <c r="AY19" i="19"/>
  <c r="AY30" i="19" s="1"/>
  <c r="AW34" i="19"/>
  <c r="AW36" i="19" s="1"/>
  <c r="AW38" i="19" s="1"/>
  <c r="AW40" i="19" s="1"/>
  <c r="AW43" i="19" s="1"/>
  <c r="AW45" i="19" s="1"/>
  <c r="AB49" i="19"/>
  <c r="AC28" i="19" s="1"/>
  <c r="AV34" i="19"/>
  <c r="AV36" i="19" s="1"/>
  <c r="AV38" i="19" s="1"/>
  <c r="AV40" i="19" s="1"/>
  <c r="AV43" i="19" s="1"/>
  <c r="AV45" i="19" s="1"/>
  <c r="AD26" i="19"/>
  <c r="AC24" i="19"/>
  <c r="AC25" i="19" s="1"/>
  <c r="AC47" i="19"/>
  <c r="BB32" i="19"/>
  <c r="BD20" i="19"/>
  <c r="AX19" i="19"/>
  <c r="AX30" i="19" s="1"/>
  <c r="AD26" i="18"/>
  <c r="AC24" i="18"/>
  <c r="AC47" i="18"/>
  <c r="AV34" i="18"/>
  <c r="AV36" i="18" s="1"/>
  <c r="AV38" i="18" s="1"/>
  <c r="AV40" i="18" s="1"/>
  <c r="AV43" i="18" s="1"/>
  <c r="AV45" i="18" s="1"/>
  <c r="BC34" i="18"/>
  <c r="BC36" i="18" s="1"/>
  <c r="BC38" i="18" s="1"/>
  <c r="BC40" i="18" s="1"/>
  <c r="BC43" i="18" s="1"/>
  <c r="BC45" i="18" s="1"/>
  <c r="BC49" i="18" s="1"/>
  <c r="BB32" i="18"/>
  <c r="AX19" i="18"/>
  <c r="AX30" i="18" s="1"/>
  <c r="BD20" i="18"/>
  <c r="AC25" i="18"/>
  <c r="AB49" i="18"/>
  <c r="AC28" i="18" s="1"/>
  <c r="AY43" i="18"/>
  <c r="AY45" i="18" s="1"/>
  <c r="AY34" i="18"/>
  <c r="AY36" i="18" s="1"/>
  <c r="AY38" i="18" s="1"/>
  <c r="AY40" i="18" s="1"/>
  <c r="AY19" i="17"/>
  <c r="AY30" i="17" s="1"/>
  <c r="BC32" i="17"/>
  <c r="AD49" i="17"/>
  <c r="AE28" i="17" s="1"/>
  <c r="AZ34" i="17"/>
  <c r="AZ36" i="17" s="1"/>
  <c r="AZ38" i="17" s="1"/>
  <c r="AZ40" i="17" s="1"/>
  <c r="AZ43" i="17"/>
  <c r="AZ45" i="17" s="1"/>
  <c r="AW34" i="17"/>
  <c r="AW36" i="17" s="1"/>
  <c r="AW38" i="17" s="1"/>
  <c r="AW40" i="17" s="1"/>
  <c r="AW43" i="17" s="1"/>
  <c r="AW45" i="17" s="1"/>
  <c r="AF26" i="17"/>
  <c r="AE24" i="17"/>
  <c r="AE25" i="17" s="1"/>
  <c r="AE47" i="17"/>
  <c r="AC49" i="27"/>
  <c r="AD28" i="27" s="1"/>
  <c r="BB32" i="27"/>
  <c r="BD20" i="27"/>
  <c r="AX19" i="27"/>
  <c r="AX30" i="27" s="1"/>
  <c r="AE26" i="27"/>
  <c r="AD24" i="27"/>
  <c r="AD25" i="27" s="1"/>
  <c r="AD47" i="27"/>
  <c r="AV34" i="27"/>
  <c r="AV36" i="27" s="1"/>
  <c r="AV38" i="27" s="1"/>
  <c r="AV40" i="27" s="1"/>
  <c r="AV43" i="27"/>
  <c r="AV45" i="27" s="1"/>
  <c r="AZ32" i="27"/>
  <c r="AW19" i="27"/>
  <c r="AW30" i="27" s="1"/>
  <c r="BC20" i="27"/>
  <c r="AC25" i="27"/>
  <c r="AU43" i="27"/>
  <c r="AU45" i="27" s="1"/>
  <c r="AU34" i="27"/>
  <c r="AU36" i="27" s="1"/>
  <c r="AU38" i="27" s="1"/>
  <c r="AU40" i="27" s="1"/>
  <c r="AF26" i="25" l="1"/>
  <c r="AE24" i="25"/>
  <c r="AE47" i="25"/>
  <c r="BB34" i="25"/>
  <c r="BB36" i="25" s="1"/>
  <c r="BB38" i="25" s="1"/>
  <c r="BB40" i="25" s="1"/>
  <c r="BB43" i="25" s="1"/>
  <c r="BB45" i="25" s="1"/>
  <c r="BB49" i="25" s="1"/>
  <c r="AY43" i="25"/>
  <c r="AY45" i="25" s="1"/>
  <c r="AY34" i="25"/>
  <c r="AY36" i="25" s="1"/>
  <c r="AY38" i="25" s="1"/>
  <c r="AY40" i="25" s="1"/>
  <c r="AX34" i="25"/>
  <c r="AX36" i="25" s="1"/>
  <c r="AX38" i="25" s="1"/>
  <c r="AX40" i="25" s="1"/>
  <c r="AX43" i="25"/>
  <c r="AX45" i="25" s="1"/>
  <c r="AD49" i="25"/>
  <c r="AE28" i="25" s="1"/>
  <c r="AE25" i="25"/>
  <c r="BC34" i="25"/>
  <c r="BC36" i="25" s="1"/>
  <c r="BC38" i="25" s="1"/>
  <c r="BC40" i="25" s="1"/>
  <c r="BC43" i="25" s="1"/>
  <c r="BC45" i="25" s="1"/>
  <c r="BC49" i="25" s="1"/>
  <c r="BD32" i="25"/>
  <c r="BD34" i="25" s="1"/>
  <c r="BD36" i="25" s="1"/>
  <c r="BD38" i="25" s="1"/>
  <c r="BD40" i="25" s="1"/>
  <c r="BD43" i="25" s="1"/>
  <c r="BD45" i="25" s="1"/>
  <c r="BD49" i="25" s="1"/>
  <c r="AZ19" i="25"/>
  <c r="AZ30" i="25" s="1"/>
  <c r="BB34" i="24"/>
  <c r="BB36" i="24" s="1"/>
  <c r="BB38" i="24" s="1"/>
  <c r="BB40" i="24" s="1"/>
  <c r="BB43" i="24" s="1"/>
  <c r="BB45" i="24" s="1"/>
  <c r="BB49" i="24" s="1"/>
  <c r="AC49" i="24"/>
  <c r="AD28" i="24" s="1"/>
  <c r="AD25" i="24"/>
  <c r="AC25" i="24"/>
  <c r="AX34" i="24"/>
  <c r="AX36" i="24" s="1"/>
  <c r="AX38" i="24" s="1"/>
  <c r="AX40" i="24" s="1"/>
  <c r="AX43" i="24" s="1"/>
  <c r="AX45" i="24" s="1"/>
  <c r="AE26" i="24"/>
  <c r="AD24" i="24"/>
  <c r="AD47" i="24"/>
  <c r="BD32" i="24"/>
  <c r="BD34" i="24" s="1"/>
  <c r="BD36" i="24" s="1"/>
  <c r="BD38" i="24" s="1"/>
  <c r="BD40" i="24" s="1"/>
  <c r="BD43" i="24" s="1"/>
  <c r="BD45" i="24" s="1"/>
  <c r="BD49" i="24" s="1"/>
  <c r="AZ19" i="24"/>
  <c r="AZ30" i="24" s="1"/>
  <c r="BC32" i="23"/>
  <c r="AY19" i="23"/>
  <c r="AY30" i="23" s="1"/>
  <c r="AZ19" i="23"/>
  <c r="AZ30" i="23" s="1"/>
  <c r="BD32" i="23"/>
  <c r="BD34" i="23" s="1"/>
  <c r="BD36" i="23" s="1"/>
  <c r="BD38" i="23" s="1"/>
  <c r="BD40" i="23" s="1"/>
  <c r="BD43" i="23" s="1"/>
  <c r="BD45" i="23" s="1"/>
  <c r="BD49" i="23" s="1"/>
  <c r="AC49" i="23"/>
  <c r="AD28" i="23" s="1"/>
  <c r="AD25" i="23"/>
  <c r="AX34" i="23"/>
  <c r="AX36" i="23" s="1"/>
  <c r="AX38" i="23" s="1"/>
  <c r="AX40" i="23" s="1"/>
  <c r="AX43" i="23" s="1"/>
  <c r="AX45" i="23" s="1"/>
  <c r="AW34" i="23"/>
  <c r="AW36" i="23" s="1"/>
  <c r="AW38" i="23" s="1"/>
  <c r="AW40" i="23" s="1"/>
  <c r="AW43" i="23" s="1"/>
  <c r="AW45" i="23" s="1"/>
  <c r="AE26" i="23"/>
  <c r="AD24" i="23"/>
  <c r="AD47" i="23"/>
  <c r="BB34" i="23"/>
  <c r="BB36" i="23" s="1"/>
  <c r="BB38" i="23" s="1"/>
  <c r="BB40" i="23" s="1"/>
  <c r="BB43" i="23" s="1"/>
  <c r="BB45" i="23" s="1"/>
  <c r="BB49" i="23" s="1"/>
  <c r="AF26" i="22"/>
  <c r="AE24" i="22"/>
  <c r="AE25" i="22" s="1"/>
  <c r="AE47" i="22"/>
  <c r="AX34" i="22"/>
  <c r="AX36" i="22" s="1"/>
  <c r="AX38" i="22" s="1"/>
  <c r="AX40" i="22" s="1"/>
  <c r="AX43" i="22" s="1"/>
  <c r="AX45" i="22" s="1"/>
  <c r="AZ19" i="22"/>
  <c r="AZ30" i="22" s="1"/>
  <c r="BD32" i="22"/>
  <c r="BD34" i="22" s="1"/>
  <c r="BD36" i="22" s="1"/>
  <c r="BD38" i="22" s="1"/>
  <c r="BD40" i="22" s="1"/>
  <c r="BD43" i="22" s="1"/>
  <c r="BD45" i="22" s="1"/>
  <c r="BD49" i="22" s="1"/>
  <c r="BB34" i="22"/>
  <c r="BB36" i="22" s="1"/>
  <c r="BB38" i="22" s="1"/>
  <c r="BB40" i="22" s="1"/>
  <c r="BB43" i="22" s="1"/>
  <c r="BB45" i="22" s="1"/>
  <c r="BB49" i="22" s="1"/>
  <c r="AD49" i="22"/>
  <c r="AE28" i="22" s="1"/>
  <c r="AE26" i="21"/>
  <c r="AD24" i="21"/>
  <c r="AD47" i="21"/>
  <c r="AY34" i="21"/>
  <c r="AY36" i="21" s="1"/>
  <c r="AY38" i="21" s="1"/>
  <c r="AY40" i="21" s="1"/>
  <c r="AY43" i="21" s="1"/>
  <c r="AY45" i="21" s="1"/>
  <c r="AC49" i="21"/>
  <c r="AD28" i="21" s="1"/>
  <c r="BC34" i="21"/>
  <c r="BC36" i="21" s="1"/>
  <c r="BC38" i="21" s="1"/>
  <c r="BC40" i="21" s="1"/>
  <c r="BC43" i="21" s="1"/>
  <c r="BC45" i="21" s="1"/>
  <c r="BC49" i="21" s="1"/>
  <c r="AX34" i="21"/>
  <c r="AX36" i="21" s="1"/>
  <c r="AX38" i="21" s="1"/>
  <c r="AX40" i="21" s="1"/>
  <c r="AX43" i="21"/>
  <c r="AX45" i="21" s="1"/>
  <c r="BD32" i="21"/>
  <c r="BD34" i="21" s="1"/>
  <c r="BD36" i="21" s="1"/>
  <c r="BD38" i="21" s="1"/>
  <c r="BD40" i="21" s="1"/>
  <c r="BD43" i="21" s="1"/>
  <c r="BD45" i="21" s="1"/>
  <c r="BD49" i="21" s="1"/>
  <c r="AZ19" i="21"/>
  <c r="AZ30" i="21" s="1"/>
  <c r="BB34" i="21"/>
  <c r="BB36" i="21" s="1"/>
  <c r="BB38" i="21" s="1"/>
  <c r="BB40" i="21" s="1"/>
  <c r="BB43" i="21" s="1"/>
  <c r="BB45" i="21" s="1"/>
  <c r="BB49" i="21" s="1"/>
  <c r="BB34" i="20"/>
  <c r="BB36" i="20" s="1"/>
  <c r="BB38" i="20" s="1"/>
  <c r="BB40" i="20" s="1"/>
  <c r="BB43" i="20" s="1"/>
  <c r="BB45" i="20" s="1"/>
  <c r="BB49" i="20" s="1"/>
  <c r="AW34" i="20"/>
  <c r="AW36" i="20" s="1"/>
  <c r="AW38" i="20" s="1"/>
  <c r="AW40" i="20" s="1"/>
  <c r="AW43" i="20" s="1"/>
  <c r="AW45" i="20" s="1"/>
  <c r="BD32" i="20"/>
  <c r="BD34" i="20" s="1"/>
  <c r="BD36" i="20" s="1"/>
  <c r="BD38" i="20" s="1"/>
  <c r="BD40" i="20" s="1"/>
  <c r="BD43" i="20" s="1"/>
  <c r="BD45" i="20" s="1"/>
  <c r="BD49" i="20" s="1"/>
  <c r="AZ19" i="20"/>
  <c r="AZ30" i="20" s="1"/>
  <c r="BC32" i="20"/>
  <c r="AY19" i="20"/>
  <c r="AY30" i="20" s="1"/>
  <c r="AC49" i="20"/>
  <c r="AD28" i="20" s="1"/>
  <c r="AX34" i="20"/>
  <c r="AX36" i="20" s="1"/>
  <c r="AX38" i="20" s="1"/>
  <c r="AX40" i="20" s="1"/>
  <c r="AX43" i="20" s="1"/>
  <c r="AX45" i="20" s="1"/>
  <c r="AE26" i="20"/>
  <c r="AD24" i="20"/>
  <c r="AD25" i="20" s="1"/>
  <c r="AD47" i="20"/>
  <c r="BB34" i="19"/>
  <c r="BB36" i="19" s="1"/>
  <c r="BB38" i="19" s="1"/>
  <c r="BB40" i="19" s="1"/>
  <c r="BB43" i="19" s="1"/>
  <c r="BB45" i="19" s="1"/>
  <c r="BB49" i="19" s="1"/>
  <c r="AE26" i="19"/>
  <c r="AD24" i="19"/>
  <c r="AD25" i="19" s="1"/>
  <c r="AD47" i="19"/>
  <c r="AY43" i="19"/>
  <c r="AY45" i="19" s="1"/>
  <c r="AY34" i="19"/>
  <c r="AY36" i="19" s="1"/>
  <c r="AY38" i="19" s="1"/>
  <c r="AY40" i="19" s="1"/>
  <c r="BC34" i="19"/>
  <c r="BC36" i="19" s="1"/>
  <c r="BC38" i="19" s="1"/>
  <c r="BC40" i="19" s="1"/>
  <c r="BC43" i="19" s="1"/>
  <c r="BC45" i="19" s="1"/>
  <c r="BC49" i="19" s="1"/>
  <c r="AX34" i="19"/>
  <c r="AX36" i="19" s="1"/>
  <c r="AX38" i="19" s="1"/>
  <c r="AX40" i="19" s="1"/>
  <c r="AX43" i="19"/>
  <c r="AX45" i="19" s="1"/>
  <c r="AC49" i="19"/>
  <c r="AD28" i="19" s="1"/>
  <c r="BD32" i="19"/>
  <c r="BD34" i="19" s="1"/>
  <c r="BD36" i="19" s="1"/>
  <c r="BD38" i="19" s="1"/>
  <c r="BD40" i="19" s="1"/>
  <c r="BD43" i="19" s="1"/>
  <c r="BD45" i="19" s="1"/>
  <c r="BD49" i="19" s="1"/>
  <c r="AZ19" i="19"/>
  <c r="AZ30" i="19" s="1"/>
  <c r="BD32" i="18"/>
  <c r="BD34" i="18" s="1"/>
  <c r="BD36" i="18" s="1"/>
  <c r="BD38" i="18" s="1"/>
  <c r="BD40" i="18" s="1"/>
  <c r="BD43" i="18" s="1"/>
  <c r="BD45" i="18" s="1"/>
  <c r="BD49" i="18" s="1"/>
  <c r="AZ19" i="18"/>
  <c r="AZ30" i="18" s="1"/>
  <c r="AX34" i="18"/>
  <c r="AX36" i="18" s="1"/>
  <c r="AX38" i="18" s="1"/>
  <c r="AX40" i="18" s="1"/>
  <c r="AX43" i="18"/>
  <c r="AX45" i="18" s="1"/>
  <c r="AC49" i="18"/>
  <c r="AD28" i="18" s="1"/>
  <c r="BB34" i="18"/>
  <c r="BB36" i="18" s="1"/>
  <c r="BB38" i="18" s="1"/>
  <c r="BB40" i="18" s="1"/>
  <c r="BB43" i="18" s="1"/>
  <c r="BB45" i="18" s="1"/>
  <c r="BB49" i="18" s="1"/>
  <c r="AE26" i="18"/>
  <c r="AD24" i="18"/>
  <c r="AD25" i="18" s="1"/>
  <c r="AD47" i="18"/>
  <c r="AG26" i="17"/>
  <c r="AF24" i="17"/>
  <c r="AF47" i="17"/>
  <c r="AY34" i="17"/>
  <c r="AY36" i="17" s="1"/>
  <c r="AY38" i="17" s="1"/>
  <c r="AY40" i="17" s="1"/>
  <c r="AY43" i="17" s="1"/>
  <c r="AY45" i="17" s="1"/>
  <c r="AE49" i="17"/>
  <c r="AF28" i="17" s="1"/>
  <c r="BC34" i="17"/>
  <c r="BC36" i="17" s="1"/>
  <c r="BC38" i="17" s="1"/>
  <c r="BC40" i="17" s="1"/>
  <c r="BC43" i="17" s="1"/>
  <c r="BC45" i="17" s="1"/>
  <c r="BC49" i="17" s="1"/>
  <c r="AF26" i="27"/>
  <c r="AE24" i="27"/>
  <c r="AE47" i="27"/>
  <c r="BC32" i="27"/>
  <c r="AY19" i="27"/>
  <c r="AY30" i="27" s="1"/>
  <c r="AX34" i="27"/>
  <c r="AX36" i="27" s="1"/>
  <c r="AX38" i="27" s="1"/>
  <c r="AX40" i="27" s="1"/>
  <c r="AX43" i="27" s="1"/>
  <c r="AX45" i="27" s="1"/>
  <c r="AW43" i="27"/>
  <c r="AW45" i="27" s="1"/>
  <c r="AW34" i="27"/>
  <c r="AW36" i="27" s="1"/>
  <c r="AW38" i="27" s="1"/>
  <c r="AW40" i="27" s="1"/>
  <c r="BD32" i="27"/>
  <c r="BD34" i="27" s="1"/>
  <c r="BD36" i="27" s="1"/>
  <c r="BD38" i="27" s="1"/>
  <c r="BD40" i="27" s="1"/>
  <c r="BD43" i="27" s="1"/>
  <c r="BD45" i="27" s="1"/>
  <c r="BD49" i="27" s="1"/>
  <c r="AZ19" i="27"/>
  <c r="AZ30" i="27" s="1"/>
  <c r="BB34" i="27"/>
  <c r="BB36" i="27" s="1"/>
  <c r="BB38" i="27" s="1"/>
  <c r="BB40" i="27" s="1"/>
  <c r="BB43" i="27" s="1"/>
  <c r="BB45" i="27" s="1"/>
  <c r="BB49" i="27" s="1"/>
  <c r="AD49" i="27"/>
  <c r="AE28" i="27" s="1"/>
  <c r="AE25" i="27"/>
  <c r="AE49" i="25" l="1"/>
  <c r="AF28" i="25" s="1"/>
  <c r="AG26" i="25"/>
  <c r="AF24" i="25"/>
  <c r="AF47" i="25"/>
  <c r="AZ43" i="25"/>
  <c r="AZ45" i="25" s="1"/>
  <c r="AZ34" i="25"/>
  <c r="AZ36" i="25" s="1"/>
  <c r="AZ38" i="25" s="1"/>
  <c r="AZ40" i="25" s="1"/>
  <c r="AD49" i="24"/>
  <c r="AE28" i="24" s="1"/>
  <c r="AZ34" i="24"/>
  <c r="AZ36" i="24" s="1"/>
  <c r="AZ38" i="24" s="1"/>
  <c r="AZ40" i="24" s="1"/>
  <c r="AZ43" i="24" s="1"/>
  <c r="AZ45" i="24" s="1"/>
  <c r="AF26" i="24"/>
  <c r="AE24" i="24"/>
  <c r="AE47" i="24"/>
  <c r="AF26" i="23"/>
  <c r="AE24" i="23"/>
  <c r="AE47" i="23"/>
  <c r="AD49" i="23"/>
  <c r="AE28" i="23" s="1"/>
  <c r="AE25" i="23"/>
  <c r="AZ43" i="23"/>
  <c r="AZ45" i="23" s="1"/>
  <c r="AZ34" i="23"/>
  <c r="AZ36" i="23" s="1"/>
  <c r="AZ38" i="23" s="1"/>
  <c r="AZ40" i="23" s="1"/>
  <c r="AY34" i="23"/>
  <c r="AY36" i="23" s="1"/>
  <c r="AY38" i="23" s="1"/>
  <c r="AY40" i="23" s="1"/>
  <c r="AY43" i="23" s="1"/>
  <c r="AY45" i="23" s="1"/>
  <c r="BC34" i="23"/>
  <c r="BC36" i="23" s="1"/>
  <c r="BC38" i="23" s="1"/>
  <c r="BC40" i="23" s="1"/>
  <c r="BC43" i="23" s="1"/>
  <c r="BC45" i="23" s="1"/>
  <c r="BC49" i="23" s="1"/>
  <c r="AE49" i="22"/>
  <c r="AF28" i="22" s="1"/>
  <c r="AZ34" i="22"/>
  <c r="AZ36" i="22" s="1"/>
  <c r="AZ38" i="22" s="1"/>
  <c r="AZ40" i="22" s="1"/>
  <c r="AZ43" i="22" s="1"/>
  <c r="AZ45" i="22" s="1"/>
  <c r="AG26" i="22"/>
  <c r="AF24" i="22"/>
  <c r="AF47" i="22"/>
  <c r="AD49" i="21"/>
  <c r="AE28" i="21" s="1"/>
  <c r="AF26" i="21"/>
  <c r="AE24" i="21"/>
  <c r="AE25" i="21" s="1"/>
  <c r="AE47" i="21"/>
  <c r="AZ34" i="21"/>
  <c r="AZ36" i="21" s="1"/>
  <c r="AZ38" i="21" s="1"/>
  <c r="AZ40" i="21" s="1"/>
  <c r="AZ43" i="21" s="1"/>
  <c r="AZ45" i="21" s="1"/>
  <c r="AD25" i="21"/>
  <c r="AF26" i="20"/>
  <c r="AE24" i="20"/>
  <c r="AE47" i="20"/>
  <c r="AZ34" i="20"/>
  <c r="AZ36" i="20" s="1"/>
  <c r="AZ38" i="20" s="1"/>
  <c r="AZ40" i="20" s="1"/>
  <c r="AZ43" i="20" s="1"/>
  <c r="AZ45" i="20" s="1"/>
  <c r="AY43" i="20"/>
  <c r="AY45" i="20" s="1"/>
  <c r="AY34" i="20"/>
  <c r="AY36" i="20" s="1"/>
  <c r="AY38" i="20" s="1"/>
  <c r="AY40" i="20" s="1"/>
  <c r="AD49" i="20"/>
  <c r="AE28" i="20" s="1"/>
  <c r="AE25" i="20"/>
  <c r="BC34" i="20"/>
  <c r="BC36" i="20" s="1"/>
  <c r="BC38" i="20" s="1"/>
  <c r="BC40" i="20" s="1"/>
  <c r="BC43" i="20" s="1"/>
  <c r="BC45" i="20" s="1"/>
  <c r="BC49" i="20" s="1"/>
  <c r="AF26" i="19"/>
  <c r="AE24" i="19"/>
  <c r="AE47" i="19"/>
  <c r="AD49" i="19"/>
  <c r="AE28" i="19" s="1"/>
  <c r="AE25" i="19"/>
  <c r="AZ34" i="19"/>
  <c r="AZ36" i="19" s="1"/>
  <c r="AZ38" i="19" s="1"/>
  <c r="AZ40" i="19" s="1"/>
  <c r="AZ43" i="19" s="1"/>
  <c r="AZ45" i="19" s="1"/>
  <c r="AD49" i="18"/>
  <c r="AE28" i="18" s="1"/>
  <c r="AZ34" i="18"/>
  <c r="AZ36" i="18" s="1"/>
  <c r="AZ38" i="18" s="1"/>
  <c r="AZ40" i="18" s="1"/>
  <c r="AZ43" i="18" s="1"/>
  <c r="AZ45" i="18" s="1"/>
  <c r="AF26" i="18"/>
  <c r="AE24" i="18"/>
  <c r="AE47" i="18"/>
  <c r="AH26" i="17"/>
  <c r="AG24" i="17"/>
  <c r="AG47" i="17"/>
  <c r="AF49" i="17"/>
  <c r="AG28" i="17" s="1"/>
  <c r="AG25" i="17"/>
  <c r="AF25" i="17"/>
  <c r="BC34" i="27"/>
  <c r="BC36" i="27" s="1"/>
  <c r="BC38" i="27" s="1"/>
  <c r="BC40" i="27" s="1"/>
  <c r="BC43" i="27" s="1"/>
  <c r="BC45" i="27" s="1"/>
  <c r="BC49" i="27" s="1"/>
  <c r="AY34" i="27"/>
  <c r="AY36" i="27" s="1"/>
  <c r="AY38" i="27" s="1"/>
  <c r="AY40" i="27" s="1"/>
  <c r="AY43" i="27" s="1"/>
  <c r="AY45" i="27" s="1"/>
  <c r="AZ34" i="27"/>
  <c r="AZ36" i="27" s="1"/>
  <c r="AZ38" i="27" s="1"/>
  <c r="AZ40" i="27" s="1"/>
  <c r="AZ43" i="27" s="1"/>
  <c r="AZ45" i="27" s="1"/>
  <c r="AE49" i="27"/>
  <c r="AF28" i="27" s="1"/>
  <c r="AG26" i="27"/>
  <c r="AF24" i="27"/>
  <c r="AF25" i="27" s="1"/>
  <c r="AF47" i="27"/>
  <c r="AF49" i="25" l="1"/>
  <c r="AG28" i="25" s="1"/>
  <c r="AH26" i="25"/>
  <c r="AG24" i="25"/>
  <c r="AG25" i="25" s="1"/>
  <c r="AG47" i="25"/>
  <c r="AF25" i="25"/>
  <c r="AE49" i="24"/>
  <c r="AF28" i="24" s="1"/>
  <c r="AE25" i="24"/>
  <c r="AG26" i="24"/>
  <c r="AF24" i="24"/>
  <c r="AF47" i="24"/>
  <c r="AE49" i="23"/>
  <c r="AF28" i="23" s="1"/>
  <c r="AG26" i="23"/>
  <c r="AF24" i="23"/>
  <c r="AF25" i="23" s="1"/>
  <c r="AF47" i="23"/>
  <c r="AF49" i="22"/>
  <c r="AG28" i="22" s="1"/>
  <c r="AF25" i="22"/>
  <c r="AH26" i="22"/>
  <c r="AG24" i="22"/>
  <c r="AG47" i="22"/>
  <c r="AE49" i="21"/>
  <c r="AF28" i="21" s="1"/>
  <c r="AG26" i="21"/>
  <c r="AF24" i="21"/>
  <c r="AF47" i="21"/>
  <c r="AE49" i="20"/>
  <c r="AF28" i="20" s="1"/>
  <c r="AG26" i="20"/>
  <c r="AF24" i="20"/>
  <c r="AF47" i="20"/>
  <c r="AE49" i="19"/>
  <c r="AF28" i="19" s="1"/>
  <c r="AG26" i="19"/>
  <c r="AF24" i="19"/>
  <c r="AF25" i="19" s="1"/>
  <c r="AF47" i="19"/>
  <c r="AG26" i="18"/>
  <c r="AF24" i="18"/>
  <c r="AF47" i="18"/>
  <c r="AE49" i="18"/>
  <c r="AF28" i="18" s="1"/>
  <c r="AF25" i="18"/>
  <c r="AE25" i="18"/>
  <c r="AI26" i="17"/>
  <c r="AH24" i="17"/>
  <c r="AH25" i="17" s="1"/>
  <c r="AH47" i="17"/>
  <c r="AG49" i="17"/>
  <c r="AH28" i="17" s="1"/>
  <c r="AF49" i="27"/>
  <c r="AG28" i="27" s="1"/>
  <c r="AH26" i="27"/>
  <c r="AG24" i="27"/>
  <c r="AG25" i="27" s="1"/>
  <c r="AG47" i="27"/>
  <c r="AG49" i="25" l="1"/>
  <c r="AH28" i="25" s="1"/>
  <c r="AI26" i="25"/>
  <c r="AH24" i="25"/>
  <c r="AH47" i="25"/>
  <c r="AF49" i="24"/>
  <c r="AG28" i="24" s="1"/>
  <c r="AF25" i="24"/>
  <c r="AH26" i="24"/>
  <c r="AG24" i="24"/>
  <c r="AG47" i="24"/>
  <c r="AF49" i="23"/>
  <c r="AG28" i="23" s="1"/>
  <c r="AH26" i="23"/>
  <c r="AG24" i="23"/>
  <c r="AG47" i="23"/>
  <c r="AG49" i="22"/>
  <c r="AH28" i="22" s="1"/>
  <c r="AI26" i="22"/>
  <c r="AH24" i="22"/>
  <c r="AH47" i="22"/>
  <c r="AG25" i="22"/>
  <c r="AF49" i="21"/>
  <c r="AG28" i="21" s="1"/>
  <c r="AF25" i="21"/>
  <c r="AH26" i="21"/>
  <c r="AG24" i="21"/>
  <c r="AG47" i="21"/>
  <c r="AF49" i="20"/>
  <c r="AG28" i="20" s="1"/>
  <c r="AH26" i="20"/>
  <c r="AG24" i="20"/>
  <c r="AG47" i="20"/>
  <c r="AF25" i="20"/>
  <c r="AF49" i="19"/>
  <c r="AG28" i="19" s="1"/>
  <c r="AH26" i="19"/>
  <c r="AG24" i="19"/>
  <c r="AG47" i="19"/>
  <c r="AF49" i="18"/>
  <c r="AG28" i="18" s="1"/>
  <c r="AH26" i="18"/>
  <c r="AG24" i="18"/>
  <c r="AG47" i="18"/>
  <c r="AH49" i="17"/>
  <c r="AI28" i="17" s="1"/>
  <c r="AJ26" i="17"/>
  <c r="AI24" i="17"/>
  <c r="AI47" i="17"/>
  <c r="AG49" i="27"/>
  <c r="AH28" i="27" s="1"/>
  <c r="AI26" i="27"/>
  <c r="AH24" i="27"/>
  <c r="AH25" i="27" s="1"/>
  <c r="AH47" i="27"/>
  <c r="AH49" i="25" l="1"/>
  <c r="AI28" i="25" s="1"/>
  <c r="AJ26" i="25"/>
  <c r="AI24" i="25"/>
  <c r="AI25" i="25" s="1"/>
  <c r="AI47" i="25"/>
  <c r="AH25" i="25"/>
  <c r="AI26" i="24"/>
  <c r="AH24" i="24"/>
  <c r="AH25" i="24" s="1"/>
  <c r="AH47" i="24"/>
  <c r="AG49" i="24"/>
  <c r="AH28" i="24" s="1"/>
  <c r="AG25" i="24"/>
  <c r="AG49" i="23"/>
  <c r="AH28" i="23" s="1"/>
  <c r="AI26" i="23"/>
  <c r="AH24" i="23"/>
  <c r="AH47" i="23"/>
  <c r="AG25" i="23"/>
  <c r="AH49" i="22"/>
  <c r="AI28" i="22" s="1"/>
  <c r="AJ26" i="22"/>
  <c r="AI24" i="22"/>
  <c r="AI47" i="22"/>
  <c r="AH25" i="22"/>
  <c r="AI26" i="21"/>
  <c r="AH24" i="21"/>
  <c r="AH47" i="21"/>
  <c r="AH25" i="21"/>
  <c r="AG49" i="21"/>
  <c r="AH28" i="21" s="1"/>
  <c r="AG25" i="21"/>
  <c r="AG49" i="20"/>
  <c r="AH28" i="20" s="1"/>
  <c r="AI26" i="20"/>
  <c r="AH24" i="20"/>
  <c r="AH47" i="20"/>
  <c r="AG25" i="20"/>
  <c r="AH25" i="19"/>
  <c r="AG49" i="19"/>
  <c r="AH28" i="19" s="1"/>
  <c r="AI26" i="19"/>
  <c r="AH24" i="19"/>
  <c r="AH47" i="19"/>
  <c r="AG25" i="19"/>
  <c r="AH25" i="18"/>
  <c r="AG49" i="18"/>
  <c r="AH28" i="18" s="1"/>
  <c r="AI26" i="18"/>
  <c r="AH24" i="18"/>
  <c r="AH47" i="18"/>
  <c r="AG25" i="18"/>
  <c r="AI49" i="17"/>
  <c r="AJ28" i="17" s="1"/>
  <c r="AK26" i="17"/>
  <c r="AJ24" i="17"/>
  <c r="AJ47" i="17"/>
  <c r="AI25" i="17"/>
  <c r="AH49" i="27"/>
  <c r="AI28" i="27" s="1"/>
  <c r="AJ26" i="27"/>
  <c r="AI24" i="27"/>
  <c r="AI47" i="27"/>
  <c r="AI49" i="25" l="1"/>
  <c r="AJ28" i="25" s="1"/>
  <c r="AK26" i="25"/>
  <c r="AJ24" i="25"/>
  <c r="AJ25" i="25" s="1"/>
  <c r="AJ47" i="25"/>
  <c r="AH49" i="24"/>
  <c r="AI28" i="24" s="1"/>
  <c r="AJ26" i="24"/>
  <c r="AI24" i="24"/>
  <c r="AI47" i="24"/>
  <c r="AH49" i="23"/>
  <c r="AI28" i="23" s="1"/>
  <c r="AJ26" i="23"/>
  <c r="AI24" i="23"/>
  <c r="AI47" i="23"/>
  <c r="AH25" i="23"/>
  <c r="AI49" i="22"/>
  <c r="AJ28" i="22" s="1"/>
  <c r="AK26" i="22"/>
  <c r="AJ24" i="22"/>
  <c r="AJ47" i="22"/>
  <c r="AI25" i="22"/>
  <c r="AH49" i="21"/>
  <c r="AI28" i="21" s="1"/>
  <c r="AJ26" i="21"/>
  <c r="AI24" i="21"/>
  <c r="AI47" i="21"/>
  <c r="AH49" i="20"/>
  <c r="AI28" i="20" s="1"/>
  <c r="AJ26" i="20"/>
  <c r="AI24" i="20"/>
  <c r="AI47" i="20"/>
  <c r="AH25" i="20"/>
  <c r="AH49" i="19"/>
  <c r="AI28" i="19" s="1"/>
  <c r="AJ26" i="19"/>
  <c r="AI24" i="19"/>
  <c r="AI47" i="19"/>
  <c r="AH49" i="18"/>
  <c r="AI28" i="18" s="1"/>
  <c r="AJ26" i="18"/>
  <c r="AI24" i="18"/>
  <c r="AI47" i="18"/>
  <c r="AJ49" i="17"/>
  <c r="AK28" i="17" s="1"/>
  <c r="AL26" i="17"/>
  <c r="AK24" i="17"/>
  <c r="AK47" i="17"/>
  <c r="AJ25" i="17"/>
  <c r="AI49" i="27"/>
  <c r="AJ28" i="27" s="1"/>
  <c r="AK26" i="27"/>
  <c r="AJ24" i="27"/>
  <c r="AJ25" i="27" s="1"/>
  <c r="AJ47" i="27"/>
  <c r="AI25" i="27"/>
  <c r="AJ49" i="25" l="1"/>
  <c r="AK28" i="25" s="1"/>
  <c r="AL26" i="25"/>
  <c r="AK24" i="25"/>
  <c r="AK25" i="25" s="1"/>
  <c r="AK47" i="25"/>
  <c r="AI49" i="24"/>
  <c r="AJ28" i="24" s="1"/>
  <c r="AK26" i="24"/>
  <c r="AJ24" i="24"/>
  <c r="AJ47" i="24"/>
  <c r="AI25" i="24"/>
  <c r="AI49" i="23"/>
  <c r="AJ28" i="23" s="1"/>
  <c r="AK26" i="23"/>
  <c r="AJ24" i="23"/>
  <c r="AJ47" i="23"/>
  <c r="AI25" i="23"/>
  <c r="AJ49" i="22"/>
  <c r="AK28" i="22" s="1"/>
  <c r="AL26" i="22"/>
  <c r="AK24" i="22"/>
  <c r="AK47" i="22"/>
  <c r="AJ25" i="22"/>
  <c r="AI49" i="21"/>
  <c r="AJ28" i="21" s="1"/>
  <c r="AK26" i="21"/>
  <c r="AJ24" i="21"/>
  <c r="AJ47" i="21"/>
  <c r="AI25" i="21"/>
  <c r="AI49" i="20"/>
  <c r="AJ28" i="20" s="1"/>
  <c r="AK26" i="20"/>
  <c r="AJ24" i="20"/>
  <c r="AJ47" i="20"/>
  <c r="AI25" i="20"/>
  <c r="AJ25" i="19"/>
  <c r="AI49" i="19"/>
  <c r="AJ28" i="19" s="1"/>
  <c r="AK26" i="19"/>
  <c r="AJ24" i="19"/>
  <c r="AJ47" i="19"/>
  <c r="AI25" i="19"/>
  <c r="AI49" i="18"/>
  <c r="AJ28" i="18" s="1"/>
  <c r="AK26" i="18"/>
  <c r="AJ24" i="18"/>
  <c r="AJ47" i="18"/>
  <c r="AI25" i="18"/>
  <c r="AK49" i="17"/>
  <c r="AL28" i="17" s="1"/>
  <c r="AK25" i="17"/>
  <c r="AM26" i="17"/>
  <c r="AL24" i="17"/>
  <c r="AL47" i="17"/>
  <c r="AJ49" i="27"/>
  <c r="AK28" i="27" s="1"/>
  <c r="AL26" i="27"/>
  <c r="AK24" i="27"/>
  <c r="AK25" i="27" s="1"/>
  <c r="AK47" i="27"/>
  <c r="AK49" i="25" l="1"/>
  <c r="AL28" i="25" s="1"/>
  <c r="AM26" i="25"/>
  <c r="AL24" i="25"/>
  <c r="AL47" i="25"/>
  <c r="AL26" i="24"/>
  <c r="AK24" i="24"/>
  <c r="AK47" i="24"/>
  <c r="AK25" i="24"/>
  <c r="AJ49" i="24"/>
  <c r="AK28" i="24" s="1"/>
  <c r="AJ25" i="24"/>
  <c r="AJ49" i="23"/>
  <c r="AK28" i="23" s="1"/>
  <c r="AL26" i="23"/>
  <c r="AK24" i="23"/>
  <c r="AK47" i="23"/>
  <c r="AJ25" i="23"/>
  <c r="AK49" i="22"/>
  <c r="AL28" i="22" s="1"/>
  <c r="AM26" i="22"/>
  <c r="AL24" i="22"/>
  <c r="AL47" i="22"/>
  <c r="AK25" i="22"/>
  <c r="AJ49" i="21"/>
  <c r="AK28" i="21" s="1"/>
  <c r="AL26" i="21"/>
  <c r="AK24" i="21"/>
  <c r="AK47" i="21"/>
  <c r="AJ25" i="21"/>
  <c r="AJ49" i="20"/>
  <c r="AK28" i="20" s="1"/>
  <c r="AL26" i="20"/>
  <c r="AK24" i="20"/>
  <c r="AK47" i="20"/>
  <c r="AJ25" i="20"/>
  <c r="AJ49" i="19"/>
  <c r="AK28" i="19" s="1"/>
  <c r="AL26" i="19"/>
  <c r="AK24" i="19"/>
  <c r="AK47" i="19"/>
  <c r="AJ49" i="18"/>
  <c r="AK28" i="18" s="1"/>
  <c r="AL26" i="18"/>
  <c r="AK24" i="18"/>
  <c r="AK47" i="18"/>
  <c r="AJ25" i="18"/>
  <c r="AL49" i="17"/>
  <c r="AM28" i="17" s="1"/>
  <c r="AL25" i="17"/>
  <c r="AN26" i="17"/>
  <c r="AM24" i="17"/>
  <c r="AM25" i="17" s="1"/>
  <c r="AM47" i="17"/>
  <c r="AK49" i="27"/>
  <c r="AL28" i="27" s="1"/>
  <c r="AM26" i="27"/>
  <c r="AL24" i="27"/>
  <c r="AL47" i="27"/>
  <c r="AL49" i="25" l="1"/>
  <c r="AM28" i="25" s="1"/>
  <c r="AN26" i="25"/>
  <c r="AM24" i="25"/>
  <c r="AM47" i="25"/>
  <c r="AL25" i="25"/>
  <c r="AK49" i="24"/>
  <c r="AL28" i="24" s="1"/>
  <c r="AM26" i="24"/>
  <c r="AL24" i="24"/>
  <c r="AL47" i="24"/>
  <c r="AK49" i="23"/>
  <c r="AL28" i="23" s="1"/>
  <c r="AM26" i="23"/>
  <c r="AL24" i="23"/>
  <c r="AL47" i="23"/>
  <c r="AK25" i="23"/>
  <c r="AL49" i="22"/>
  <c r="AM28" i="22" s="1"/>
  <c r="AN26" i="22"/>
  <c r="AM24" i="22"/>
  <c r="AM47" i="22"/>
  <c r="AL25" i="22"/>
  <c r="AK49" i="21"/>
  <c r="AL28" i="21" s="1"/>
  <c r="AM26" i="21"/>
  <c r="AL24" i="21"/>
  <c r="AL47" i="21"/>
  <c r="AK25" i="21"/>
  <c r="AK49" i="20"/>
  <c r="AL28" i="20" s="1"/>
  <c r="AM26" i="20"/>
  <c r="AL24" i="20"/>
  <c r="AL47" i="20"/>
  <c r="AK25" i="20"/>
  <c r="AK49" i="19"/>
  <c r="AL28" i="19" s="1"/>
  <c r="AM26" i="19"/>
  <c r="AL24" i="19"/>
  <c r="AL47" i="19"/>
  <c r="AK25" i="19"/>
  <c r="AK49" i="18"/>
  <c r="AL28" i="18" s="1"/>
  <c r="AM26" i="18"/>
  <c r="AL24" i="18"/>
  <c r="AL25" i="18" s="1"/>
  <c r="AL47" i="18"/>
  <c r="AK25" i="18"/>
  <c r="AO26" i="17"/>
  <c r="AN24" i="17"/>
  <c r="AN47" i="17"/>
  <c r="AM49" i="17"/>
  <c r="AN28" i="17" s="1"/>
  <c r="AN25" i="17"/>
  <c r="AL49" i="27"/>
  <c r="AM28" i="27" s="1"/>
  <c r="AN26" i="27"/>
  <c r="AM24" i="27"/>
  <c r="AM47" i="27"/>
  <c r="AL25" i="27"/>
  <c r="AM49" i="25" l="1"/>
  <c r="AN28" i="25" s="1"/>
  <c r="AO26" i="25"/>
  <c r="AN24" i="25"/>
  <c r="AN47" i="25"/>
  <c r="AM25" i="25"/>
  <c r="AL49" i="24"/>
  <c r="AM28" i="24" s="1"/>
  <c r="AN26" i="24"/>
  <c r="AM24" i="24"/>
  <c r="AM47" i="24"/>
  <c r="AL25" i="24"/>
  <c r="AL49" i="23"/>
  <c r="AM28" i="23" s="1"/>
  <c r="AN26" i="23"/>
  <c r="AM24" i="23"/>
  <c r="AM47" i="23"/>
  <c r="AL25" i="23"/>
  <c r="AM49" i="22"/>
  <c r="AN28" i="22" s="1"/>
  <c r="AO26" i="22"/>
  <c r="AN24" i="22"/>
  <c r="AN47" i="22"/>
  <c r="AM25" i="22"/>
  <c r="AN26" i="21"/>
  <c r="AM24" i="21"/>
  <c r="AM25" i="21" s="1"/>
  <c r="AM47" i="21"/>
  <c r="AL49" i="21"/>
  <c r="AM28" i="21" s="1"/>
  <c r="AL25" i="21"/>
  <c r="AL49" i="20"/>
  <c r="AM28" i="20" s="1"/>
  <c r="AN26" i="20"/>
  <c r="AM24" i="20"/>
  <c r="AM47" i="20"/>
  <c r="AL25" i="20"/>
  <c r="AL49" i="19"/>
  <c r="AM28" i="19" s="1"/>
  <c r="AN26" i="19"/>
  <c r="AM24" i="19"/>
  <c r="AM47" i="19"/>
  <c r="AL25" i="19"/>
  <c r="AL49" i="18"/>
  <c r="AM28" i="18" s="1"/>
  <c r="AN26" i="18"/>
  <c r="AM24" i="18"/>
  <c r="AM47" i="18"/>
  <c r="AN49" i="17"/>
  <c r="AO28" i="17" s="1"/>
  <c r="AP26" i="17"/>
  <c r="AO24" i="17"/>
  <c r="AO47" i="17"/>
  <c r="AM49" i="27"/>
  <c r="AN28" i="27" s="1"/>
  <c r="AO26" i="27"/>
  <c r="AN24" i="27"/>
  <c r="AN47" i="27"/>
  <c r="AM25" i="27"/>
  <c r="AN49" i="25" l="1"/>
  <c r="AO28" i="25" s="1"/>
  <c r="AP26" i="25"/>
  <c r="AO24" i="25"/>
  <c r="AO25" i="25" s="1"/>
  <c r="AO47" i="25"/>
  <c r="AN25" i="25"/>
  <c r="AM49" i="24"/>
  <c r="AN28" i="24" s="1"/>
  <c r="AO26" i="24"/>
  <c r="AN24" i="24"/>
  <c r="AN47" i="24"/>
  <c r="AM25" i="24"/>
  <c r="AM49" i="23"/>
  <c r="AN28" i="23" s="1"/>
  <c r="AO26" i="23"/>
  <c r="AN24" i="23"/>
  <c r="AN25" i="23" s="1"/>
  <c r="AN47" i="23"/>
  <c r="AM25" i="23"/>
  <c r="AN49" i="22"/>
  <c r="AO28" i="22" s="1"/>
  <c r="AP26" i="22"/>
  <c r="AO24" i="22"/>
  <c r="AO47" i="22"/>
  <c r="AN25" i="22"/>
  <c r="AM49" i="21"/>
  <c r="AN28" i="21" s="1"/>
  <c r="AO26" i="21"/>
  <c r="AN24" i="21"/>
  <c r="AN47" i="21"/>
  <c r="AM49" i="20"/>
  <c r="AN28" i="20" s="1"/>
  <c r="AO26" i="20"/>
  <c r="AN24" i="20"/>
  <c r="AN25" i="20" s="1"/>
  <c r="AN47" i="20"/>
  <c r="AM25" i="20"/>
  <c r="AM49" i="19"/>
  <c r="AN28" i="19" s="1"/>
  <c r="AO26" i="19"/>
  <c r="AN24" i="19"/>
  <c r="AN47" i="19"/>
  <c r="AM25" i="19"/>
  <c r="AM49" i="18"/>
  <c r="AN28" i="18" s="1"/>
  <c r="AO26" i="18"/>
  <c r="AN24" i="18"/>
  <c r="AN47" i="18"/>
  <c r="AM25" i="18"/>
  <c r="AO49" i="17"/>
  <c r="AP28" i="17" s="1"/>
  <c r="AQ26" i="17"/>
  <c r="AP24" i="17"/>
  <c r="AP47" i="17"/>
  <c r="AO25" i="17"/>
  <c r="AN49" i="27"/>
  <c r="AO28" i="27" s="1"/>
  <c r="AP26" i="27"/>
  <c r="AO24" i="27"/>
  <c r="AO47" i="27"/>
  <c r="AN25" i="27"/>
  <c r="AO49" i="25" l="1"/>
  <c r="AP28" i="25" s="1"/>
  <c r="AQ26" i="25"/>
  <c r="AP24" i="25"/>
  <c r="AP25" i="25" s="1"/>
  <c r="AP47" i="25"/>
  <c r="AN49" i="24"/>
  <c r="AO28" i="24" s="1"/>
  <c r="AP26" i="24"/>
  <c r="AO24" i="24"/>
  <c r="AO47" i="24"/>
  <c r="AN25" i="24"/>
  <c r="AP26" i="23"/>
  <c r="AO24" i="23"/>
  <c r="AO25" i="23" s="1"/>
  <c r="AO47" i="23"/>
  <c r="AN49" i="23"/>
  <c r="AO28" i="23" s="1"/>
  <c r="AO49" i="22"/>
  <c r="AP28" i="22" s="1"/>
  <c r="AQ26" i="22"/>
  <c r="AP24" i="22"/>
  <c r="AP47" i="22"/>
  <c r="AO25" i="22"/>
  <c r="AN49" i="21"/>
  <c r="AO28" i="21" s="1"/>
  <c r="AP26" i="21"/>
  <c r="AO24" i="21"/>
  <c r="AO25" i="21" s="1"/>
  <c r="AO47" i="21"/>
  <c r="AN25" i="21"/>
  <c r="AN49" i="20"/>
  <c r="AO28" i="20" s="1"/>
  <c r="AP26" i="20"/>
  <c r="AO24" i="20"/>
  <c r="AO47" i="20"/>
  <c r="AN49" i="19"/>
  <c r="AO28" i="19" s="1"/>
  <c r="AP26" i="19"/>
  <c r="AO24" i="19"/>
  <c r="AO25" i="19" s="1"/>
  <c r="AO47" i="19"/>
  <c r="AN25" i="19"/>
  <c r="AN49" i="18"/>
  <c r="AO28" i="18" s="1"/>
  <c r="AP26" i="18"/>
  <c r="AO24" i="18"/>
  <c r="AO47" i="18"/>
  <c r="AN25" i="18"/>
  <c r="AR26" i="17"/>
  <c r="AQ24" i="17"/>
  <c r="AQ25" i="17" s="1"/>
  <c r="AQ47" i="17"/>
  <c r="AP49" i="17"/>
  <c r="AQ28" i="17" s="1"/>
  <c r="AP25" i="17"/>
  <c r="AO49" i="27"/>
  <c r="AP28" i="27" s="1"/>
  <c r="AQ26" i="27"/>
  <c r="AP24" i="27"/>
  <c r="AP47" i="27"/>
  <c r="AO25" i="27"/>
  <c r="AP49" i="25" l="1"/>
  <c r="AQ28" i="25" s="1"/>
  <c r="AR26" i="25"/>
  <c r="AQ24" i="25"/>
  <c r="AQ47" i="25"/>
  <c r="AO49" i="24"/>
  <c r="AP28" i="24" s="1"/>
  <c r="AQ26" i="24"/>
  <c r="AP24" i="24"/>
  <c r="AP25" i="24" s="1"/>
  <c r="AP47" i="24"/>
  <c r="AO25" i="24"/>
  <c r="AO49" i="23"/>
  <c r="AP28" i="23" s="1"/>
  <c r="AQ26" i="23"/>
  <c r="AP24" i="23"/>
  <c r="AP47" i="23"/>
  <c r="AP49" i="22"/>
  <c r="AQ28" i="22" s="1"/>
  <c r="AR26" i="22"/>
  <c r="AQ24" i="22"/>
  <c r="AQ47" i="22"/>
  <c r="AP25" i="22"/>
  <c r="AO49" i="21"/>
  <c r="AP28" i="21" s="1"/>
  <c r="AQ26" i="21"/>
  <c r="AP24" i="21"/>
  <c r="AP25" i="21" s="1"/>
  <c r="AP47" i="21"/>
  <c r="AO49" i="20"/>
  <c r="AP28" i="20" s="1"/>
  <c r="AQ26" i="20"/>
  <c r="AP24" i="20"/>
  <c r="AP47" i="20"/>
  <c r="AO25" i="20"/>
  <c r="AO49" i="19"/>
  <c r="AP28" i="19" s="1"/>
  <c r="AQ26" i="19"/>
  <c r="AP24" i="19"/>
  <c r="AP25" i="19" s="1"/>
  <c r="AP47" i="19"/>
  <c r="AP25" i="18"/>
  <c r="AO49" i="18"/>
  <c r="AP28" i="18" s="1"/>
  <c r="AQ26" i="18"/>
  <c r="AP24" i="18"/>
  <c r="AP47" i="18"/>
  <c r="AO25" i="18"/>
  <c r="AQ49" i="17"/>
  <c r="AR28" i="17" s="1"/>
  <c r="AS26" i="17"/>
  <c r="AR24" i="17"/>
  <c r="AR47" i="17"/>
  <c r="AP49" i="27"/>
  <c r="AQ28" i="27" s="1"/>
  <c r="AR26" i="27"/>
  <c r="AQ24" i="27"/>
  <c r="AQ47" i="27"/>
  <c r="AP25" i="27"/>
  <c r="AQ49" i="25" l="1"/>
  <c r="AR28" i="25" s="1"/>
  <c r="AS26" i="25"/>
  <c r="AR24" i="25"/>
  <c r="AR47" i="25"/>
  <c r="AQ25" i="25"/>
  <c r="AP49" i="24"/>
  <c r="AQ28" i="24" s="1"/>
  <c r="AR26" i="24"/>
  <c r="AQ24" i="24"/>
  <c r="AQ47" i="24"/>
  <c r="AR26" i="23"/>
  <c r="AQ24" i="23"/>
  <c r="AQ47" i="23"/>
  <c r="AP49" i="23"/>
  <c r="AQ28" i="23" s="1"/>
  <c r="AQ25" i="23"/>
  <c r="AP25" i="23"/>
  <c r="AQ49" i="22"/>
  <c r="AR28" i="22" s="1"/>
  <c r="AS26" i="22"/>
  <c r="AR24" i="22"/>
  <c r="AR47" i="22"/>
  <c r="AQ25" i="22"/>
  <c r="AP49" i="21"/>
  <c r="AQ28" i="21" s="1"/>
  <c r="AR26" i="21"/>
  <c r="AQ24" i="21"/>
  <c r="AQ47" i="21"/>
  <c r="AP49" i="20"/>
  <c r="AQ28" i="20" s="1"/>
  <c r="AR26" i="20"/>
  <c r="AQ24" i="20"/>
  <c r="AQ47" i="20"/>
  <c r="AP25" i="20"/>
  <c r="AP49" i="19"/>
  <c r="AQ28" i="19" s="1"/>
  <c r="AR26" i="19"/>
  <c r="AQ24" i="19"/>
  <c r="AQ47" i="19"/>
  <c r="AP49" i="18"/>
  <c r="AQ28" i="18" s="1"/>
  <c r="AR26" i="18"/>
  <c r="AQ24" i="18"/>
  <c r="AQ47" i="18"/>
  <c r="AR49" i="17"/>
  <c r="AS28" i="17" s="1"/>
  <c r="AR25" i="17"/>
  <c r="AT26" i="17"/>
  <c r="AS24" i="17"/>
  <c r="AS47" i="17"/>
  <c r="AQ49" i="27"/>
  <c r="AR28" i="27" s="1"/>
  <c r="AS26" i="27"/>
  <c r="AR24" i="27"/>
  <c r="AR47" i="27"/>
  <c r="AQ25" i="27"/>
  <c r="AR49" i="25" l="1"/>
  <c r="AS28" i="25" s="1"/>
  <c r="AT26" i="25"/>
  <c r="AS24" i="25"/>
  <c r="AS47" i="25"/>
  <c r="AR25" i="25"/>
  <c r="AQ49" i="24"/>
  <c r="AR28" i="24" s="1"/>
  <c r="AS26" i="24"/>
  <c r="AR24" i="24"/>
  <c r="AR47" i="24"/>
  <c r="AQ25" i="24"/>
  <c r="AQ49" i="23"/>
  <c r="AR28" i="23" s="1"/>
  <c r="AS26" i="23"/>
  <c r="AR24" i="23"/>
  <c r="AR47" i="23"/>
  <c r="AR49" i="22"/>
  <c r="AS28" i="22" s="1"/>
  <c r="AT26" i="22"/>
  <c r="AS24" i="22"/>
  <c r="AS47" i="22"/>
  <c r="AR25" i="22"/>
  <c r="AQ49" i="21"/>
  <c r="AR28" i="21" s="1"/>
  <c r="AS26" i="21"/>
  <c r="AR24" i="21"/>
  <c r="AR47" i="21"/>
  <c r="AQ25" i="21"/>
  <c r="AQ49" i="20"/>
  <c r="AR28" i="20" s="1"/>
  <c r="AS26" i="20"/>
  <c r="AR24" i="20"/>
  <c r="AR47" i="20"/>
  <c r="AQ25" i="20"/>
  <c r="AQ49" i="19"/>
  <c r="AR28" i="19" s="1"/>
  <c r="AS26" i="19"/>
  <c r="AR24" i="19"/>
  <c r="AR47" i="19"/>
  <c r="AQ25" i="19"/>
  <c r="AQ49" i="18"/>
  <c r="AR28" i="18" s="1"/>
  <c r="AS26" i="18"/>
  <c r="AR24" i="18"/>
  <c r="AR47" i="18"/>
  <c r="AQ25" i="18"/>
  <c r="AS49" i="17"/>
  <c r="AT28" i="17" s="1"/>
  <c r="AU26" i="17"/>
  <c r="AT24" i="17"/>
  <c r="AT47" i="17"/>
  <c r="AS25" i="17"/>
  <c r="AR49" i="27"/>
  <c r="AS28" i="27" s="1"/>
  <c r="AT26" i="27"/>
  <c r="AS24" i="27"/>
  <c r="AS47" i="27"/>
  <c r="AR25" i="27"/>
  <c r="AS49" i="25" l="1"/>
  <c r="AT28" i="25" s="1"/>
  <c r="AU26" i="25"/>
  <c r="AT24" i="25"/>
  <c r="AT47" i="25"/>
  <c r="AS25" i="25"/>
  <c r="AR49" i="24"/>
  <c r="AS28" i="24" s="1"/>
  <c r="AT26" i="24"/>
  <c r="AS24" i="24"/>
  <c r="AS47" i="24"/>
  <c r="AR25" i="24"/>
  <c r="AR49" i="23"/>
  <c r="AS28" i="23" s="1"/>
  <c r="AT26" i="23"/>
  <c r="AS24" i="23"/>
  <c r="AS47" i="23"/>
  <c r="AR25" i="23"/>
  <c r="AS49" i="22"/>
  <c r="AT28" i="22" s="1"/>
  <c r="AU26" i="22"/>
  <c r="AT24" i="22"/>
  <c r="AT47" i="22"/>
  <c r="AS25" i="22"/>
  <c r="AR49" i="21"/>
  <c r="AS28" i="21" s="1"/>
  <c r="AT26" i="21"/>
  <c r="AS24" i="21"/>
  <c r="AS25" i="21" s="1"/>
  <c r="AS47" i="21"/>
  <c r="AR25" i="21"/>
  <c r="AR49" i="20"/>
  <c r="AS28" i="20" s="1"/>
  <c r="AT26" i="20"/>
  <c r="AS24" i="20"/>
  <c r="AS47" i="20"/>
  <c r="AR25" i="20"/>
  <c r="AR49" i="19"/>
  <c r="AS28" i="19" s="1"/>
  <c r="AT26" i="19"/>
  <c r="AS24" i="19"/>
  <c r="AS47" i="19"/>
  <c r="AR25" i="19"/>
  <c r="AR49" i="18"/>
  <c r="AS28" i="18" s="1"/>
  <c r="AT26" i="18"/>
  <c r="AS24" i="18"/>
  <c r="AS47" i="18"/>
  <c r="AR25" i="18"/>
  <c r="AT49" i="17"/>
  <c r="AU28" i="17" s="1"/>
  <c r="AT25" i="17"/>
  <c r="AV26" i="17"/>
  <c r="AU24" i="17"/>
  <c r="AU25" i="17" s="1"/>
  <c r="AU47" i="17"/>
  <c r="AS49" i="27"/>
  <c r="AT28" i="27" s="1"/>
  <c r="AU26" i="27"/>
  <c r="AT24" i="27"/>
  <c r="AT47" i="27"/>
  <c r="AS25" i="27"/>
  <c r="AT49" i="25" l="1"/>
  <c r="AU28" i="25" s="1"/>
  <c r="AV26" i="25"/>
  <c r="AU24" i="25"/>
  <c r="AU47" i="25"/>
  <c r="AT25" i="25"/>
  <c r="AS49" i="24"/>
  <c r="AT28" i="24" s="1"/>
  <c r="AU26" i="24"/>
  <c r="AT24" i="24"/>
  <c r="AT47" i="24"/>
  <c r="AS25" i="24"/>
  <c r="AS49" i="23"/>
  <c r="AT28" i="23" s="1"/>
  <c r="AU26" i="23"/>
  <c r="AT24" i="23"/>
  <c r="AT25" i="23" s="1"/>
  <c r="AT47" i="23"/>
  <c r="AS25" i="23"/>
  <c r="AV26" i="22"/>
  <c r="AU24" i="22"/>
  <c r="AU47" i="22"/>
  <c r="AT49" i="22"/>
  <c r="AU28" i="22" s="1"/>
  <c r="AU25" i="22"/>
  <c r="AT25" i="22"/>
  <c r="AT25" i="21"/>
  <c r="AS49" i="21"/>
  <c r="AT28" i="21" s="1"/>
  <c r="AU26" i="21"/>
  <c r="AT24" i="21"/>
  <c r="AT47" i="21"/>
  <c r="AS49" i="20"/>
  <c r="AT28" i="20" s="1"/>
  <c r="AU26" i="20"/>
  <c r="AT24" i="20"/>
  <c r="AT47" i="20"/>
  <c r="AS25" i="20"/>
  <c r="AS49" i="19"/>
  <c r="AT28" i="19" s="1"/>
  <c r="AU26" i="19"/>
  <c r="AT24" i="19"/>
  <c r="AT47" i="19"/>
  <c r="AS25" i="19"/>
  <c r="AS49" i="18"/>
  <c r="AT28" i="18" s="1"/>
  <c r="AU26" i="18"/>
  <c r="AT24" i="18"/>
  <c r="AT25" i="18" s="1"/>
  <c r="AT47" i="18"/>
  <c r="AS25" i="18"/>
  <c r="AW26" i="17"/>
  <c r="AV24" i="17"/>
  <c r="AV47" i="17"/>
  <c r="AV25" i="17"/>
  <c r="AU49" i="17"/>
  <c r="AV28" i="17" s="1"/>
  <c r="AT49" i="27"/>
  <c r="AU28" i="27" s="1"/>
  <c r="AV26" i="27"/>
  <c r="AU24" i="27"/>
  <c r="AU47" i="27"/>
  <c r="AT25" i="27"/>
  <c r="AU49" i="25" l="1"/>
  <c r="AV28" i="25" s="1"/>
  <c r="AV25" i="25"/>
  <c r="AW26" i="25"/>
  <c r="AV24" i="25"/>
  <c r="AV47" i="25"/>
  <c r="AU25" i="25"/>
  <c r="AT49" i="24"/>
  <c r="AU28" i="24" s="1"/>
  <c r="AV26" i="24"/>
  <c r="AU24" i="24"/>
  <c r="AU47" i="24"/>
  <c r="AT25" i="24"/>
  <c r="AV26" i="23"/>
  <c r="AU24" i="23"/>
  <c r="AU47" i="23"/>
  <c r="AT49" i="23"/>
  <c r="AU28" i="23" s="1"/>
  <c r="AU25" i="23"/>
  <c r="AU49" i="22"/>
  <c r="AV28" i="22" s="1"/>
  <c r="AV25" i="22"/>
  <c r="AW26" i="22"/>
  <c r="AV24" i="22"/>
  <c r="AV47" i="22"/>
  <c r="AT49" i="21"/>
  <c r="AU28" i="21" s="1"/>
  <c r="AV26" i="21"/>
  <c r="AU24" i="21"/>
  <c r="AU47" i="21"/>
  <c r="AT49" i="20"/>
  <c r="AU28" i="20" s="1"/>
  <c r="AV26" i="20"/>
  <c r="AU24" i="20"/>
  <c r="AU47" i="20"/>
  <c r="AT25" i="20"/>
  <c r="AT49" i="19"/>
  <c r="AU28" i="19" s="1"/>
  <c r="AV26" i="19"/>
  <c r="AU24" i="19"/>
  <c r="AU47" i="19"/>
  <c r="AT25" i="19"/>
  <c r="AT49" i="18"/>
  <c r="AU28" i="18" s="1"/>
  <c r="AV26" i="18"/>
  <c r="AU24" i="18"/>
  <c r="AU47" i="18"/>
  <c r="AV49" i="17"/>
  <c r="AW28" i="17" s="1"/>
  <c r="AW25" i="17"/>
  <c r="AX26" i="17"/>
  <c r="AW24" i="17"/>
  <c r="AW47" i="17"/>
  <c r="AU49" i="27"/>
  <c r="AV28" i="27" s="1"/>
  <c r="AV25" i="27"/>
  <c r="AW26" i="27"/>
  <c r="AV24" i="27"/>
  <c r="AV47" i="27"/>
  <c r="AU25" i="27"/>
  <c r="AV49" i="25" l="1"/>
  <c r="AW28" i="25" s="1"/>
  <c r="AW25" i="25"/>
  <c r="AX26" i="25"/>
  <c r="AW24" i="25"/>
  <c r="AW47" i="25"/>
  <c r="AU49" i="24"/>
  <c r="AV28" i="24" s="1"/>
  <c r="AV25" i="24"/>
  <c r="AW26" i="24"/>
  <c r="AV24" i="24"/>
  <c r="AV47" i="24"/>
  <c r="AU25" i="24"/>
  <c r="AU49" i="23"/>
  <c r="AV28" i="23" s="1"/>
  <c r="AV25" i="23"/>
  <c r="AW26" i="23"/>
  <c r="AV24" i="23"/>
  <c r="AV47" i="23"/>
  <c r="AW25" i="22"/>
  <c r="AV49" i="22"/>
  <c r="AW28" i="22" s="1"/>
  <c r="AX26" i="22"/>
  <c r="AW24" i="22"/>
  <c r="AW47" i="22"/>
  <c r="AU49" i="21"/>
  <c r="AV28" i="21" s="1"/>
  <c r="AV25" i="21"/>
  <c r="AW26" i="21"/>
  <c r="AV24" i="21"/>
  <c r="AV47" i="21"/>
  <c r="AU25" i="21"/>
  <c r="AU49" i="20"/>
  <c r="AV28" i="20" s="1"/>
  <c r="AV25" i="20"/>
  <c r="AW26" i="20"/>
  <c r="AV24" i="20"/>
  <c r="AV47" i="20"/>
  <c r="AU25" i="20"/>
  <c r="AW26" i="19"/>
  <c r="AV24" i="19"/>
  <c r="AV47" i="19"/>
  <c r="AU49" i="19"/>
  <c r="AV28" i="19" s="1"/>
  <c r="AV25" i="19"/>
  <c r="AU25" i="19"/>
  <c r="AW26" i="18"/>
  <c r="AV24" i="18"/>
  <c r="AV47" i="18"/>
  <c r="AU49" i="18"/>
  <c r="AV28" i="18" s="1"/>
  <c r="AV25" i="18"/>
  <c r="AU25" i="18"/>
  <c r="AX24" i="17"/>
  <c r="AY26" i="17"/>
  <c r="AX47" i="17"/>
  <c r="AX25" i="17"/>
  <c r="AW49" i="17"/>
  <c r="AX28" i="17" s="1"/>
  <c r="AV49" i="27"/>
  <c r="AW28" i="27" s="1"/>
  <c r="AW25" i="27"/>
  <c r="AX26" i="27"/>
  <c r="AW24" i="27"/>
  <c r="AW47" i="27"/>
  <c r="AX25" i="25" l="1"/>
  <c r="AW49" i="25"/>
  <c r="AX28" i="25" s="1"/>
  <c r="AX24" i="25"/>
  <c r="AY26" i="25"/>
  <c r="AX47" i="25"/>
  <c r="AV49" i="24"/>
  <c r="AW28" i="24" s="1"/>
  <c r="AW25" i="24"/>
  <c r="AX26" i="24"/>
  <c r="AW24" i="24"/>
  <c r="AW47" i="24"/>
  <c r="AX26" i="23"/>
  <c r="AW24" i="23"/>
  <c r="AW47" i="23"/>
  <c r="AW25" i="23"/>
  <c r="AV49" i="23"/>
  <c r="AW28" i="23" s="1"/>
  <c r="AX25" i="22"/>
  <c r="AW49" i="22"/>
  <c r="AX28" i="22" s="1"/>
  <c r="AX24" i="22"/>
  <c r="AY26" i="22"/>
  <c r="AX47" i="22"/>
  <c r="AV49" i="21"/>
  <c r="AW28" i="21" s="1"/>
  <c r="AW25" i="21"/>
  <c r="AX26" i="21"/>
  <c r="AW24" i="21"/>
  <c r="AW47" i="21"/>
  <c r="AW25" i="20"/>
  <c r="AV49" i="20"/>
  <c r="AW28" i="20" s="1"/>
  <c r="AX26" i="20"/>
  <c r="AW24" i="20"/>
  <c r="AW47" i="20"/>
  <c r="AV49" i="19"/>
  <c r="AW28" i="19" s="1"/>
  <c r="AW25" i="19"/>
  <c r="AX26" i="19"/>
  <c r="AW24" i="19"/>
  <c r="AW47" i="19"/>
  <c r="AX26" i="18"/>
  <c r="AW24" i="18"/>
  <c r="AW47" i="18"/>
  <c r="AV49" i="18"/>
  <c r="AW28" i="18" s="1"/>
  <c r="AW25" i="18"/>
  <c r="AZ26" i="17"/>
  <c r="AY24" i="17"/>
  <c r="AY47" i="17"/>
  <c r="AX49" i="17"/>
  <c r="AY28" i="17" s="1"/>
  <c r="BB24" i="17" s="1"/>
  <c r="AY25" i="17"/>
  <c r="AX25" i="27"/>
  <c r="AW49" i="27"/>
  <c r="AX28" i="27" s="1"/>
  <c r="AX24" i="27"/>
  <c r="AY26" i="27"/>
  <c r="AX47" i="27"/>
  <c r="AZ26" i="25" l="1"/>
  <c r="AY24" i="25"/>
  <c r="AY47" i="25"/>
  <c r="AY25" i="25"/>
  <c r="AX49" i="25"/>
  <c r="AY28" i="25" s="1"/>
  <c r="BB24" i="25" s="1"/>
  <c r="AX25" i="24"/>
  <c r="AW49" i="24"/>
  <c r="AX28" i="24" s="1"/>
  <c r="AY26" i="24"/>
  <c r="AX24" i="24"/>
  <c r="AX47" i="24"/>
  <c r="AX25" i="23"/>
  <c r="AW49" i="23"/>
  <c r="AX28" i="23" s="1"/>
  <c r="AY26" i="23"/>
  <c r="AX24" i="23"/>
  <c r="AX47" i="23"/>
  <c r="AZ26" i="22"/>
  <c r="AY47" i="22"/>
  <c r="AY24" i="22"/>
  <c r="AX49" i="22"/>
  <c r="AY28" i="22" s="1"/>
  <c r="BB24" i="22" s="1"/>
  <c r="AY25" i="22"/>
  <c r="AX25" i="21"/>
  <c r="AW49" i="21"/>
  <c r="AX28" i="21" s="1"/>
  <c r="AX24" i="21"/>
  <c r="AY26" i="21"/>
  <c r="AX47" i="21"/>
  <c r="AY26" i="20"/>
  <c r="AX24" i="20"/>
  <c r="AX47" i="20"/>
  <c r="AX25" i="20"/>
  <c r="AW49" i="20"/>
  <c r="AX28" i="20" s="1"/>
  <c r="AX24" i="19"/>
  <c r="AY26" i="19"/>
  <c r="AX47" i="19"/>
  <c r="AX25" i="19"/>
  <c r="AW49" i="19"/>
  <c r="AX28" i="19" s="1"/>
  <c r="AX24" i="18"/>
  <c r="AY26" i="18"/>
  <c r="AX47" i="18"/>
  <c r="AX25" i="18"/>
  <c r="AW49" i="18"/>
  <c r="AX28" i="18" s="1"/>
  <c r="AY49" i="17"/>
  <c r="AZ28" i="17" s="1"/>
  <c r="BC24" i="17" s="1"/>
  <c r="AZ25" i="17"/>
  <c r="AZ47" i="17"/>
  <c r="AZ24" i="17"/>
  <c r="AZ49" i="17" s="1"/>
  <c r="AZ26" i="27"/>
  <c r="AY24" i="27"/>
  <c r="AY47" i="27"/>
  <c r="AX49" i="27"/>
  <c r="AY28" i="27" s="1"/>
  <c r="BB24" i="27" s="1"/>
  <c r="AY25" i="27"/>
  <c r="AY49" i="25" l="1"/>
  <c r="AZ28" i="25" s="1"/>
  <c r="BC24" i="25" s="1"/>
  <c r="AZ25" i="25"/>
  <c r="AZ24" i="25"/>
  <c r="AZ49" i="25" s="1"/>
  <c r="AZ47" i="25"/>
  <c r="AX49" i="24"/>
  <c r="AY28" i="24" s="1"/>
  <c r="BB24" i="24" s="1"/>
  <c r="AY25" i="24"/>
  <c r="AZ26" i="24"/>
  <c r="AY47" i="24"/>
  <c r="AY24" i="24"/>
  <c r="AX49" i="23"/>
  <c r="AY28" i="23" s="1"/>
  <c r="BB24" i="23" s="1"/>
  <c r="AY25" i="23"/>
  <c r="AZ26" i="23"/>
  <c r="AY24" i="23"/>
  <c r="AY47" i="23"/>
  <c r="AY49" i="22"/>
  <c r="AZ28" i="22" s="1"/>
  <c r="BC24" i="22" s="1"/>
  <c r="AZ25" i="22"/>
  <c r="AZ24" i="22"/>
  <c r="AZ49" i="22" s="1"/>
  <c r="AZ47" i="22"/>
  <c r="AZ26" i="21"/>
  <c r="AY24" i="21"/>
  <c r="AY47" i="21"/>
  <c r="AX49" i="21"/>
  <c r="AY28" i="21" s="1"/>
  <c r="BB24" i="21" s="1"/>
  <c r="AY25" i="21"/>
  <c r="AX49" i="20"/>
  <c r="AY28" i="20" s="1"/>
  <c r="BB24" i="20" s="1"/>
  <c r="AY25" i="20"/>
  <c r="AZ26" i="20"/>
  <c r="AY24" i="20"/>
  <c r="AY47" i="20"/>
  <c r="AZ26" i="19"/>
  <c r="AY24" i="19"/>
  <c r="AY47" i="19"/>
  <c r="AX49" i="19"/>
  <c r="AY28" i="19" s="1"/>
  <c r="BB24" i="19" s="1"/>
  <c r="AY25" i="19"/>
  <c r="AZ26" i="18"/>
  <c r="AY24" i="18"/>
  <c r="AY47" i="18"/>
  <c r="AX49" i="18"/>
  <c r="AY28" i="18" s="1"/>
  <c r="BB24" i="18" s="1"/>
  <c r="AY25" i="18"/>
  <c r="AY49" i="27"/>
  <c r="AZ28" i="27" s="1"/>
  <c r="BC24" i="27" s="1"/>
  <c r="AZ25" i="27"/>
  <c r="AZ24" i="27"/>
  <c r="AZ49" i="27" s="1"/>
  <c r="AZ47" i="27"/>
  <c r="AY49" i="24" l="1"/>
  <c r="AZ28" i="24" s="1"/>
  <c r="BC24" i="24" s="1"/>
  <c r="AZ25" i="24"/>
  <c r="AZ24" i="24"/>
  <c r="AZ49" i="24" s="1"/>
  <c r="AZ47" i="24"/>
  <c r="AY49" i="23"/>
  <c r="AZ28" i="23" s="1"/>
  <c r="BC24" i="23" s="1"/>
  <c r="AZ25" i="23"/>
  <c r="AZ24" i="23"/>
  <c r="AZ49" i="23" s="1"/>
  <c r="AZ47" i="23"/>
  <c r="AY49" i="21"/>
  <c r="AZ28" i="21" s="1"/>
  <c r="BC24" i="21" s="1"/>
  <c r="AZ25" i="21"/>
  <c r="AZ24" i="21"/>
  <c r="AZ49" i="21" s="1"/>
  <c r="AZ47" i="21"/>
  <c r="AY49" i="20"/>
  <c r="AZ28" i="20" s="1"/>
  <c r="BC24" i="20" s="1"/>
  <c r="AZ25" i="20"/>
  <c r="AZ24" i="20"/>
  <c r="AZ49" i="20" s="1"/>
  <c r="AZ47" i="20"/>
  <c r="AY49" i="19"/>
  <c r="AZ28" i="19" s="1"/>
  <c r="BC24" i="19" s="1"/>
  <c r="AZ25" i="19"/>
  <c r="AZ24" i="19"/>
  <c r="AZ49" i="19" s="1"/>
  <c r="AZ47" i="19"/>
  <c r="AY49" i="18"/>
  <c r="AZ28" i="18" s="1"/>
  <c r="BC24" i="18" s="1"/>
  <c r="AZ25" i="18"/>
  <c r="AZ24" i="18"/>
  <c r="AZ49" i="18" s="1"/>
  <c r="AZ47" i="18"/>
  <c r="G49" i="14" l="1"/>
  <c r="I49" i="14"/>
  <c r="I26" i="14"/>
  <c r="BB25" i="14" l="1"/>
  <c r="BC25" i="14"/>
  <c r="BD25" i="14"/>
  <c r="C13" i="2" l="1"/>
  <c r="D13" i="2"/>
  <c r="E13" i="2"/>
  <c r="F13" i="2"/>
  <c r="H13" i="2"/>
  <c r="I13" i="2"/>
  <c r="K13" i="2"/>
  <c r="L13" i="2"/>
  <c r="M13" i="2"/>
  <c r="O13" i="2"/>
  <c r="P13" i="2"/>
  <c r="Q13" i="2"/>
  <c r="R13" i="2"/>
  <c r="S13" i="2"/>
  <c r="T13" i="2"/>
  <c r="U13" i="2"/>
  <c r="V13" i="2"/>
  <c r="W13" i="2"/>
  <c r="X13" i="2"/>
  <c r="Y13" i="2"/>
  <c r="Z13" i="2"/>
  <c r="AA13" i="2"/>
  <c r="AB13" i="2"/>
  <c r="AC13" i="2"/>
  <c r="AD13" i="2"/>
  <c r="AE13" i="2"/>
  <c r="AF13" i="2"/>
  <c r="AG13" i="2"/>
  <c r="AH13" i="2"/>
  <c r="AI13" i="2"/>
  <c r="AJ13" i="2"/>
  <c r="AK13" i="2"/>
  <c r="AL13" i="2"/>
  <c r="AO13" i="2"/>
  <c r="AP13" i="2"/>
  <c r="AQ13" i="2"/>
  <c r="AR13" i="2"/>
  <c r="B13" i="2"/>
  <c r="BA16" i="14" l="1"/>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AH14" i="2"/>
  <c r="AI14" i="2"/>
  <c r="AJ14" i="2"/>
  <c r="AK14" i="2"/>
  <c r="AL14" i="2"/>
  <c r="AM14" i="2"/>
  <c r="AN14" i="2"/>
  <c r="AO14" i="2"/>
  <c r="AP14" i="2"/>
  <c r="AQ14" i="2"/>
  <c r="AR14" i="2"/>
  <c r="AS14" i="2"/>
  <c r="AT14" i="2"/>
  <c r="F14" i="2"/>
  <c r="T15" i="2" l="1"/>
  <c r="AQ15" i="14"/>
  <c r="AP15" i="14"/>
  <c r="R15" i="14"/>
  <c r="O15" i="2"/>
  <c r="P16" i="14" s="1"/>
  <c r="AG15" i="14"/>
  <c r="Y15" i="14"/>
  <c r="Q15" i="14"/>
  <c r="J15" i="14"/>
  <c r="AA15" i="14"/>
  <c r="I15" i="14"/>
  <c r="AO15" i="14"/>
  <c r="AI15" i="14"/>
  <c r="AH15" i="14"/>
  <c r="AC15" i="2"/>
  <c r="Z15" i="14"/>
  <c r="S15" i="14"/>
  <c r="K15" i="14"/>
  <c r="G15" i="2"/>
  <c r="AM15" i="14"/>
  <c r="AD15" i="14"/>
  <c r="W15" i="2"/>
  <c r="AK15" i="14"/>
  <c r="AS15" i="2"/>
  <c r="AK15" i="2"/>
  <c r="M15" i="2"/>
  <c r="AD15" i="2"/>
  <c r="AL15" i="14"/>
  <c r="AT15" i="2"/>
  <c r="AS15" i="14"/>
  <c r="U15" i="14"/>
  <c r="U15" i="2"/>
  <c r="AL15" i="2"/>
  <c r="AU15" i="14"/>
  <c r="W15" i="14"/>
  <c r="V15" i="14"/>
  <c r="AC15" i="14"/>
  <c r="V15" i="2"/>
  <c r="AE15" i="14"/>
  <c r="O15" i="14"/>
  <c r="AT15" i="14"/>
  <c r="N15" i="14"/>
  <c r="M15" i="14"/>
  <c r="AM15" i="2"/>
  <c r="N15" i="2"/>
  <c r="AE15" i="2"/>
  <c r="AB15" i="14"/>
  <c r="AP15" i="2"/>
  <c r="R15" i="2"/>
  <c r="AO15" i="2"/>
  <c r="AN15" i="2"/>
  <c r="AF15" i="2"/>
  <c r="X15" i="2"/>
  <c r="P15" i="2"/>
  <c r="H15" i="2"/>
  <c r="H15" i="14"/>
  <c r="P15" i="14"/>
  <c r="X15" i="14"/>
  <c r="AF15" i="14"/>
  <c r="AN15" i="14"/>
  <c r="AJ15" i="2"/>
  <c r="L15" i="2"/>
  <c r="AR15" i="14"/>
  <c r="AQ15" i="2"/>
  <c r="AI15" i="2"/>
  <c r="AA15" i="2"/>
  <c r="S15" i="2"/>
  <c r="K15" i="2"/>
  <c r="AB15" i="2"/>
  <c r="T15" i="14"/>
  <c r="Z15" i="2"/>
  <c r="AR15" i="2"/>
  <c r="L15" i="14"/>
  <c r="AJ15" i="14"/>
  <c r="AH15" i="2"/>
  <c r="J15" i="2"/>
  <c r="AG15" i="2"/>
  <c r="Y15" i="2"/>
  <c r="Q15" i="2"/>
  <c r="I15" i="2"/>
  <c r="G15" i="14"/>
  <c r="AV13" i="14"/>
  <c r="AW13" i="14"/>
  <c r="AX13" i="14"/>
  <c r="AY13" i="14"/>
  <c r="AZ13" i="14"/>
  <c r="BA13" i="14"/>
  <c r="K13" i="1"/>
  <c r="K15" i="1"/>
  <c r="K17" i="1"/>
  <c r="K8" i="1"/>
  <c r="L10" i="2"/>
  <c r="L11" i="2"/>
  <c r="AD16" i="14" l="1"/>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G32" i="14"/>
  <c r="F32"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8" i="2"/>
  <c r="AZ15" i="1" s="1"/>
  <c r="AY8" i="2"/>
  <c r="AY15" i="1" s="1"/>
  <c r="AX8" i="2"/>
  <c r="AX15" i="1" s="1"/>
  <c r="AW8" i="2"/>
  <c r="AW15" i="1" s="1"/>
  <c r="AV8" i="2"/>
  <c r="AW17" i="1" s="1"/>
  <c r="AU8" i="2"/>
  <c r="AV17" i="1" s="1"/>
  <c r="AU17" i="1"/>
  <c r="AY9" i="2"/>
  <c r="AY13" i="1" s="1"/>
  <c r="AX9" i="2"/>
  <c r="AX13" i="1" s="1"/>
  <c r="AW9" i="2"/>
  <c r="AW13" i="1" s="1"/>
  <c r="AV9" i="2"/>
  <c r="AV13" i="1" s="1"/>
  <c r="AU9"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F26" i="14" s="1"/>
  <c r="G26" i="14" s="1"/>
  <c r="H26" i="14" s="1"/>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J11" i="2"/>
  <c r="I11" i="2"/>
  <c r="H11" i="2"/>
  <c r="G11" i="2"/>
  <c r="F11" i="2"/>
  <c r="E11" i="2"/>
  <c r="D11" i="2"/>
  <c r="C11" i="2"/>
  <c r="B11" i="2"/>
  <c r="AS10" i="2"/>
  <c r="AR10" i="2"/>
  <c r="AQ10"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K10" i="2"/>
  <c r="L12" i="2" s="1"/>
  <c r="J10" i="2"/>
  <c r="I10" i="2"/>
  <c r="H10" i="2"/>
  <c r="G10" i="2"/>
  <c r="F10" i="2"/>
  <c r="E10" i="2"/>
  <c r="D10" i="2"/>
  <c r="C10" i="2"/>
  <c r="B10"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D12" i="2" l="1"/>
  <c r="V5" i="13"/>
  <c r="U12" i="2"/>
  <c r="AD5" i="13"/>
  <c r="AC12" i="2"/>
  <c r="AL5" i="13"/>
  <c r="AK12" i="2"/>
  <c r="AT5" i="13"/>
  <c r="AS12" i="2"/>
  <c r="AA5" i="13"/>
  <c r="Z12" i="2"/>
  <c r="AB5" i="13"/>
  <c r="AA12" i="2"/>
  <c r="L5" i="13"/>
  <c r="K12" i="2"/>
  <c r="AK5" i="13"/>
  <c r="AJ12" i="2"/>
  <c r="S5" i="13"/>
  <c r="R12" i="2"/>
  <c r="AQ5" i="13"/>
  <c r="AP12" i="2"/>
  <c r="U5" i="13"/>
  <c r="T12" i="2"/>
  <c r="E12" i="2"/>
  <c r="O5" i="13"/>
  <c r="N12" i="2"/>
  <c r="M12" i="2"/>
  <c r="W5" i="13"/>
  <c r="V12" i="2"/>
  <c r="AE5" i="13"/>
  <c r="AD12" i="2"/>
  <c r="AM5" i="13"/>
  <c r="AL12" i="2"/>
  <c r="AU5" i="13"/>
  <c r="AT12" i="2"/>
  <c r="F12" i="2"/>
  <c r="P5" i="13"/>
  <c r="O12" i="2"/>
  <c r="X5" i="13"/>
  <c r="W12" i="2"/>
  <c r="AF5" i="13"/>
  <c r="AE12" i="2"/>
  <c r="AN5" i="13"/>
  <c r="AM12" i="2"/>
  <c r="AI5" i="13"/>
  <c r="AH12" i="2"/>
  <c r="T5" i="13"/>
  <c r="S12" i="2"/>
  <c r="H5" i="13"/>
  <c r="G12" i="2"/>
  <c r="Q5" i="13"/>
  <c r="P12" i="2"/>
  <c r="Y5" i="13"/>
  <c r="X12" i="2"/>
  <c r="AG5" i="13"/>
  <c r="AF12" i="2"/>
  <c r="AO5" i="13"/>
  <c r="AN12" i="2"/>
  <c r="F30" i="14"/>
  <c r="F34" i="14" s="1"/>
  <c r="J5" i="13"/>
  <c r="I12" i="2"/>
  <c r="K5" i="13"/>
  <c r="J12" i="2"/>
  <c r="AJ5" i="13"/>
  <c r="AI12" i="2"/>
  <c r="AR5" i="13"/>
  <c r="AQ12" i="2"/>
  <c r="C12" i="2"/>
  <c r="AC5" i="13"/>
  <c r="AB12" i="2"/>
  <c r="AS5" i="13"/>
  <c r="AR12" i="2"/>
  <c r="I5" i="13"/>
  <c r="H12" i="2"/>
  <c r="R5" i="13"/>
  <c r="Q12" i="2"/>
  <c r="Z5" i="13"/>
  <c r="Y12" i="2"/>
  <c r="AH5" i="13"/>
  <c r="AG12" i="2"/>
  <c r="AP5" i="13"/>
  <c r="AO12" i="2"/>
  <c r="F12" i="13"/>
  <c r="F11" i="13"/>
  <c r="E12" i="13"/>
  <c r="E13" i="13"/>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I32" i="14"/>
  <c r="G30" i="14"/>
  <c r="F6" i="2"/>
  <c r="H32" i="14"/>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15" i="13"/>
  <c r="F5" i="13"/>
  <c r="F8" i="13"/>
  <c r="F13"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D9" i="13"/>
  <c r="D12" i="13"/>
  <c r="C24" i="14"/>
  <c r="H22" i="14"/>
  <c r="H13" i="14"/>
  <c r="P22" i="14"/>
  <c r="X22" i="14"/>
  <c r="AF22" i="14"/>
  <c r="AN9" i="1"/>
  <c r="AN22" i="14"/>
  <c r="G5" i="13"/>
  <c r="G12" i="13"/>
  <c r="F24" i="14"/>
  <c r="G7" i="13" s="1"/>
  <c r="G11" i="13"/>
  <c r="G13" i="13"/>
  <c r="G9" i="13"/>
  <c r="C22" i="14"/>
  <c r="S22" i="14"/>
  <c r="AA22" i="14"/>
  <c r="AI22" i="14"/>
  <c r="AQ22" i="14"/>
  <c r="B9" i="1"/>
  <c r="T22" i="14"/>
  <c r="AJ22" i="14"/>
  <c r="E14" i="13"/>
  <c r="E16" i="13"/>
  <c r="E5" i="13"/>
  <c r="E15" i="13"/>
  <c r="E8" i="13"/>
  <c r="D24" i="14"/>
  <c r="E9" i="13"/>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K32"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N35" i="1" s="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0" i="2"/>
  <c r="AV5" i="13" s="1"/>
  <c r="AT11" i="2"/>
  <c r="X9" i="1"/>
  <c r="G9" i="1"/>
  <c r="AA9" i="1"/>
  <c r="AA35" i="1" s="1"/>
  <c r="AM9" i="1"/>
  <c r="W9" i="1"/>
  <c r="F9" i="1"/>
  <c r="AT13" i="1"/>
  <c r="AL9" i="1"/>
  <c r="V9" i="1"/>
  <c r="E9" i="1"/>
  <c r="J9" i="1"/>
  <c r="AI9" i="1"/>
  <c r="H9" i="1"/>
  <c r="Q9" i="1"/>
  <c r="Q35" i="1" s="1"/>
  <c r="Y9" i="1"/>
  <c r="Y35" i="1" s="1"/>
  <c r="AG9" i="1"/>
  <c r="AG35" i="1" s="1"/>
  <c r="AO9" i="1"/>
  <c r="AR9" i="1"/>
  <c r="AJ9" i="1"/>
  <c r="AB9" i="1"/>
  <c r="T9" i="1"/>
  <c r="L9" i="1"/>
  <c r="AP9" i="1"/>
  <c r="AH9" i="1"/>
  <c r="AH35" i="1" s="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AZ6" i="13" l="1"/>
  <c r="F9" i="13"/>
  <c r="D7" i="13"/>
  <c r="D25" i="14"/>
  <c r="D10" i="13"/>
  <c r="G8" i="13"/>
  <c r="G16" i="13"/>
  <c r="F10" i="13"/>
  <c r="D11" i="13"/>
  <c r="G14" i="13"/>
  <c r="E7" i="13"/>
  <c r="E25" i="14"/>
  <c r="E11" i="13"/>
  <c r="D8" i="13"/>
  <c r="AY5" i="13"/>
  <c r="AX5" i="13"/>
  <c r="AW5" i="13"/>
  <c r="D14" i="13"/>
  <c r="F36" i="14"/>
  <c r="F38" i="14" s="1"/>
  <c r="F40" i="14" s="1"/>
  <c r="F43" i="14" s="1"/>
  <c r="F45" i="14" s="1"/>
  <c r="H30" i="14"/>
  <c r="D13" i="13"/>
  <c r="F14" i="13"/>
  <c r="F7" i="13"/>
  <c r="F25" i="14"/>
  <c r="E10" i="13"/>
  <c r="D16" i="13"/>
  <c r="G34" i="14"/>
  <c r="G15" i="13"/>
  <c r="AI35" i="1"/>
  <c r="G10" i="13"/>
  <c r="F16" i="13"/>
  <c r="T35" i="1"/>
  <c r="AE35" i="1"/>
  <c r="AU13" i="14"/>
  <c r="W35" i="1"/>
  <c r="X35" i="1"/>
  <c r="AS35" i="1"/>
  <c r="AR35" i="1"/>
  <c r="AQ35" i="1"/>
  <c r="AP35" i="1"/>
  <c r="AN35" i="1"/>
  <c r="AD35" i="1"/>
  <c r="AC35" i="1"/>
  <c r="AB35" i="1"/>
  <c r="V35" i="1"/>
  <c r="E35" i="1"/>
  <c r="Z35" i="1"/>
  <c r="U35" i="1"/>
  <c r="P35" i="1"/>
  <c r="H35" i="1"/>
  <c r="H6" i="2"/>
  <c r="J32" i="14"/>
  <c r="L28" i="1"/>
  <c r="L31" i="1" s="1"/>
  <c r="L33" i="1" s="1"/>
  <c r="L35" i="1" s="1"/>
  <c r="G35" i="1"/>
  <c r="M35" i="1"/>
  <c r="AK35" i="1"/>
  <c r="I35" i="1"/>
  <c r="J35" i="1"/>
  <c r="AT22" i="14"/>
  <c r="AJ35" i="1"/>
  <c r="AL35" i="1"/>
  <c r="AO35" i="1"/>
  <c r="F35" i="1"/>
  <c r="AT33" i="1"/>
  <c r="AT35" i="1" s="1"/>
  <c r="AM35" i="1"/>
  <c r="P20" i="14"/>
  <c r="K19" i="14"/>
  <c r="H34" i="14"/>
  <c r="O20" i="14"/>
  <c r="J19" i="14"/>
  <c r="AT9" i="1"/>
  <c r="G36" i="14" l="1"/>
  <c r="G38" i="14" s="1"/>
  <c r="G40" i="14" s="1"/>
  <c r="G43" i="14" s="1"/>
  <c r="G45" i="14" s="1"/>
  <c r="G47" i="14" s="1"/>
  <c r="H38" i="14"/>
  <c r="H40" i="14" s="1"/>
  <c r="H43" i="14" s="1"/>
  <c r="H45" i="14" s="1"/>
  <c r="H36" i="14"/>
  <c r="I16" i="13"/>
  <c r="H25" i="14"/>
  <c r="G25" i="14"/>
  <c r="H28" i="14"/>
  <c r="J26" i="14" s="1"/>
  <c r="I7" i="13"/>
  <c r="J6" i="2"/>
  <c r="L32" i="14"/>
  <c r="I30" i="14"/>
  <c r="J30" i="14"/>
  <c r="M32" i="14"/>
  <c r="I10" i="13"/>
  <c r="H16" i="13"/>
  <c r="I14" i="13"/>
  <c r="H15" i="13"/>
  <c r="Q20" i="14"/>
  <c r="L19" i="14"/>
  <c r="M19" i="14"/>
  <c r="R20" i="14"/>
  <c r="H47" i="14" l="1"/>
  <c r="H49" i="14"/>
  <c r="H9" i="13"/>
  <c r="K30" i="14"/>
  <c r="K34" i="14" s="1"/>
  <c r="I8" i="13"/>
  <c r="L30" i="14"/>
  <c r="I12" i="13"/>
  <c r="I9" i="13"/>
  <c r="I15" i="13"/>
  <c r="I25" i="14"/>
  <c r="H7" i="13"/>
  <c r="J34" i="14"/>
  <c r="H11" i="13"/>
  <c r="H13" i="13"/>
  <c r="H10" i="13"/>
  <c r="I34" i="14"/>
  <c r="O32" i="14"/>
  <c r="I11" i="13"/>
  <c r="L6" i="2"/>
  <c r="N32" i="14"/>
  <c r="H14" i="13"/>
  <c r="J8" i="13"/>
  <c r="H8" i="13"/>
  <c r="H12" i="13"/>
  <c r="N19" i="14"/>
  <c r="S20" i="14"/>
  <c r="L34" i="14"/>
  <c r="O19" i="14"/>
  <c r="T20" i="14"/>
  <c r="J25" i="14" l="1"/>
  <c r="J49" i="14"/>
  <c r="L36" i="14"/>
  <c r="L38" i="14" s="1"/>
  <c r="L40" i="14" s="1"/>
  <c r="L43" i="14" s="1"/>
  <c r="L45" i="14" s="1"/>
  <c r="J36" i="14"/>
  <c r="J38" i="14" s="1"/>
  <c r="J40" i="14" s="1"/>
  <c r="J43" i="14" s="1"/>
  <c r="J45" i="14" s="1"/>
  <c r="J47" i="14" s="1"/>
  <c r="J12" i="13"/>
  <c r="I36" i="14"/>
  <c r="I38" i="14" s="1"/>
  <c r="I40" i="14" s="1"/>
  <c r="I43" i="14" s="1"/>
  <c r="I45" i="14" s="1"/>
  <c r="I47" i="14" s="1"/>
  <c r="J14" i="13"/>
  <c r="K36" i="14"/>
  <c r="K38" i="14" s="1"/>
  <c r="K40" i="14" s="1"/>
  <c r="K43" i="14" s="1"/>
  <c r="K45" i="14" s="1"/>
  <c r="K7" i="13"/>
  <c r="Q32" i="14"/>
  <c r="N30" i="14"/>
  <c r="N34" i="14" s="1"/>
  <c r="M30" i="14"/>
  <c r="M34" i="14" s="1"/>
  <c r="J15" i="13"/>
  <c r="J10" i="13"/>
  <c r="J13" i="13"/>
  <c r="J9" i="13"/>
  <c r="J7" i="13"/>
  <c r="J11" i="13"/>
  <c r="J16" i="13"/>
  <c r="I13" i="13"/>
  <c r="N6" i="2"/>
  <c r="P32" i="14"/>
  <c r="P19" i="14"/>
  <c r="U20" i="14"/>
  <c r="Q19" i="14"/>
  <c r="V20" i="14"/>
  <c r="M38" i="14" l="1"/>
  <c r="M40" i="14" s="1"/>
  <c r="M43" i="14" s="1"/>
  <c r="M45" i="14" s="1"/>
  <c r="M36" i="14"/>
  <c r="N38" i="14"/>
  <c r="N40" i="14" s="1"/>
  <c r="N43" i="14" s="1"/>
  <c r="N45" i="14" s="1"/>
  <c r="N36" i="14"/>
  <c r="P30" i="14"/>
  <c r="P34" i="14" s="1"/>
  <c r="S32" i="14"/>
  <c r="K28" i="14"/>
  <c r="I28" i="14"/>
  <c r="K26" i="14" s="1"/>
  <c r="K24" i="14" s="1"/>
  <c r="O30" i="14"/>
  <c r="O34" i="14" s="1"/>
  <c r="P6" i="2"/>
  <c r="R32" i="14"/>
  <c r="K12" i="13"/>
  <c r="K8" i="13"/>
  <c r="W20" i="14"/>
  <c r="R19" i="14"/>
  <c r="X20" i="14"/>
  <c r="S19" i="14"/>
  <c r="P36" i="14" l="1"/>
  <c r="P38" i="14" s="1"/>
  <c r="P40" i="14" s="1"/>
  <c r="P43" i="14" s="1"/>
  <c r="P45" i="14" s="1"/>
  <c r="K15" i="13"/>
  <c r="Q30" i="14"/>
  <c r="Q34" i="14" s="1"/>
  <c r="K14" i="13"/>
  <c r="O38" i="14"/>
  <c r="O40" i="14" s="1"/>
  <c r="O43" i="14" s="1"/>
  <c r="O45" i="14" s="1"/>
  <c r="O36" i="14"/>
  <c r="K9" i="13"/>
  <c r="K16" i="13"/>
  <c r="J28" i="14"/>
  <c r="L26" i="14" s="1"/>
  <c r="U32" i="14"/>
  <c r="R6" i="2"/>
  <c r="T32" i="14"/>
  <c r="K11" i="13"/>
  <c r="R30" i="14"/>
  <c r="R34" i="14" s="1"/>
  <c r="K10" i="13"/>
  <c r="K13" i="13"/>
  <c r="L14" i="13"/>
  <c r="Z20" i="14"/>
  <c r="U19" i="14"/>
  <c r="Y20" i="14"/>
  <c r="T19" i="14"/>
  <c r="M26" i="14" l="1"/>
  <c r="M24" i="14" s="1"/>
  <c r="L24" i="14"/>
  <c r="L15" i="13"/>
  <c r="L9" i="13"/>
  <c r="Q38" i="14"/>
  <c r="Q40" i="14" s="1"/>
  <c r="Q43" i="14" s="1"/>
  <c r="Q45" i="14" s="1"/>
  <c r="Q36" i="14"/>
  <c r="R36" i="14"/>
  <c r="R38" i="14" s="1"/>
  <c r="R40" i="14" s="1"/>
  <c r="R43" i="14" s="1"/>
  <c r="R45" i="14" s="1"/>
  <c r="L16" i="13"/>
  <c r="L12" i="13"/>
  <c r="L8" i="13"/>
  <c r="K47" i="14"/>
  <c r="K49" i="14"/>
  <c r="M8" i="13"/>
  <c r="L13" i="13"/>
  <c r="M11" i="13"/>
  <c r="T30" i="14"/>
  <c r="T34" i="14" s="1"/>
  <c r="S30" i="14"/>
  <c r="S34" i="14" s="1"/>
  <c r="L11" i="13"/>
  <c r="L10" i="13"/>
  <c r="T6" i="2"/>
  <c r="V32" i="14"/>
  <c r="W32" i="14"/>
  <c r="M13" i="13"/>
  <c r="AA20" i="14"/>
  <c r="V19" i="14"/>
  <c r="W19" i="14"/>
  <c r="AB20" i="14"/>
  <c r="S36" i="14" l="1"/>
  <c r="S38" i="14" s="1"/>
  <c r="S40" i="14" s="1"/>
  <c r="S43" i="14" s="1"/>
  <c r="S45" i="14" s="1"/>
  <c r="M14" i="13"/>
  <c r="M12" i="13"/>
  <c r="M15" i="13"/>
  <c r="M16" i="13"/>
  <c r="T38" i="14"/>
  <c r="T40" i="14" s="1"/>
  <c r="T43" i="14" s="1"/>
  <c r="T45" i="14" s="1"/>
  <c r="T36" i="14"/>
  <c r="M9" i="13"/>
  <c r="K25" i="14"/>
  <c r="L28" i="14" s="1"/>
  <c r="N26" i="14" s="1"/>
  <c r="N24" i="14" s="1"/>
  <c r="L7" i="13"/>
  <c r="L47" i="14"/>
  <c r="M10" i="13"/>
  <c r="V30" i="14"/>
  <c r="V34" i="14" s="1"/>
  <c r="X32" i="14"/>
  <c r="Y32" i="14"/>
  <c r="U30" i="14"/>
  <c r="U34" i="14" s="1"/>
  <c r="N13" i="13"/>
  <c r="V6" i="2"/>
  <c r="Y19" i="14"/>
  <c r="AD20" i="14"/>
  <c r="X19" i="14"/>
  <c r="AC20" i="14"/>
  <c r="L25" i="14" l="1"/>
  <c r="L49" i="14"/>
  <c r="M28" i="14" s="1"/>
  <c r="O26" i="14" s="1"/>
  <c r="O24" i="14" s="1"/>
  <c r="N8" i="13"/>
  <c r="V36" i="14"/>
  <c r="V38" i="14" s="1"/>
  <c r="V40" i="14" s="1"/>
  <c r="V43" i="14" s="1"/>
  <c r="V45" i="14" s="1"/>
  <c r="U36" i="14"/>
  <c r="U38" i="14" s="1"/>
  <c r="U40" i="14" s="1"/>
  <c r="U43" i="14" s="1"/>
  <c r="U45" i="14" s="1"/>
  <c r="N15" i="13"/>
  <c r="N9" i="13"/>
  <c r="M7" i="13"/>
  <c r="M47" i="14"/>
  <c r="O14" i="13"/>
  <c r="O9" i="13"/>
  <c r="N10" i="13"/>
  <c r="X30" i="14"/>
  <c r="X34" i="14" s="1"/>
  <c r="AA32" i="14"/>
  <c r="W30" i="14"/>
  <c r="W34" i="14" s="1"/>
  <c r="O13" i="13"/>
  <c r="X6" i="2"/>
  <c r="Z32" i="14"/>
  <c r="Y30" i="14"/>
  <c r="Y34" i="14" s="1"/>
  <c r="AE20" i="14"/>
  <c r="Z19" i="14"/>
  <c r="AF20" i="14"/>
  <c r="AA19" i="14"/>
  <c r="M25" i="14" l="1"/>
  <c r="M49" i="14"/>
  <c r="Y36" i="14"/>
  <c r="Y38" i="14" s="1"/>
  <c r="Y40" i="14" s="1"/>
  <c r="Y43" i="14" s="1"/>
  <c r="Y45" i="14" s="1"/>
  <c r="W36" i="14"/>
  <c r="W38" i="14" s="1"/>
  <c r="W40" i="14" s="1"/>
  <c r="W43" i="14" s="1"/>
  <c r="W45" i="14" s="1"/>
  <c r="X36" i="14"/>
  <c r="X38" i="14" s="1"/>
  <c r="X40" i="14" s="1"/>
  <c r="X43" i="14" s="1"/>
  <c r="X45" i="14" s="1"/>
  <c r="O8" i="13"/>
  <c r="N47" i="14"/>
  <c r="N49" i="14"/>
  <c r="N7" i="13"/>
  <c r="P15" i="13"/>
  <c r="O12" i="13"/>
  <c r="Z30" i="14"/>
  <c r="Z34" i="14" s="1"/>
  <c r="Z6" i="2"/>
  <c r="AB32" i="14"/>
  <c r="AC32" i="14"/>
  <c r="Q9" i="13"/>
  <c r="AH20" i="14"/>
  <c r="AC19" i="14"/>
  <c r="AG20" i="14"/>
  <c r="AB19" i="14"/>
  <c r="Z36" i="14" l="1"/>
  <c r="Z38" i="14" s="1"/>
  <c r="Z40" i="14" s="1"/>
  <c r="Z43" i="14" s="1"/>
  <c r="Z45" i="14" s="1"/>
  <c r="N25" i="14"/>
  <c r="O28" i="14" s="1"/>
  <c r="O47" i="14"/>
  <c r="O7" i="13"/>
  <c r="N28" i="14"/>
  <c r="P26" i="14" s="1"/>
  <c r="P24" i="14" s="1"/>
  <c r="P8" i="13"/>
  <c r="AB30" i="14"/>
  <c r="AB34" i="14" s="1"/>
  <c r="AE32" i="14"/>
  <c r="AA30" i="14"/>
  <c r="AA34" i="14" s="1"/>
  <c r="AB6" i="2"/>
  <c r="AD32" i="14"/>
  <c r="AI20" i="14"/>
  <c r="AD19" i="14"/>
  <c r="AE19" i="14"/>
  <c r="AJ20" i="14"/>
  <c r="O25" i="14" l="1"/>
  <c r="O49" i="14"/>
  <c r="AA36" i="14"/>
  <c r="AA38" i="14" s="1"/>
  <c r="AA40" i="14" s="1"/>
  <c r="AA43" i="14" s="1"/>
  <c r="AA45" i="14" s="1"/>
  <c r="AB36" i="14"/>
  <c r="AB38" i="14" s="1"/>
  <c r="AB40" i="14" s="1"/>
  <c r="AB43" i="14" s="1"/>
  <c r="AB45" i="14" s="1"/>
  <c r="Q26" i="14"/>
  <c r="P7" i="13"/>
  <c r="P47" i="14"/>
  <c r="P49" i="14"/>
  <c r="P10" i="13"/>
  <c r="AC30" i="14"/>
  <c r="AC34" i="14" s="1"/>
  <c r="AF32" i="14"/>
  <c r="AG32" i="14"/>
  <c r="AD6" i="2"/>
  <c r="AF6" i="2" s="1"/>
  <c r="AH6" i="2" s="1"/>
  <c r="AJ6" i="2" s="1"/>
  <c r="AL6" i="2" s="1"/>
  <c r="AN6" i="2" s="1"/>
  <c r="AP6" i="2" s="1"/>
  <c r="AR6" i="2" s="1"/>
  <c r="AD30" i="14"/>
  <c r="AD34" i="14" s="1"/>
  <c r="AF19" i="14"/>
  <c r="AK20" i="14"/>
  <c r="AG19" i="14"/>
  <c r="AL20" i="14"/>
  <c r="Q24" i="14" l="1"/>
  <c r="Q49" i="14" s="1"/>
  <c r="AC36" i="14"/>
  <c r="AC38" i="14" s="1"/>
  <c r="AC40" i="14" s="1"/>
  <c r="AC43" i="14" s="1"/>
  <c r="AC45" i="14" s="1"/>
  <c r="BC26" i="14"/>
  <c r="BB26" i="14"/>
  <c r="BD26" i="14"/>
  <c r="BE26" i="14"/>
  <c r="AD36" i="14"/>
  <c r="AD38" i="14" s="1"/>
  <c r="AD40" i="14" s="1"/>
  <c r="AD43" i="14" s="1"/>
  <c r="AD45" i="14" s="1"/>
  <c r="Q25" i="14"/>
  <c r="P25" i="14"/>
  <c r="Q47" i="14"/>
  <c r="Q7" i="13"/>
  <c r="R7" i="13"/>
  <c r="P28" i="14"/>
  <c r="R26" i="14" s="1"/>
  <c r="R24" i="14" s="1"/>
  <c r="AU6" i="2"/>
  <c r="AW6" i="2" s="1"/>
  <c r="AY6" i="2" s="1"/>
  <c r="BD30" i="14"/>
  <c r="BC30" i="14"/>
  <c r="BB30" i="14"/>
  <c r="AJ32" i="14"/>
  <c r="AG30" i="14"/>
  <c r="AG34" i="14" s="1"/>
  <c r="AI32" i="14"/>
  <c r="AF30" i="14"/>
  <c r="AF34" i="14" s="1"/>
  <c r="AE30" i="14"/>
  <c r="AE34" i="14" s="1"/>
  <c r="AH32" i="14"/>
  <c r="AK32" i="14"/>
  <c r="AH19" i="14"/>
  <c r="AH30" i="14" s="1"/>
  <c r="AM20" i="14"/>
  <c r="AL32" i="14"/>
  <c r="AN20" i="14"/>
  <c r="AI19" i="14"/>
  <c r="AI30" i="14" s="1"/>
  <c r="P11" i="13" l="1"/>
  <c r="AG38" i="14"/>
  <c r="AG40" i="14" s="1"/>
  <c r="AG43" i="14" s="1"/>
  <c r="AG45" i="14" s="1"/>
  <c r="AG36" i="14"/>
  <c r="AE36" i="14"/>
  <c r="AE38" i="14" s="1"/>
  <c r="AE40" i="14" s="1"/>
  <c r="AE43" i="14" s="1"/>
  <c r="AE45" i="14" s="1"/>
  <c r="AF38" i="14"/>
  <c r="AF40" i="14" s="1"/>
  <c r="AF43" i="14" s="1"/>
  <c r="AF45" i="14" s="1"/>
  <c r="AF36" i="14"/>
  <c r="R47" i="14"/>
  <c r="R49" i="14"/>
  <c r="Q28" i="14"/>
  <c r="S26" i="14" s="1"/>
  <c r="S24" i="14" s="1"/>
  <c r="BD24" i="14"/>
  <c r="AI34" i="14"/>
  <c r="AP20" i="14"/>
  <c r="AK19" i="14"/>
  <c r="AK30" i="14" s="1"/>
  <c r="AN32" i="14"/>
  <c r="AM32" i="14"/>
  <c r="AO20" i="14"/>
  <c r="AJ19" i="14"/>
  <c r="AJ30" i="14" s="1"/>
  <c r="AH34" i="14"/>
  <c r="S8" i="13" l="1"/>
  <c r="R13" i="13"/>
  <c r="P9" i="13"/>
  <c r="O11" i="13"/>
  <c r="Q8" i="13"/>
  <c r="AI36" i="14"/>
  <c r="AI38" i="14" s="1"/>
  <c r="AI40" i="14" s="1"/>
  <c r="AI43" i="14" s="1"/>
  <c r="AI45" i="14" s="1"/>
  <c r="N14" i="13"/>
  <c r="N11" i="13"/>
  <c r="Q15" i="13"/>
  <c r="R9" i="13"/>
  <c r="O16" i="13"/>
  <c r="AH36" i="14"/>
  <c r="AH38" i="14" s="1"/>
  <c r="AH40" i="14" s="1"/>
  <c r="AH43" i="14" s="1"/>
  <c r="AH45" i="14" s="1"/>
  <c r="N12" i="13"/>
  <c r="P12" i="13"/>
  <c r="P16" i="13"/>
  <c r="N16" i="13"/>
  <c r="O10" i="13"/>
  <c r="P13" i="13"/>
  <c r="P14" i="13"/>
  <c r="R8" i="13"/>
  <c r="Q10" i="13"/>
  <c r="O15" i="13"/>
  <c r="Q13" i="13"/>
  <c r="R25" i="14"/>
  <c r="S47" i="14"/>
  <c r="S7" i="13"/>
  <c r="R28" i="14"/>
  <c r="T26" i="14" s="1"/>
  <c r="T24" i="14" s="1"/>
  <c r="AR20" i="14"/>
  <c r="AM19" i="14"/>
  <c r="AM30" i="14" s="1"/>
  <c r="AP32" i="14"/>
  <c r="AJ34" i="14"/>
  <c r="AQ20" i="14"/>
  <c r="AL19" i="14"/>
  <c r="AL30" i="14" s="1"/>
  <c r="AO32" i="14"/>
  <c r="AK34" i="14"/>
  <c r="S25" i="14" l="1"/>
  <c r="S49" i="14"/>
  <c r="AJ38" i="14"/>
  <c r="AJ40" i="14" s="1"/>
  <c r="AJ43" i="14" s="1"/>
  <c r="AJ45" i="14" s="1"/>
  <c r="AJ36" i="14"/>
  <c r="AK36" i="14"/>
  <c r="AK38" i="14" s="1"/>
  <c r="AK40" i="14" s="1"/>
  <c r="AK43" i="14" s="1"/>
  <c r="AK45" i="14" s="1"/>
  <c r="T47" i="14"/>
  <c r="T7" i="13"/>
  <c r="S28" i="14"/>
  <c r="U26" i="14" s="1"/>
  <c r="U24" i="14" s="1"/>
  <c r="AL34" i="14"/>
  <c r="AN19" i="14"/>
  <c r="AN30" i="14" s="1"/>
  <c r="AQ32" i="14"/>
  <c r="AS20" i="14"/>
  <c r="AM34" i="14"/>
  <c r="AO19" i="14"/>
  <c r="AO30" i="14" s="1"/>
  <c r="AR32" i="14"/>
  <c r="AT20" i="14"/>
  <c r="T25" i="14" l="1"/>
  <c r="T49" i="14"/>
  <c r="R10" i="13"/>
  <c r="R15" i="13"/>
  <c r="Q16" i="13"/>
  <c r="S15" i="13"/>
  <c r="AM38" i="14"/>
  <c r="AM40" i="14" s="1"/>
  <c r="AM43" i="14" s="1"/>
  <c r="AM45" i="14" s="1"/>
  <c r="AM36" i="14"/>
  <c r="S13" i="13"/>
  <c r="Q14" i="13"/>
  <c r="R16" i="13"/>
  <c r="T13" i="13"/>
  <c r="R14" i="13"/>
  <c r="Q11" i="13"/>
  <c r="S9" i="13"/>
  <c r="AL36" i="14"/>
  <c r="AL38" i="14" s="1"/>
  <c r="AL40" i="14" s="1"/>
  <c r="AL43" i="14" s="1"/>
  <c r="AL45" i="14" s="1"/>
  <c r="Q12" i="13"/>
  <c r="T8" i="13"/>
  <c r="U7" i="13"/>
  <c r="U47" i="14"/>
  <c r="U49" i="14"/>
  <c r="T28" i="14"/>
  <c r="V26" i="14" s="1"/>
  <c r="V24" i="14" s="1"/>
  <c r="AN34" i="14"/>
  <c r="AT32" i="14"/>
  <c r="AV20" i="14"/>
  <c r="AQ19" i="14"/>
  <c r="AQ30" i="14" s="1"/>
  <c r="AO34" i="14"/>
  <c r="AS32" i="14"/>
  <c r="AP19" i="14"/>
  <c r="AP30" i="14" s="1"/>
  <c r="AU20" i="14"/>
  <c r="T9" i="13" l="1"/>
  <c r="U8" i="13"/>
  <c r="V8" i="13"/>
  <c r="S10" i="13"/>
  <c r="R11" i="13"/>
  <c r="R12" i="13"/>
  <c r="AN38" i="14"/>
  <c r="AN40" i="14" s="1"/>
  <c r="AN43" i="14" s="1"/>
  <c r="AN45" i="14" s="1"/>
  <c r="AN36" i="14"/>
  <c r="AO36" i="14"/>
  <c r="AO38" i="14" s="1"/>
  <c r="AO40" i="14" s="1"/>
  <c r="AO43" i="14" s="1"/>
  <c r="AO45" i="14" s="1"/>
  <c r="U25" i="14"/>
  <c r="V47" i="14"/>
  <c r="V49" i="14"/>
  <c r="V7" i="13"/>
  <c r="U28" i="14"/>
  <c r="W26" i="14" s="1"/>
  <c r="W24" i="14" s="1"/>
  <c r="AP34" i="14"/>
  <c r="AQ34" i="14"/>
  <c r="AU32" i="14"/>
  <c r="AW20" i="14"/>
  <c r="AR19" i="14"/>
  <c r="AR30" i="14" s="1"/>
  <c r="AV32" i="14"/>
  <c r="AS19" i="14"/>
  <c r="AS30" i="14" s="1"/>
  <c r="AX20" i="14"/>
  <c r="S16" i="13" l="1"/>
  <c r="S12" i="13"/>
  <c r="T12" i="13"/>
  <c r="S14" i="13"/>
  <c r="AQ38" i="14"/>
  <c r="AQ40" i="14" s="1"/>
  <c r="AQ43" i="14" s="1"/>
  <c r="AQ45" i="14" s="1"/>
  <c r="AQ36" i="14"/>
  <c r="U13" i="13"/>
  <c r="T10" i="13"/>
  <c r="U9" i="13"/>
  <c r="S11" i="13"/>
  <c r="T15" i="13"/>
  <c r="AP38" i="14"/>
  <c r="AP40" i="14" s="1"/>
  <c r="AP43" i="14" s="1"/>
  <c r="AP45" i="14" s="1"/>
  <c r="AP36" i="14"/>
  <c r="T11" i="13"/>
  <c r="V25" i="14"/>
  <c r="W47" i="14"/>
  <c r="W49" i="14"/>
  <c r="W7" i="13"/>
  <c r="V28" i="14"/>
  <c r="X26" i="14" s="1"/>
  <c r="X24" i="14" s="1"/>
  <c r="V9" i="13"/>
  <c r="AZ20" i="14"/>
  <c r="AU19" i="14"/>
  <c r="AU30" i="14" s="1"/>
  <c r="AX32" i="14"/>
  <c r="AR34" i="14"/>
  <c r="AS34" i="14"/>
  <c r="AY20" i="14"/>
  <c r="AW32" i="14"/>
  <c r="AT19" i="14"/>
  <c r="AT30" i="14" s="1"/>
  <c r="AS36" i="14" l="1"/>
  <c r="AS38" i="14" s="1"/>
  <c r="AS40" i="14" s="1"/>
  <c r="AS43" i="14" s="1"/>
  <c r="AS45" i="14" s="1"/>
  <c r="AR38" i="14"/>
  <c r="AR40" i="14" s="1"/>
  <c r="AR43" i="14" s="1"/>
  <c r="AR45" i="14" s="1"/>
  <c r="AR36" i="14"/>
  <c r="W8" i="13"/>
  <c r="V13" i="13"/>
  <c r="U15" i="13"/>
  <c r="U10" i="13"/>
  <c r="T14" i="13"/>
  <c r="T16" i="13"/>
  <c r="W25" i="14"/>
  <c r="X49" i="14"/>
  <c r="X7" i="13"/>
  <c r="X47" i="14"/>
  <c r="V10" i="13"/>
  <c r="W28" i="14"/>
  <c r="Y26" i="14" s="1"/>
  <c r="Y24" i="14" s="1"/>
  <c r="W9" i="13"/>
  <c r="AW19" i="14"/>
  <c r="AW30" i="14" s="1"/>
  <c r="AZ32" i="14"/>
  <c r="BC20" i="14"/>
  <c r="AT34" i="14"/>
  <c r="AU34" i="14"/>
  <c r="BB20" i="14"/>
  <c r="AV19" i="14"/>
  <c r="AV30" i="14" s="1"/>
  <c r="AY32" i="14"/>
  <c r="U14" i="13" l="1"/>
  <c r="AU38" i="14"/>
  <c r="AU40" i="14" s="1"/>
  <c r="AU43" i="14" s="1"/>
  <c r="AU45" i="14" s="1"/>
  <c r="AU36" i="14"/>
  <c r="U11" i="13"/>
  <c r="AT38" i="14"/>
  <c r="AT40" i="14" s="1"/>
  <c r="AT43" i="14" s="1"/>
  <c r="AT45" i="14" s="1"/>
  <c r="AT36" i="14"/>
  <c r="W13" i="13"/>
  <c r="U16" i="13"/>
  <c r="X13" i="13"/>
  <c r="X8" i="13"/>
  <c r="V15" i="13"/>
  <c r="W15" i="13"/>
  <c r="U12" i="13"/>
  <c r="X25" i="14"/>
  <c r="Y47" i="14"/>
  <c r="Y49" i="14"/>
  <c r="Y7" i="13"/>
  <c r="Y8" i="13"/>
  <c r="X28" i="14"/>
  <c r="Z26" i="14" s="1"/>
  <c r="Z24" i="14" s="1"/>
  <c r="X9" i="13"/>
  <c r="BB32" i="14"/>
  <c r="BB34" i="14" s="1"/>
  <c r="BB36" i="14" s="1"/>
  <c r="BB38" i="14" s="1"/>
  <c r="BB40" i="14" s="1"/>
  <c r="BB43" i="14" s="1"/>
  <c r="BB45" i="14" s="1"/>
  <c r="BB49" i="14" s="1"/>
  <c r="AX19" i="14"/>
  <c r="AX30" i="14" s="1"/>
  <c r="BD20" i="14"/>
  <c r="AV34" i="14"/>
  <c r="BC32" i="14"/>
  <c r="BC34" i="14" s="1"/>
  <c r="BC36" i="14" s="1"/>
  <c r="BC38" i="14" s="1"/>
  <c r="BC40" i="14" s="1"/>
  <c r="BC43" i="14" s="1"/>
  <c r="BC45" i="14" s="1"/>
  <c r="BC49" i="14" s="1"/>
  <c r="AY19" i="14"/>
  <c r="AY30" i="14" s="1"/>
  <c r="AW34" i="14"/>
  <c r="AW36" i="14" l="1"/>
  <c r="AW38" i="14" s="1"/>
  <c r="AW40" i="14" s="1"/>
  <c r="AW43" i="14" s="1"/>
  <c r="AW45" i="14" s="1"/>
  <c r="V12" i="13"/>
  <c r="V14" i="13"/>
  <c r="W10" i="13"/>
  <c r="W12" i="13"/>
  <c r="AV36" i="14"/>
  <c r="AV38" i="14" s="1"/>
  <c r="AV40" i="14" s="1"/>
  <c r="AV43" i="14" s="1"/>
  <c r="AV45" i="14" s="1"/>
  <c r="V16" i="13"/>
  <c r="V11" i="13"/>
  <c r="Y25" i="14"/>
  <c r="Z47" i="14"/>
  <c r="Z49" i="14"/>
  <c r="Z7" i="13"/>
  <c r="Y9" i="13"/>
  <c r="BD32" i="14"/>
  <c r="BD34" i="14" s="1"/>
  <c r="BD36" i="14" s="1"/>
  <c r="BD38" i="14" s="1"/>
  <c r="BD40" i="14" s="1"/>
  <c r="BD43" i="14" s="1"/>
  <c r="BD45" i="14" s="1"/>
  <c r="BD49" i="14" s="1"/>
  <c r="AZ19" i="14"/>
  <c r="AZ30" i="14" s="1"/>
  <c r="AX34" i="14"/>
  <c r="AY34" i="14"/>
  <c r="AY36" i="14" l="1"/>
  <c r="AY38" i="14" s="1"/>
  <c r="AY40" i="14" s="1"/>
  <c r="AY43" i="14" s="1"/>
  <c r="AY45" i="14" s="1"/>
  <c r="X15" i="13"/>
  <c r="W14" i="13"/>
  <c r="Y13" i="13"/>
  <c r="W11" i="13"/>
  <c r="X14" i="13"/>
  <c r="Z8" i="13"/>
  <c r="AX38" i="14"/>
  <c r="AX40" i="14" s="1"/>
  <c r="AX43" i="14" s="1"/>
  <c r="AX45" i="14" s="1"/>
  <c r="AX36" i="14"/>
  <c r="X10" i="13"/>
  <c r="W16" i="13"/>
  <c r="Z9" i="13"/>
  <c r="X16" i="13"/>
  <c r="Z25" i="14"/>
  <c r="AA7" i="13"/>
  <c r="Z28" i="14"/>
  <c r="Y28" i="14"/>
  <c r="AA26" i="14" s="1"/>
  <c r="AA24" i="14" s="1"/>
  <c r="Z13" i="13"/>
  <c r="AZ34" i="14"/>
  <c r="AZ36" i="14" l="1"/>
  <c r="AZ38" i="14" s="1"/>
  <c r="AZ40" i="14" s="1"/>
  <c r="AZ43" i="14" s="1"/>
  <c r="AZ45" i="14" s="1"/>
  <c r="X11" i="13"/>
  <c r="AA8" i="13"/>
  <c r="X12" i="13"/>
  <c r="Y10" i="13"/>
  <c r="AB26" i="14"/>
  <c r="AB24" i="14" s="1"/>
  <c r="AA47" i="14"/>
  <c r="Z10" i="13"/>
  <c r="AB8" i="13"/>
  <c r="AA28" i="14"/>
  <c r="Y15" i="13"/>
  <c r="Y14" i="13" l="1"/>
  <c r="AA13" i="13"/>
  <c r="Y11" i="13"/>
  <c r="AC8" i="13"/>
  <c r="Y12" i="13"/>
  <c r="Y16" i="13"/>
  <c r="AC26" i="14"/>
  <c r="AB49" i="14"/>
  <c r="AB47" i="14"/>
  <c r="AA9" i="13"/>
  <c r="AC47" i="14" l="1"/>
  <c r="AC24" i="14"/>
  <c r="AB7" i="13"/>
  <c r="AA49" i="14"/>
  <c r="Z12" i="13"/>
  <c r="Z14" i="13"/>
  <c r="AA12" i="13"/>
  <c r="AA10" i="13"/>
  <c r="Z11" i="13"/>
  <c r="AB10" i="13"/>
  <c r="Z16" i="13"/>
  <c r="AA16" i="13"/>
  <c r="AB25" i="14"/>
  <c r="AA25" i="14"/>
  <c r="AC49" i="14"/>
  <c r="AB9" i="13"/>
  <c r="AC13" i="13"/>
  <c r="AB13" i="13"/>
  <c r="AC7" i="13"/>
  <c r="Z15" i="13"/>
  <c r="AA11" i="13" l="1"/>
  <c r="AB14" i="13"/>
  <c r="AD8" i="13"/>
  <c r="AA14" i="13"/>
  <c r="AC25" i="14"/>
  <c r="AB28" i="14"/>
  <c r="AD26" i="14" s="1"/>
  <c r="AD24" i="14" s="1"/>
  <c r="AE8" i="13"/>
  <c r="AC9" i="13"/>
  <c r="AB11" i="13"/>
  <c r="AD7" i="13"/>
  <c r="AA15" i="13"/>
  <c r="AB16" i="13"/>
  <c r="AB12" i="13" l="1"/>
  <c r="AC10" i="13"/>
  <c r="AD47" i="14"/>
  <c r="AD49" i="14"/>
  <c r="AF8" i="13"/>
  <c r="AC28" i="14"/>
  <c r="AE26" i="14" s="1"/>
  <c r="AE24" i="14" s="1"/>
  <c r="AD13" i="13"/>
  <c r="AC11" i="13"/>
  <c r="AB15" i="13"/>
  <c r="AC16" i="13"/>
  <c r="AC12" i="13" l="1"/>
  <c r="AD12" i="13"/>
  <c r="AC14" i="13"/>
  <c r="AD25" i="14"/>
  <c r="AE28" i="14" s="1"/>
  <c r="AE47" i="14"/>
  <c r="AE49" i="14"/>
  <c r="AE7" i="13"/>
  <c r="AD28" i="14"/>
  <c r="AF26" i="14" s="1"/>
  <c r="AF24" i="14" s="1"/>
  <c r="AD10" i="13"/>
  <c r="AD11" i="13"/>
  <c r="AE9" i="13"/>
  <c r="AE13" i="13"/>
  <c r="AD14" i="13" l="1"/>
  <c r="AG26" i="14"/>
  <c r="AE25" i="14"/>
  <c r="AF49" i="14"/>
  <c r="AF47" i="14"/>
  <c r="AF7" i="13"/>
  <c r="AD9" i="13"/>
  <c r="AC15" i="13"/>
  <c r="AD16" i="13"/>
  <c r="AG24" i="14" l="1"/>
  <c r="AG49" i="14" s="1"/>
  <c r="AE14" i="13"/>
  <c r="AE11" i="13"/>
  <c r="AE12" i="13"/>
  <c r="AE16" i="13"/>
  <c r="AF25" i="14"/>
  <c r="AG47" i="14"/>
  <c r="AG7" i="13"/>
  <c r="AH8" i="13"/>
  <c r="AG8" i="13"/>
  <c r="AE10" i="13"/>
  <c r="AF13" i="13"/>
  <c r="AG13" i="13"/>
  <c r="AH13" i="13"/>
  <c r="AH7" i="13" l="1"/>
  <c r="AG25" i="14"/>
  <c r="AF14" i="13"/>
  <c r="AI8" i="13"/>
  <c r="AF12" i="13"/>
  <c r="AF16" i="13"/>
  <c r="AF28" i="14"/>
  <c r="AH26" i="14" s="1"/>
  <c r="AH24" i="14" s="1"/>
  <c r="AF11" i="13"/>
  <c r="AF10" i="13"/>
  <c r="AD15" i="13"/>
  <c r="AG14" i="13"/>
  <c r="AF9" i="13"/>
  <c r="AE15" i="13"/>
  <c r="AG16" i="13"/>
  <c r="AG12" i="13" l="1"/>
  <c r="AH12" i="13"/>
  <c r="AH47" i="14"/>
  <c r="AH49" i="14"/>
  <c r="AJ8" i="13"/>
  <c r="AG28" i="14"/>
  <c r="AI26" i="14" s="1"/>
  <c r="AI24" i="14" s="1"/>
  <c r="AG11" i="13"/>
  <c r="AG10" i="13"/>
  <c r="AH28" i="14"/>
  <c r="AH9" i="13"/>
  <c r="AG9" i="13"/>
  <c r="AI13" i="13"/>
  <c r="AH25" i="14" l="1"/>
  <c r="AJ26" i="14"/>
  <c r="AI47" i="14"/>
  <c r="AI7" i="13"/>
  <c r="AL8" i="13"/>
  <c r="AK8" i="13"/>
  <c r="AH10" i="13"/>
  <c r="AH14" i="13"/>
  <c r="AI9" i="13"/>
  <c r="AH16" i="13"/>
  <c r="AH11" i="13"/>
  <c r="AF15" i="13"/>
  <c r="AJ24" i="14" l="1"/>
  <c r="AJ49" i="14" s="1"/>
  <c r="AI25" i="14"/>
  <c r="AI49" i="14"/>
  <c r="AJ28" i="14" s="1"/>
  <c r="AI12" i="13"/>
  <c r="AJ25" i="14"/>
  <c r="AJ47" i="14"/>
  <c r="AJ7" i="13"/>
  <c r="AK7" i="13"/>
  <c r="AI28" i="14"/>
  <c r="AK26" i="14" s="1"/>
  <c r="AK24" i="14" s="1"/>
  <c r="AJ13" i="13"/>
  <c r="AI10" i="13"/>
  <c r="AJ12" i="13"/>
  <c r="AJ16" i="13"/>
  <c r="AI16" i="13"/>
  <c r="AG15" i="13"/>
  <c r="AL26" i="14" l="1"/>
  <c r="AL24" i="14" s="1"/>
  <c r="AK49" i="14"/>
  <c r="AK47" i="14"/>
  <c r="AM8" i="13"/>
  <c r="AK28" i="14"/>
  <c r="AK10" i="13"/>
  <c r="AJ10" i="13"/>
  <c r="AK12" i="13"/>
  <c r="AK9" i="13"/>
  <c r="AJ9" i="13"/>
  <c r="AI11" i="13"/>
  <c r="AK13" i="13"/>
  <c r="AI14" i="13"/>
  <c r="AL12" i="13" l="1"/>
  <c r="AM26" i="14"/>
  <c r="AM24" i="14" s="1"/>
  <c r="AK25" i="14"/>
  <c r="AL47" i="14"/>
  <c r="AL49" i="14"/>
  <c r="AL7" i="13"/>
  <c r="AN8" i="13"/>
  <c r="AO8" i="13"/>
  <c r="AJ11" i="13"/>
  <c r="AJ14" i="13"/>
  <c r="AK16" i="13"/>
  <c r="AL25" i="14" l="1"/>
  <c r="AM7" i="13"/>
  <c r="AM47" i="14"/>
  <c r="AM49" i="14"/>
  <c r="AL28" i="14"/>
  <c r="AN26" i="14" s="1"/>
  <c r="AN24" i="14" s="1"/>
  <c r="AM9" i="13"/>
  <c r="AL9" i="13"/>
  <c r="AM12" i="13"/>
  <c r="AL13" i="13"/>
  <c r="AL10" i="13"/>
  <c r="AH15" i="13"/>
  <c r="AP8" i="13" l="1"/>
  <c r="AM25" i="14"/>
  <c r="AN28" i="14" s="1"/>
  <c r="AN7" i="13"/>
  <c r="AN47" i="14"/>
  <c r="AN49" i="14"/>
  <c r="AQ8" i="13"/>
  <c r="AM28" i="14"/>
  <c r="AO26" i="14" s="1"/>
  <c r="AO24" i="14" s="1"/>
  <c r="AN9" i="13"/>
  <c r="AL16" i="13"/>
  <c r="AK11" i="13"/>
  <c r="AN12" i="13" l="1"/>
  <c r="AP26" i="14"/>
  <c r="AN25" i="14"/>
  <c r="AO47" i="14"/>
  <c r="AO49" i="14"/>
  <c r="AO7" i="13"/>
  <c r="AM16" i="13"/>
  <c r="AI15" i="13"/>
  <c r="AM10" i="13"/>
  <c r="AM13" i="13"/>
  <c r="AK14" i="13"/>
  <c r="AP24" i="14" l="1"/>
  <c r="AP49" i="14" s="1"/>
  <c r="AO12" i="13"/>
  <c r="AP25" i="14"/>
  <c r="AO25" i="14"/>
  <c r="AP47" i="14"/>
  <c r="AO28" i="14"/>
  <c r="AQ26" i="14" s="1"/>
  <c r="AQ24" i="14" s="1"/>
  <c r="AP7" i="13"/>
  <c r="AR8" i="13"/>
  <c r="AL14" i="13"/>
  <c r="AJ15" i="13"/>
  <c r="AP12" i="13" l="1"/>
  <c r="AQ47" i="14"/>
  <c r="AQ49" i="14"/>
  <c r="AQ7" i="13"/>
  <c r="AN13" i="13"/>
  <c r="AS8" i="13"/>
  <c r="AO9" i="13"/>
  <c r="AP9" i="13"/>
  <c r="AN10" i="13"/>
  <c r="AT8" i="13"/>
  <c r="AQ12" i="13"/>
  <c r="AO13" i="13"/>
  <c r="AL11" i="13"/>
  <c r="AQ25" i="14" l="1"/>
  <c r="AN16" i="13"/>
  <c r="AU8" i="13"/>
  <c r="AR7" i="13"/>
  <c r="AP28" i="14"/>
  <c r="AR26" i="14" s="1"/>
  <c r="AR24" i="14" s="1"/>
  <c r="AQ28" i="14"/>
  <c r="AZ8" i="13" l="1"/>
  <c r="AX8" i="13"/>
  <c r="AY8" i="13"/>
  <c r="AW8" i="13"/>
  <c r="AS26" i="14"/>
  <c r="AR49" i="14"/>
  <c r="AR47" i="14"/>
  <c r="AO16" i="13"/>
  <c r="AO10" i="13"/>
  <c r="AQ9" i="13"/>
  <c r="AR12" i="13"/>
  <c r="AM11" i="13"/>
  <c r="AM14" i="13"/>
  <c r="AK15" i="13"/>
  <c r="AS24" i="14" l="1"/>
  <c r="AS49" i="14" s="1"/>
  <c r="AS25" i="14"/>
  <c r="AR25" i="14"/>
  <c r="AS47" i="14"/>
  <c r="AV8" i="13"/>
  <c r="AS9" i="13"/>
  <c r="AQ13" i="13"/>
  <c r="AS7" i="13"/>
  <c r="AP13" i="13"/>
  <c r="AR28" i="14"/>
  <c r="AT26" i="14" s="1"/>
  <c r="AT24" i="14" s="1"/>
  <c r="AP10" i="13"/>
  <c r="AP16" i="13"/>
  <c r="AR9" i="13"/>
  <c r="AS12" i="13"/>
  <c r="AL15" i="13"/>
  <c r="AT47" i="14" l="1"/>
  <c r="AT49" i="14"/>
  <c r="AT7" i="13"/>
  <c r="AQ10" i="13"/>
  <c r="AR13" i="13"/>
  <c r="AN14" i="13"/>
  <c r="AN11" i="13"/>
  <c r="AQ16" i="13"/>
  <c r="AT12" i="13"/>
  <c r="AT25" i="14" l="1"/>
  <c r="AT9" i="13"/>
  <c r="AR16" i="13"/>
  <c r="AS28" i="14"/>
  <c r="AU26" i="14" s="1"/>
  <c r="AU24" i="14" s="1"/>
  <c r="AO11" i="13"/>
  <c r="AT28" i="14"/>
  <c r="AU7" i="13"/>
  <c r="AZ7" i="13" l="1"/>
  <c r="AY7" i="13"/>
  <c r="AX7" i="13"/>
  <c r="AW7" i="13"/>
  <c r="AV26" i="14"/>
  <c r="AV24" i="14" s="1"/>
  <c r="AR10" i="13"/>
  <c r="AU28" i="14"/>
  <c r="AS16" i="13"/>
  <c r="AS13" i="13"/>
  <c r="AO14" i="13"/>
  <c r="AS10" i="13"/>
  <c r="AU12" i="13"/>
  <c r="AU9" i="13"/>
  <c r="AM15" i="13"/>
  <c r="AY12" i="13" l="1"/>
  <c r="AZ12" i="13"/>
  <c r="AX12" i="13"/>
  <c r="AW12" i="13"/>
  <c r="AZ9" i="13"/>
  <c r="AX9" i="13"/>
  <c r="AY9" i="13"/>
  <c r="AW9" i="13"/>
  <c r="AW26" i="14"/>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X24" i="14" s="1"/>
  <c r="AW28" i="14"/>
  <c r="AX25" i="14"/>
  <c r="AW49" i="14"/>
  <c r="AX28" i="14" s="1"/>
  <c r="AZ10" i="13"/>
  <c r="AX10" i="13"/>
  <c r="AY10" i="13"/>
  <c r="AW10" i="13"/>
  <c r="AZ13" i="13"/>
  <c r="AX13" i="13"/>
  <c r="AW13" i="13"/>
  <c r="AY13" i="13"/>
  <c r="AU16" i="13"/>
  <c r="AV10" i="13"/>
  <c r="AR14" i="13"/>
  <c r="AR11" i="13"/>
  <c r="AV13" i="13"/>
  <c r="AY26" i="14" l="1"/>
  <c r="AY24" i="14" s="1"/>
  <c r="AZ16" i="13"/>
  <c r="AW16" i="13"/>
  <c r="AY16" i="13"/>
  <c r="AX16" i="13"/>
  <c r="AX47" i="14"/>
  <c r="AO15" i="13"/>
  <c r="AV16" i="13"/>
  <c r="AZ26" i="14" l="1"/>
  <c r="AZ24" i="14" s="1"/>
  <c r="AY25" i="14"/>
  <c r="AX49" i="14"/>
  <c r="AY28" i="14" s="1"/>
  <c r="BB24" i="14" s="1"/>
  <c r="AY47" i="14"/>
  <c r="AS11" i="13"/>
  <c r="AS14" i="13"/>
  <c r="AZ25" i="14" l="1"/>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E2" authorId="0" shapeId="0">
      <text>
        <r>
          <rPr>
            <b/>
            <sz val="9"/>
            <color indexed="81"/>
            <rFont val="Tahoma"/>
            <family val="2"/>
          </rPr>
          <t>Kimberly Clark:</t>
        </r>
        <r>
          <rPr>
            <sz val="9"/>
            <color indexed="81"/>
            <rFont val="Tahoma"/>
            <family val="2"/>
          </rPr>
          <t xml:space="preserve">
Enter the physical facility maximum station capacity here.</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<sst xmlns="http://schemas.openxmlformats.org/spreadsheetml/2006/main" count="1275" uniqueCount="82">
  <si>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</si>
  <si>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</si>
  <si>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</si>
  <si>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</si>
  <si>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</si>
  <si>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</si>
  <si>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</si>
  <si>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</si>
  <si>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</si>
  <si>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</si>
  <si>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</si>
  <si>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</si>
  <si>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</si>
  <si>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</si>
  <si>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</si>
  <si>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</si>
  <si>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</si>
  <si>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</si>
  <si>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</si>
  <si>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</si>
  <si>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</si>
  <si>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</si>
  <si>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</si>
  <si>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</si>
  <si>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</si>
  <si>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</si>
  <si>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</si>
  <si>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</si>
  <si>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</si>
  <si>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</si>
  <si>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</si>
  <si>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</si>
  <si>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</si>
  <si>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</si>
  <si>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</si>
  <si>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</si>
  <si>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</si>
  <si>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</si>
  <si>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</si>
  <si>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</si>
  <si>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</si>
  <si>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</si>
  <si>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</si>
  <si>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</si>
  <si>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</si>
  <si>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</si>
  <si>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</si>
  <si>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</si>
  <si>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</si>
  <si>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</si>
  <si>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</si>
  <si>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</si>
  <si>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</si>
  <si>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</si>
  <si>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</si>
  <si>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</si>
  <si>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</si>
  <si>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</si>
  <si>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</si>
  <si>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Facility Maximum Capacity Stations</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</si>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</sst>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8">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96">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2" borderId="4" xfId="0"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7" xfId="0" applyFill="1" applyBorder="1" applyProtection="1">
      <protection locked="0"/>
    </xf>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24962512"/>
        <c:axId val="224962904"/>
      </c:lineChart>
      <c:dateAx>
        <c:axId val="22496251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2904"/>
        <c:crosses val="autoZero"/>
        <c:auto val="0"/>
        <c:lblOffset val="100"/>
        <c:baseTimeUnit val="days"/>
        <c:majorUnit val="6"/>
        <c:majorTimeUnit val="months"/>
        <c:minorUnit val="31"/>
        <c:minorTimeUnit val="days"/>
      </c:dateAx>
      <c:valAx>
        <c:axId val="22496290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2512"/>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2.1875</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27048904"/>
        <c:axId val="2270492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2.7555833044282574</c:v>
                      </c:pt>
                      <c:pt idx="8">
                        <c:v>2.3326523080358901</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2.5747910072234395</c:v>
                      </c:pt>
                      <c:pt idx="41">
                        <c:v>2.2880079334533057</c:v>
                      </c:pt>
                      <c:pt idx="42">
                        <c:v>2.3346826246182131</c:v>
                      </c:pt>
                      <c:pt idx="43">
                        <c:v>2.594091805131348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2.7197965082668514</c:v>
                      </c:pt>
                      <c:pt idx="8">
                        <c:v>2.2832542127470239</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2.5413521629737845</c:v>
                      </c:pt>
                      <c:pt idx="41">
                        <c:v>2.2378332837403505</c:v>
                      </c:pt>
                      <c:pt idx="42">
                        <c:v>2.263688711155794</c:v>
                      </c:pt>
                      <c:pt idx="43">
                        <c:v>2.5152096790619933</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2.2583719030765042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2.5079133187241296</c:v>
                      </c:pt>
                      <c:pt idx="41">
                        <c:v>2.188559640906234</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2.2346688024464387</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2.4744744744744747</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2.2108289673049892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2.1875</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2.1875</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270489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49296"/>
        <c:crosses val="autoZero"/>
        <c:auto val="0"/>
        <c:lblOffset val="100"/>
        <c:baseTimeUnit val="days"/>
        <c:majorUnit val="6"/>
        <c:majorTimeUnit val="months"/>
        <c:minorUnit val="31"/>
        <c:minorTimeUnit val="days"/>
      </c:dateAx>
      <c:valAx>
        <c:axId val="2270492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489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2.8629436929124754</c:v>
                </c:pt>
                <c:pt idx="8">
                  <c:v>2.4859340393169518</c:v>
                </c:pt>
                <c:pt idx="9">
                  <c:v>2.7194654817310697</c:v>
                </c:pt>
                <c:pt idx="10">
                  <c:v>2.8291213479299029</c:v>
                </c:pt>
                <c:pt idx="11">
                  <c:v>2.3904978831345693</c:v>
                </c:pt>
                <c:pt idx="12">
                  <c:v>2.3027731901755026</c:v>
                </c:pt>
                <c:pt idx="13">
                  <c:v>2.3685667098948024</c:v>
                </c:pt>
                <c:pt idx="14">
                  <c:v>2.3247043634152691</c:v>
                </c:pt>
                <c:pt idx="15">
                  <c:v>2.5001537493334025</c:v>
                </c:pt>
                <c:pt idx="16">
                  <c:v>2.1492549774971357</c:v>
                </c:pt>
                <c:pt idx="17">
                  <c:v>2.2808420169357357</c:v>
                </c:pt>
                <c:pt idx="18">
                  <c:v>2.3027731901755026</c:v>
                </c:pt>
                <c:pt idx="19">
                  <c:v>2.2150484972164355</c:v>
                </c:pt>
                <c:pt idx="20">
                  <c:v>2.6968416439556986</c:v>
                </c:pt>
                <c:pt idx="21">
                  <c:v>2.4721048402927237</c:v>
                </c:pt>
                <c:pt idx="22">
                  <c:v>2.781117945329314</c:v>
                </c:pt>
                <c:pt idx="23">
                  <c:v>2.8373021462450576</c:v>
                </c:pt>
                <c:pt idx="24">
                  <c:v>2.5001969407505955</c:v>
                </c:pt>
                <c:pt idx="25">
                  <c:v>2.8934863471608012</c:v>
                </c:pt>
                <c:pt idx="26">
                  <c:v>2.8653942467029294</c:v>
                </c:pt>
                <c:pt idx="27">
                  <c:v>2.781117945329314</c:v>
                </c:pt>
                <c:pt idx="28">
                  <c:v>2.6125653425820827</c:v>
                </c:pt>
                <c:pt idx="29">
                  <c:v>2.5282890412084673</c:v>
                </c:pt>
                <c:pt idx="30">
                  <c:v>2.7530258448714422</c:v>
                </c:pt>
                <c:pt idx="31">
                  <c:v>2.7249337444135704</c:v>
                </c:pt>
                <c:pt idx="32">
                  <c:v>2.7249337444135704</c:v>
                </c:pt>
                <c:pt idx="33">
                  <c:v>2.6968416439556986</c:v>
                </c:pt>
                <c:pt idx="34">
                  <c:v>2.8092100457871858</c:v>
                </c:pt>
                <c:pt idx="35">
                  <c:v>2.8934863471608012</c:v>
                </c:pt>
                <c:pt idx="36">
                  <c:v>2.9496705480765453</c:v>
                </c:pt>
                <c:pt idx="37">
                  <c:v>3.7503552974329697</c:v>
                </c:pt>
                <c:pt idx="38">
                  <c:v>3.6827813281098529</c:v>
                </c:pt>
                <c:pt idx="39">
                  <c:v>3.4800594201405031</c:v>
                </c:pt>
                <c:pt idx="40">
                  <c:v>2.6751075399724051</c:v>
                </c:pt>
                <c:pt idx="41">
                  <c:v>2.3135453455647612</c:v>
                </c:pt>
                <c:pt idx="42">
                  <c:v>2.301306600161896</c:v>
                </c:pt>
                <c:pt idx="43">
                  <c:v>2.5570073335132175</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2.7555833044282574</c:v>
                </c:pt>
                <c:pt idx="8">
                  <c:v>2.3326523080358901</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2.5747910072234395</c:v>
                </c:pt>
                <c:pt idx="41">
                  <c:v>2.2880079334533057</c:v>
                </c:pt>
                <c:pt idx="42">
                  <c:v>2.3346826246182131</c:v>
                </c:pt>
                <c:pt idx="43">
                  <c:v>2.594091805131348</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2.7197965082668514</c:v>
                </c:pt>
                <c:pt idx="8">
                  <c:v>2.2832542127470239</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2.5413521629737845</c:v>
                </c:pt>
                <c:pt idx="41">
                  <c:v>2.2378332837403505</c:v>
                </c:pt>
                <c:pt idx="42">
                  <c:v>2.263688711155794</c:v>
                </c:pt>
                <c:pt idx="43">
                  <c:v>2.5152096790619933</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2.2583719030765042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2.5079133187241296</c:v>
                </c:pt>
                <c:pt idx="41">
                  <c:v>2.188559640906234</c:v>
                </c:pt>
                <c:pt idx="42">
                  <c:v>2.25</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2.2346688024464387</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2.4744744744744747</c:v>
                </c:pt>
                <c:pt idx="41">
                  <c:v>2.1666666666666665</c:v>
                </c:pt>
                <c:pt idx="42">
                  <c:v>2.25</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2.2108289673049892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2.1875</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2.1875</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2.1875</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27050080"/>
        <c:axId val="227050472"/>
        <c:extLst xmlns:c16r2="http://schemas.microsoft.com/office/drawing/2015/06/chart"/>
      </c:lineChart>
      <c:dateAx>
        <c:axId val="22705008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50472"/>
        <c:crosses val="autoZero"/>
        <c:auto val="0"/>
        <c:lblOffset val="100"/>
        <c:baseTimeUnit val="days"/>
        <c:majorUnit val="6"/>
        <c:majorTimeUnit val="months"/>
        <c:minorUnit val="31"/>
        <c:minorTimeUnit val="days"/>
      </c:dateAx>
      <c:valAx>
        <c:axId val="22705047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50080"/>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2.8629436929124754</c:v>
                </c:pt>
                <c:pt idx="8">
                  <c:v>2.4859340393169518</c:v>
                </c:pt>
                <c:pt idx="9">
                  <c:v>2.7194654817310697</c:v>
                </c:pt>
                <c:pt idx="10">
                  <c:v>2.8291213479299029</c:v>
                </c:pt>
                <c:pt idx="11">
                  <c:v>2.3904978831345693</c:v>
                </c:pt>
                <c:pt idx="12">
                  <c:v>2.3027731901755026</c:v>
                </c:pt>
                <c:pt idx="13">
                  <c:v>2.3685667098948024</c:v>
                </c:pt>
                <c:pt idx="14">
                  <c:v>2.3247043634152691</c:v>
                </c:pt>
                <c:pt idx="15">
                  <c:v>2.5001537493334025</c:v>
                </c:pt>
                <c:pt idx="16">
                  <c:v>2.1492549774971357</c:v>
                </c:pt>
                <c:pt idx="17">
                  <c:v>2.2808420169357357</c:v>
                </c:pt>
                <c:pt idx="18">
                  <c:v>2.3027731901755026</c:v>
                </c:pt>
                <c:pt idx="19">
                  <c:v>2.2150484972164355</c:v>
                </c:pt>
                <c:pt idx="20">
                  <c:v>2.6968416439556986</c:v>
                </c:pt>
                <c:pt idx="21">
                  <c:v>2.4721048402927237</c:v>
                </c:pt>
                <c:pt idx="22">
                  <c:v>2.781117945329314</c:v>
                </c:pt>
                <c:pt idx="23">
                  <c:v>2.8373021462450576</c:v>
                </c:pt>
                <c:pt idx="24">
                  <c:v>2.5001969407505955</c:v>
                </c:pt>
                <c:pt idx="25">
                  <c:v>2.8934863471608012</c:v>
                </c:pt>
                <c:pt idx="26">
                  <c:v>2.8653942467029294</c:v>
                </c:pt>
                <c:pt idx="27">
                  <c:v>2.781117945329314</c:v>
                </c:pt>
                <c:pt idx="28">
                  <c:v>2.6125653425820827</c:v>
                </c:pt>
                <c:pt idx="29">
                  <c:v>2.5282890412084673</c:v>
                </c:pt>
                <c:pt idx="30">
                  <c:v>2.7530258448714422</c:v>
                </c:pt>
                <c:pt idx="31">
                  <c:v>2.7249337444135704</c:v>
                </c:pt>
                <c:pt idx="32">
                  <c:v>2.7249337444135704</c:v>
                </c:pt>
                <c:pt idx="33">
                  <c:v>2.6968416439556986</c:v>
                </c:pt>
                <c:pt idx="34">
                  <c:v>2.8092100457871858</c:v>
                </c:pt>
                <c:pt idx="35">
                  <c:v>2.8934863471608012</c:v>
                </c:pt>
                <c:pt idx="36">
                  <c:v>2.9496705480765453</c:v>
                </c:pt>
                <c:pt idx="37">
                  <c:v>3.7503552974329697</c:v>
                </c:pt>
                <c:pt idx="38">
                  <c:v>3.6827813281098529</c:v>
                </c:pt>
                <c:pt idx="39">
                  <c:v>3.4800594201405031</c:v>
                </c:pt>
                <c:pt idx="40">
                  <c:v>2.6751075399724051</c:v>
                </c:pt>
                <c:pt idx="41">
                  <c:v>2.3135453455647612</c:v>
                </c:pt>
                <c:pt idx="42">
                  <c:v>2.301306600161896</c:v>
                </c:pt>
                <c:pt idx="43">
                  <c:v>2.5570073335132175</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27051256"/>
        <c:axId val="227051648"/>
      </c:lineChart>
      <c:dateAx>
        <c:axId val="22705125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51648"/>
        <c:crosses val="autoZero"/>
        <c:auto val="0"/>
        <c:lblOffset val="100"/>
        <c:baseTimeUnit val="days"/>
        <c:majorUnit val="6"/>
        <c:majorTimeUnit val="months"/>
        <c:minorUnit val="31"/>
        <c:minorTimeUnit val="days"/>
      </c:dateAx>
      <c:valAx>
        <c:axId val="22705164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51256"/>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24963688"/>
        <c:axId val="22496408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2496368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4080"/>
        <c:crosses val="autoZero"/>
        <c:auto val="0"/>
        <c:lblOffset val="100"/>
        <c:baseTimeUnit val="days"/>
        <c:majorUnit val="6"/>
        <c:majorTimeUnit val="months"/>
        <c:minorUnit val="31"/>
        <c:minorTimeUnit val="days"/>
      </c:dateAx>
      <c:valAx>
        <c:axId val="22496408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368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2.7555833044282574</c:v>
                </c:pt>
                <c:pt idx="8">
                  <c:v>2.3326523080358901</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2.5747910072234395</c:v>
                </c:pt>
                <c:pt idx="41">
                  <c:v>2.2880079334533057</c:v>
                </c:pt>
                <c:pt idx="42">
                  <c:v>2.3346826246182131</c:v>
                </c:pt>
                <c:pt idx="43">
                  <c:v>2.594091805131348</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24964864"/>
        <c:axId val="22496525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2496486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5256"/>
        <c:crosses val="autoZero"/>
        <c:auto val="0"/>
        <c:lblOffset val="100"/>
        <c:baseTimeUnit val="days"/>
        <c:majorUnit val="6"/>
        <c:majorTimeUnit val="months"/>
        <c:minorUnit val="31"/>
        <c:minorTimeUnit val="days"/>
      </c:dateAx>
      <c:valAx>
        <c:axId val="22496525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486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2.7197965082668514</c:v>
                </c:pt>
                <c:pt idx="8">
                  <c:v>2.2832542127470239</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2.5413521629737845</c:v>
                </c:pt>
                <c:pt idx="41">
                  <c:v>2.2378332837403505</c:v>
                </c:pt>
                <c:pt idx="42">
                  <c:v>2.263688711155794</c:v>
                </c:pt>
                <c:pt idx="43">
                  <c:v>2.5152096790619933</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24966040"/>
        <c:axId val="22496643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2.7555833044282574</c:v>
                      </c:pt>
                      <c:pt idx="8">
                        <c:v>2.3326523080358901</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2.5747910072234395</c:v>
                      </c:pt>
                      <c:pt idx="41">
                        <c:v>2.2880079334533057</c:v>
                      </c:pt>
                      <c:pt idx="42">
                        <c:v>2.3346826246182131</c:v>
                      </c:pt>
                      <c:pt idx="43">
                        <c:v>2.594091805131348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2496604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6432"/>
        <c:crosses val="autoZero"/>
        <c:auto val="0"/>
        <c:lblOffset val="100"/>
        <c:baseTimeUnit val="days"/>
        <c:majorUnit val="6"/>
        <c:majorTimeUnit val="months"/>
        <c:minorUnit val="31"/>
        <c:minorTimeUnit val="days"/>
      </c:dateAx>
      <c:valAx>
        <c:axId val="22496643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604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2.2583719030765042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2.5079133187241296</c:v>
                </c:pt>
                <c:pt idx="41">
                  <c:v>2.188559640906234</c:v>
                </c:pt>
                <c:pt idx="42">
                  <c:v>2.25</c:v>
                </c:pt>
                <c:pt idx="43">
                  <c:v>2.5</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24967216"/>
        <c:axId val="22496760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2.7555833044282574</c:v>
                      </c:pt>
                      <c:pt idx="8">
                        <c:v>2.3326523080358901</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2.5747910072234395</c:v>
                      </c:pt>
                      <c:pt idx="41">
                        <c:v>2.2880079334533057</c:v>
                      </c:pt>
                      <c:pt idx="42">
                        <c:v>2.3346826246182131</c:v>
                      </c:pt>
                      <c:pt idx="43">
                        <c:v>2.594091805131348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2.7197965082668514</c:v>
                      </c:pt>
                      <c:pt idx="8">
                        <c:v>2.2832542127470239</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2.5413521629737845</c:v>
                      </c:pt>
                      <c:pt idx="41">
                        <c:v>2.2378332837403505</c:v>
                      </c:pt>
                      <c:pt idx="42">
                        <c:v>2.263688711155794</c:v>
                      </c:pt>
                      <c:pt idx="43">
                        <c:v>2.5152096790619933</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2496721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7608"/>
        <c:crosses val="autoZero"/>
        <c:auto val="0"/>
        <c:lblOffset val="100"/>
        <c:baseTimeUnit val="days"/>
        <c:majorUnit val="6"/>
        <c:majorTimeUnit val="months"/>
        <c:minorUnit val="31"/>
        <c:minorTimeUnit val="days"/>
      </c:dateAx>
      <c:valAx>
        <c:axId val="22496760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721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2.2346688024464387</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2.4744744744744747</c:v>
                </c:pt>
                <c:pt idx="41">
                  <c:v>2.1666666666666665</c:v>
                </c:pt>
                <c:pt idx="42">
                  <c:v>2.25</c:v>
                </c:pt>
                <c:pt idx="43">
                  <c:v>2.5</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24968392"/>
        <c:axId val="22496878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2.7555833044282574</c:v>
                      </c:pt>
                      <c:pt idx="8">
                        <c:v>2.3326523080358901</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2.5747910072234395</c:v>
                      </c:pt>
                      <c:pt idx="41">
                        <c:v>2.2880079334533057</c:v>
                      </c:pt>
                      <c:pt idx="42">
                        <c:v>2.3346826246182131</c:v>
                      </c:pt>
                      <c:pt idx="43">
                        <c:v>2.594091805131348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2.7197965082668514</c:v>
                      </c:pt>
                      <c:pt idx="8">
                        <c:v>2.2832542127470239</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2.5413521629737845</c:v>
                      </c:pt>
                      <c:pt idx="41">
                        <c:v>2.2378332837403505</c:v>
                      </c:pt>
                      <c:pt idx="42">
                        <c:v>2.263688711155794</c:v>
                      </c:pt>
                      <c:pt idx="43">
                        <c:v>2.5152096790619933</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2.2583719030765042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2.5079133187241296</c:v>
                      </c:pt>
                      <c:pt idx="41">
                        <c:v>2.188559640906234</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2496839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8784"/>
        <c:crosses val="autoZero"/>
        <c:auto val="0"/>
        <c:lblOffset val="100"/>
        <c:baseTimeUnit val="days"/>
        <c:majorUnit val="6"/>
        <c:majorTimeUnit val="months"/>
        <c:minorUnit val="31"/>
        <c:minorTimeUnit val="days"/>
      </c:dateAx>
      <c:valAx>
        <c:axId val="22496878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6839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2.2108289673049892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27045376"/>
        <c:axId val="22704576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2.7555833044282574</c:v>
                      </c:pt>
                      <c:pt idx="8">
                        <c:v>2.3326523080358901</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2.5747910072234395</c:v>
                      </c:pt>
                      <c:pt idx="41">
                        <c:v>2.2880079334533057</c:v>
                      </c:pt>
                      <c:pt idx="42">
                        <c:v>2.3346826246182131</c:v>
                      </c:pt>
                      <c:pt idx="43">
                        <c:v>2.594091805131348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2.7197965082668514</c:v>
                      </c:pt>
                      <c:pt idx="8">
                        <c:v>2.2832542127470239</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2.5413521629737845</c:v>
                      </c:pt>
                      <c:pt idx="41">
                        <c:v>2.2378332837403505</c:v>
                      </c:pt>
                      <c:pt idx="42">
                        <c:v>2.263688711155794</c:v>
                      </c:pt>
                      <c:pt idx="43">
                        <c:v>2.5152096790619933</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2.2583719030765042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2.5079133187241296</c:v>
                      </c:pt>
                      <c:pt idx="41">
                        <c:v>2.188559640906234</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2.2346688024464387</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2.4744744744744747</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2704537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45768"/>
        <c:crosses val="autoZero"/>
        <c:auto val="0"/>
        <c:lblOffset val="100"/>
        <c:baseTimeUnit val="days"/>
        <c:majorUnit val="6"/>
        <c:majorTimeUnit val="months"/>
        <c:minorUnit val="31"/>
        <c:minorTimeUnit val="days"/>
      </c:dateAx>
      <c:valAx>
        <c:axId val="22704576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4537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2.1875</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27046552"/>
        <c:axId val="22704694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2.7555833044282574</c:v>
                      </c:pt>
                      <c:pt idx="8">
                        <c:v>2.3326523080358901</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2.5747910072234395</c:v>
                      </c:pt>
                      <c:pt idx="41">
                        <c:v>2.2880079334533057</c:v>
                      </c:pt>
                      <c:pt idx="42">
                        <c:v>2.3346826246182131</c:v>
                      </c:pt>
                      <c:pt idx="43">
                        <c:v>2.594091805131348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2.7197965082668514</c:v>
                      </c:pt>
                      <c:pt idx="8">
                        <c:v>2.2832542127470239</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2.5413521629737845</c:v>
                      </c:pt>
                      <c:pt idx="41">
                        <c:v>2.2378332837403505</c:v>
                      </c:pt>
                      <c:pt idx="42">
                        <c:v>2.263688711155794</c:v>
                      </c:pt>
                      <c:pt idx="43">
                        <c:v>2.5152096790619933</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2.2583719030765042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2.5079133187241296</c:v>
                      </c:pt>
                      <c:pt idx="41">
                        <c:v>2.188559640906234</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2.2346688024464387</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2.4744744744744747</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2.2108289673049892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2704655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46944"/>
        <c:crosses val="autoZero"/>
        <c:auto val="0"/>
        <c:lblOffset val="100"/>
        <c:baseTimeUnit val="days"/>
        <c:majorUnit val="6"/>
        <c:majorTimeUnit val="months"/>
        <c:minorUnit val="31"/>
        <c:minorTimeUnit val="days"/>
      </c:dateAx>
      <c:valAx>
        <c:axId val="22704694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4655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2.4137931034482758</c:v>
                </c:pt>
                <c:pt idx="1">
                  <c:v>2.5172413793103448</c:v>
                </c:pt>
                <c:pt idx="2">
                  <c:v>2.7241379310344827</c:v>
                </c:pt>
                <c:pt idx="3">
                  <c:v>3.0689655172413794</c:v>
                </c:pt>
                <c:pt idx="4">
                  <c:v>3.2068965517241379</c:v>
                </c:pt>
                <c:pt idx="5">
                  <c:v>3.2068965517241379</c:v>
                </c:pt>
                <c:pt idx="6">
                  <c:v>3</c:v>
                </c:pt>
                <c:pt idx="7">
                  <c:v>3.3125</c:v>
                </c:pt>
                <c:pt idx="8">
                  <c:v>3.28125</c:v>
                </c:pt>
                <c:pt idx="9">
                  <c:v>3.3513513513513513</c:v>
                </c:pt>
                <c:pt idx="10">
                  <c:v>3.4864864864864864</c:v>
                </c:pt>
                <c:pt idx="11">
                  <c:v>2.9459459459459461</c:v>
                </c:pt>
                <c:pt idx="12">
                  <c:v>2.8378378378378377</c:v>
                </c:pt>
                <c:pt idx="13">
                  <c:v>2.347826086956522</c:v>
                </c:pt>
                <c:pt idx="14">
                  <c:v>2.3043478260869565</c:v>
                </c:pt>
                <c:pt idx="15">
                  <c:v>2.4782608695652173</c:v>
                </c:pt>
                <c:pt idx="16">
                  <c:v>2.7222222222222223</c:v>
                </c:pt>
                <c:pt idx="17">
                  <c:v>2.8888888888888888</c:v>
                </c:pt>
                <c:pt idx="18">
                  <c:v>2.9166666666666665</c:v>
                </c:pt>
                <c:pt idx="19">
                  <c:v>2.8055555555555554</c:v>
                </c:pt>
                <c:pt idx="20">
                  <c:v>2.6666666666666665</c:v>
                </c:pt>
                <c:pt idx="21">
                  <c:v>2.4444444444444446</c:v>
                </c:pt>
                <c:pt idx="22">
                  <c:v>2.75</c:v>
                </c:pt>
                <c:pt idx="23">
                  <c:v>2.8055555555555554</c:v>
                </c:pt>
                <c:pt idx="24">
                  <c:v>2.4722222222222223</c:v>
                </c:pt>
                <c:pt idx="25">
                  <c:v>2.8611111111111112</c:v>
                </c:pt>
                <c:pt idx="26">
                  <c:v>2.8333333333333335</c:v>
                </c:pt>
                <c:pt idx="27">
                  <c:v>2.75</c:v>
                </c:pt>
                <c:pt idx="28">
                  <c:v>2.5833333333333335</c:v>
                </c:pt>
                <c:pt idx="29">
                  <c:v>2.5</c:v>
                </c:pt>
                <c:pt idx="30">
                  <c:v>2.7222222222222223</c:v>
                </c:pt>
                <c:pt idx="31">
                  <c:v>2.6944444444444446</c:v>
                </c:pt>
                <c:pt idx="32">
                  <c:v>2.6944444444444446</c:v>
                </c:pt>
                <c:pt idx="33">
                  <c:v>3.2</c:v>
                </c:pt>
                <c:pt idx="34">
                  <c:v>3.3333333333333335</c:v>
                </c:pt>
                <c:pt idx="35">
                  <c:v>3.4333333333333331</c:v>
                </c:pt>
                <c:pt idx="36">
                  <c:v>3.5</c:v>
                </c:pt>
                <c:pt idx="37">
                  <c:v>3.7</c:v>
                </c:pt>
                <c:pt idx="38">
                  <c:v>3.3030303030303032</c:v>
                </c:pt>
                <c:pt idx="39">
                  <c:v>2.7837837837837838</c:v>
                </c:pt>
                <c:pt idx="40">
                  <c:v>2.7837837837837838</c:v>
                </c:pt>
                <c:pt idx="41">
                  <c:v>2.810810810810811</c:v>
                </c:pt>
                <c:pt idx="42">
                  <c:v>2.9189189189189189</c:v>
                </c:pt>
                <c:pt idx="43">
                  <c:v>3.2432432432432434</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2.1875</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27047728"/>
        <c:axId val="2270481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2.8271568967510694</c:v>
                      </c:pt>
                      <c:pt idx="8">
                        <c:v>2.433970575866911</c:v>
                      </c:pt>
                      <c:pt idx="9">
                        <c:v>2.6434411824808923</c:v>
                      </c:pt>
                      <c:pt idx="10">
                        <c:v>2.7500315527422186</c:v>
                      </c:pt>
                      <c:pt idx="11">
                        <c:v>2.3236700716969132</c:v>
                      </c:pt>
                      <c:pt idx="12">
                        <c:v>2.2383977754878521</c:v>
                      </c:pt>
                      <c:pt idx="13">
                        <c:v>2.302351997644648</c:v>
                      </c:pt>
                      <c:pt idx="14">
                        <c:v>2.2597158495401173</c:v>
                      </c:pt>
                      <c:pt idx="15">
                        <c:v>2.4302604419582394</c:v>
                      </c:pt>
                      <c:pt idx="16">
                        <c:v>2.0891712571219956</c:v>
                      </c:pt>
                      <c:pt idx="17">
                        <c:v>2.217079701435587</c:v>
                      </c:pt>
                      <c:pt idx="18">
                        <c:v>2.2383977754878521</c:v>
                      </c:pt>
                      <c:pt idx="19">
                        <c:v>2.1531254792787911</c:v>
                      </c:pt>
                      <c:pt idx="20">
                        <c:v>2.6010231503190409</c:v>
                      </c:pt>
                      <c:pt idx="21">
                        <c:v>2.3842712211257875</c:v>
                      </c:pt>
                      <c:pt idx="22">
                        <c:v>2.6823051237665108</c:v>
                      </c:pt>
                      <c:pt idx="23">
                        <c:v>2.7364931060648239</c:v>
                      </c:pt>
                      <c:pt idx="24">
                        <c:v>2.4113652122749438</c:v>
                      </c:pt>
                      <c:pt idx="25">
                        <c:v>2.7906810883631374</c:v>
                      </c:pt>
                      <c:pt idx="26">
                        <c:v>2.7635870972139807</c:v>
                      </c:pt>
                      <c:pt idx="27">
                        <c:v>2.6823051237665108</c:v>
                      </c:pt>
                      <c:pt idx="28">
                        <c:v>2.5197411768715705</c:v>
                      </c:pt>
                      <c:pt idx="29">
                        <c:v>2.4384592034241006</c:v>
                      </c:pt>
                      <c:pt idx="30">
                        <c:v>2.655211132617354</c:v>
                      </c:pt>
                      <c:pt idx="31">
                        <c:v>2.6281171414681972</c:v>
                      </c:pt>
                      <c:pt idx="32">
                        <c:v>2.6281171414681972</c:v>
                      </c:pt>
                      <c:pt idx="33">
                        <c:v>2.6010231503190409</c:v>
                      </c:pt>
                      <c:pt idx="34">
                        <c:v>2.7093991149156675</c:v>
                      </c:pt>
                      <c:pt idx="35">
                        <c:v>2.7906810883631374</c:v>
                      </c:pt>
                      <c:pt idx="36">
                        <c:v>2.8448690706614506</c:v>
                      </c:pt>
                      <c:pt idx="37">
                        <c:v>3.5912390043459181</c:v>
                      </c:pt>
                      <c:pt idx="38">
                        <c:v>3.5265319952586043</c:v>
                      </c:pt>
                      <c:pt idx="39">
                        <c:v>3.3324109679966627</c:v>
                      </c:pt>
                      <c:pt idx="40">
                        <c:v>2.6416686957227498</c:v>
                      </c:pt>
                      <c:pt idx="41">
                        <c:v>2.3326249329748641</c:v>
                      </c:pt>
                      <c:pt idx="42">
                        <c:v>2.3658014125674227</c:v>
                      </c:pt>
                      <c:pt idx="43">
                        <c:v>2.6286682361860252</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2.7913701005896634</c:v>
                      </c:pt>
                      <c:pt idx="8">
                        <c:v>2.382884002347784</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2.6082298514730948</c:v>
                      </c:pt>
                      <c:pt idx="41">
                        <c:v>2.3391085314992677</c:v>
                      </c:pt>
                      <c:pt idx="42">
                        <c:v>2.4082744157705389</c:v>
                      </c:pt>
                      <c:pt idx="43">
                        <c:v>2.6758604619672655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2.7555833044282574</c:v>
                      </c:pt>
                      <c:pt idx="8">
                        <c:v>2.3326523080358901</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2.5747910072234395</c:v>
                      </c:pt>
                      <c:pt idx="41">
                        <c:v>2.2880079334533057</c:v>
                      </c:pt>
                      <c:pt idx="42">
                        <c:v>2.3346826246182131</c:v>
                      </c:pt>
                      <c:pt idx="43">
                        <c:v>2.594091805131348</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2.7197965082668514</c:v>
                      </c:pt>
                      <c:pt idx="8">
                        <c:v>2.2832542127470239</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2.5413521629737845</c:v>
                      </c:pt>
                      <c:pt idx="41">
                        <c:v>2.2378332837403505</c:v>
                      </c:pt>
                      <c:pt idx="42">
                        <c:v>2.263688711155794</c:v>
                      </c:pt>
                      <c:pt idx="43">
                        <c:v>2.5152096790619933</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2.2583719030765042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2.5079133187241296</c:v>
                      </c:pt>
                      <c:pt idx="41">
                        <c:v>2.188559640906234</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2.2346688024464387</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2.4744744744744747</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2.2108289673049892</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2.4137931034482758</c:v>
                      </c:pt>
                      <c:pt idx="1">
                        <c:v>2.5172413793103448</c:v>
                      </c:pt>
                      <c:pt idx="2">
                        <c:v>2.7241379310344827</c:v>
                      </c:pt>
                      <c:pt idx="3">
                        <c:v>3.0689655172413794</c:v>
                      </c:pt>
                      <c:pt idx="4">
                        <c:v>3.2068965517241379</c:v>
                      </c:pt>
                      <c:pt idx="5">
                        <c:v>3.2068965517241379</c:v>
                      </c:pt>
                      <c:pt idx="6">
                        <c:v>3.3103448275862069</c:v>
                      </c:pt>
                      <c:pt idx="7">
                        <c:v>2.7179487179487181</c:v>
                      </c:pt>
                      <c:pt idx="8">
                        <c:v>2.1875</c:v>
                      </c:pt>
                      <c:pt idx="9">
                        <c:v>2.5833333333333335</c:v>
                      </c:pt>
                      <c:pt idx="10">
                        <c:v>2.6875</c:v>
                      </c:pt>
                      <c:pt idx="11">
                        <c:v>2.2708333333333335</c:v>
                      </c:pt>
                      <c:pt idx="12">
                        <c:v>2.1875</c:v>
                      </c:pt>
                      <c:pt idx="13">
                        <c:v>2.25</c:v>
                      </c:pt>
                      <c:pt idx="14">
                        <c:v>2.2083333333333335</c:v>
                      </c:pt>
                      <c:pt idx="15">
                        <c:v>2.375</c:v>
                      </c:pt>
                      <c:pt idx="16">
                        <c:v>2.0416666666666665</c:v>
                      </c:pt>
                      <c:pt idx="17">
                        <c:v>2.1666666666666665</c:v>
                      </c:pt>
                      <c:pt idx="18">
                        <c:v>2.1875</c:v>
                      </c:pt>
                      <c:pt idx="19">
                        <c:v>2.1041666666666665</c:v>
                      </c:pt>
                      <c:pt idx="20">
                        <c:v>2.5263157894736841</c:v>
                      </c:pt>
                      <c:pt idx="21">
                        <c:v>2.3157894736842106</c:v>
                      </c:pt>
                      <c:pt idx="22">
                        <c:v>2.6052631578947367</c:v>
                      </c:pt>
                      <c:pt idx="23">
                        <c:v>2.6578947368421053</c:v>
                      </c:pt>
                      <c:pt idx="24">
                        <c:v>2.3421052631578947</c:v>
                      </c:pt>
                      <c:pt idx="25">
                        <c:v>2.7105263157894739</c:v>
                      </c:pt>
                      <c:pt idx="26">
                        <c:v>2.6842105263157894</c:v>
                      </c:pt>
                      <c:pt idx="27">
                        <c:v>2.6052631578947367</c:v>
                      </c:pt>
                      <c:pt idx="28">
                        <c:v>2.4473684210526314</c:v>
                      </c:pt>
                      <c:pt idx="29">
                        <c:v>2.3684210526315788</c:v>
                      </c:pt>
                      <c:pt idx="30">
                        <c:v>2.5789473684210527</c:v>
                      </c:pt>
                      <c:pt idx="31">
                        <c:v>2.5526315789473686</c:v>
                      </c:pt>
                      <c:pt idx="32">
                        <c:v>2.5526315789473686</c:v>
                      </c:pt>
                      <c:pt idx="33">
                        <c:v>2.5263157894736841</c:v>
                      </c:pt>
                      <c:pt idx="34">
                        <c:v>2.6315789473684212</c:v>
                      </c:pt>
                      <c:pt idx="35">
                        <c:v>2.7105263157894739</c:v>
                      </c:pt>
                      <c:pt idx="36">
                        <c:v>2.763157894736842</c:v>
                      </c:pt>
                      <c:pt idx="37">
                        <c:v>3.46875</c:v>
                      </c:pt>
                      <c:pt idx="38">
                        <c:v>3.40625</c:v>
                      </c:pt>
                      <c:pt idx="39">
                        <c:v>3.21875</c:v>
                      </c:pt>
                      <c:pt idx="40">
                        <c:v>2.4523809523809526</c:v>
                      </c:pt>
                      <c:pt idx="41">
                        <c:v>2.1666666666666665</c:v>
                      </c:pt>
                      <c:pt idx="42">
                        <c:v>2.25</c:v>
                      </c:pt>
                      <c:pt idx="43">
                        <c:v>2.5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270477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48120"/>
        <c:crosses val="autoZero"/>
        <c:auto val="0"/>
        <c:lblOffset val="100"/>
        <c:baseTimeUnit val="days"/>
        <c:majorUnit val="6"/>
        <c:majorTimeUnit val="months"/>
        <c:minorUnit val="31"/>
        <c:minorTimeUnit val="days"/>
      </c:dateAx>
      <c:valAx>
        <c:axId val="2270481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477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mberly\Deskto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1"/>
    <col min="2" max="2" width="114.88671875" style="151" customWidth="1"/>
    <col min="3" max="16384" width="8.88671875" style="151"/>
  </cols>
  <sheetData>
    <row r="1" spans="1:8" x14ac:dyDescent="0.55000000000000004">
      <c r="B1" s="154" t="s">
        <v>66</v>
      </c>
      <c r="C1" s="153"/>
      <c r="D1" s="153"/>
      <c r="E1" s="153"/>
      <c r="F1" s="153"/>
      <c r="G1" s="153"/>
      <c r="H1" s="153"/>
    </row>
    <row r="2" spans="1:8" ht="45" x14ac:dyDescent="0.55000000000000004">
      <c r="A2" s="151">
        <v>1</v>
      </c>
      <c r="B2" s="152" t="s">
        <v>67</v>
      </c>
    </row>
    <row r="4" spans="1:8" ht="95.25" customHeight="1" x14ac:dyDescent="0.55000000000000004">
      <c r="A4" s="151">
        <v>2</v>
      </c>
      <c r="B4" s="152" t="s">
        <v>68</v>
      </c>
    </row>
    <row r="6" spans="1:8" ht="161.25" customHeight="1" x14ac:dyDescent="0.55000000000000004">
      <c r="A6" s="151">
        <v>3</v>
      </c>
      <c r="B6" s="152" t="s">
        <v>69</v>
      </c>
    </row>
    <row r="8" spans="1:8" ht="123.75" customHeight="1" x14ac:dyDescent="0.55000000000000004">
      <c r="A8" s="151">
        <v>4</v>
      </c>
      <c r="B8" s="152" t="s">
        <v>70</v>
      </c>
    </row>
    <row r="10" spans="1:8" ht="135" x14ac:dyDescent="0.55000000000000004">
      <c r="A10" s="151">
        <v>5</v>
      </c>
      <c r="B10" s="152" t="s">
        <v>71</v>
      </c>
    </row>
    <row r="12" spans="1:8" ht="97.5" customHeight="1" x14ac:dyDescent="0.55000000000000004">
      <c r="A12" s="151">
        <v>6</v>
      </c>
      <c r="B12" s="152" t="s">
        <v>72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F1" sqref="F1"/>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7">J20+365.25</f>
        <v>36525.75</v>
      </c>
      <c r="M20" s="184">
        <f t="shared" si="7"/>
        <v>36707</v>
      </c>
      <c r="N20" s="185">
        <f t="shared" si="7"/>
        <v>36891</v>
      </c>
      <c r="O20" s="184">
        <f t="shared" si="7"/>
        <v>37072.25</v>
      </c>
      <c r="P20" s="185">
        <f t="shared" si="7"/>
        <v>37256.25</v>
      </c>
      <c r="Q20" s="184">
        <f t="shared" si="7"/>
        <v>37437.5</v>
      </c>
      <c r="R20" s="185">
        <f t="shared" si="7"/>
        <v>37621.5</v>
      </c>
      <c r="S20" s="184">
        <f t="shared" si="7"/>
        <v>37802.75</v>
      </c>
      <c r="T20" s="185">
        <f t="shared" si="7"/>
        <v>37986.75</v>
      </c>
      <c r="U20" s="184">
        <f t="shared" si="7"/>
        <v>38168</v>
      </c>
      <c r="V20" s="185">
        <f t="shared" si="7"/>
        <v>38352</v>
      </c>
      <c r="W20" s="184">
        <f t="shared" si="7"/>
        <v>38533.25</v>
      </c>
      <c r="X20" s="185">
        <f t="shared" si="7"/>
        <v>38717.25</v>
      </c>
      <c r="Y20" s="184">
        <f t="shared" si="7"/>
        <v>38898.5</v>
      </c>
      <c r="Z20" s="185">
        <f t="shared" si="7"/>
        <v>39082.5</v>
      </c>
      <c r="AA20" s="184">
        <f t="shared" si="7"/>
        <v>39263.75</v>
      </c>
      <c r="AB20" s="185">
        <f t="shared" si="7"/>
        <v>39447.75</v>
      </c>
      <c r="AC20" s="184">
        <f t="shared" si="7"/>
        <v>39629</v>
      </c>
      <c r="AD20" s="185">
        <f t="shared" si="7"/>
        <v>39813</v>
      </c>
      <c r="AE20" s="184">
        <f t="shared" si="7"/>
        <v>39994.25</v>
      </c>
      <c r="AF20" s="185">
        <f t="shared" si="7"/>
        <v>40178.25</v>
      </c>
      <c r="AG20" s="184">
        <f t="shared" si="7"/>
        <v>40359.5</v>
      </c>
      <c r="AH20" s="185">
        <f t="shared" si="7"/>
        <v>40543.5</v>
      </c>
      <c r="AI20" s="184">
        <f t="shared" si="7"/>
        <v>40724.75</v>
      </c>
      <c r="AJ20" s="185">
        <f t="shared" si="7"/>
        <v>40908.75</v>
      </c>
      <c r="AK20" s="184">
        <f t="shared" si="7"/>
        <v>41090</v>
      </c>
      <c r="AL20" s="185">
        <f t="shared" si="7"/>
        <v>41274</v>
      </c>
      <c r="AM20" s="184">
        <f t="shared" si="7"/>
        <v>41455.25</v>
      </c>
      <c r="AN20" s="185">
        <f t="shared" si="7"/>
        <v>41639.25</v>
      </c>
      <c r="AO20" s="184">
        <f t="shared" si="7"/>
        <v>41820.5</v>
      </c>
      <c r="AP20" s="185">
        <f t="shared" si="7"/>
        <v>42004.5</v>
      </c>
      <c r="AQ20" s="184">
        <f t="shared" si="7"/>
        <v>42185.75</v>
      </c>
      <c r="AR20" s="185">
        <f t="shared" si="7"/>
        <v>42369.75</v>
      </c>
      <c r="AS20" s="184">
        <f t="shared" si="7"/>
        <v>42551</v>
      </c>
      <c r="AT20" s="185">
        <f t="shared" si="7"/>
        <v>42735</v>
      </c>
      <c r="AU20" s="184">
        <f t="shared" si="7"/>
        <v>42916.25</v>
      </c>
      <c r="AV20" s="185">
        <f t="shared" si="7"/>
        <v>43100.25</v>
      </c>
      <c r="AW20" s="184">
        <f t="shared" si="7"/>
        <v>43281.5</v>
      </c>
      <c r="AX20" s="185">
        <f t="shared" si="7"/>
        <v>43465.5</v>
      </c>
      <c r="AY20" s="184">
        <f t="shared" si="7"/>
        <v>43646.75</v>
      </c>
      <c r="AZ20" s="185">
        <f t="shared" si="7"/>
        <v>43830.75</v>
      </c>
      <c r="BB20" s="184">
        <f>AY20+365.25</f>
        <v>44012</v>
      </c>
      <c r="BC20" s="185">
        <f>AZ20+365.25</f>
        <v>44196</v>
      </c>
      <c r="BD20" s="184">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2.7179487179487181</v>
      </c>
      <c r="K24" s="114">
        <f t="shared" si="12"/>
        <v>2.2583719030765042</v>
      </c>
      <c r="L24" s="113">
        <f t="shared" si="12"/>
        <v>2.5833333333333335</v>
      </c>
      <c r="M24" s="114">
        <f t="shared" si="12"/>
        <v>2.6875</v>
      </c>
      <c r="N24" s="113">
        <f t="shared" si="12"/>
        <v>2.2708333333333335</v>
      </c>
      <c r="O24" s="114">
        <f t="shared" si="12"/>
        <v>2.1875</v>
      </c>
      <c r="P24" s="113">
        <f t="shared" si="12"/>
        <v>2.25</v>
      </c>
      <c r="Q24" s="114">
        <f t="shared" si="12"/>
        <v>2.2083333333333335</v>
      </c>
      <c r="R24" s="113">
        <f t="shared" si="12"/>
        <v>2.375</v>
      </c>
      <c r="S24" s="114">
        <f t="shared" si="12"/>
        <v>2.0416666666666665</v>
      </c>
      <c r="T24" s="113">
        <f t="shared" si="12"/>
        <v>2.1666666666666665</v>
      </c>
      <c r="U24" s="114">
        <f t="shared" si="12"/>
        <v>2.1875</v>
      </c>
      <c r="V24" s="113">
        <f t="shared" si="12"/>
        <v>2.1041666666666665</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2.5079133187241296</v>
      </c>
      <c r="AR24" s="113">
        <f t="shared" si="12"/>
        <v>2.188559640906234</v>
      </c>
      <c r="AS24" s="114">
        <f t="shared" si="12"/>
        <v>2.25</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3.0141467727674627</v>
      </c>
      <c r="K25" s="123">
        <f t="shared" si="14"/>
        <v>2.4881603105126109</v>
      </c>
      <c r="L25" s="122">
        <f t="shared" si="14"/>
        <v>2.4208526182049188</v>
      </c>
      <c r="M25" s="123">
        <f t="shared" si="14"/>
        <v>2.635416666666667</v>
      </c>
      <c r="N25" s="122">
        <f t="shared" si="14"/>
        <v>2.479166666666667</v>
      </c>
      <c r="O25" s="123">
        <f t="shared" si="14"/>
        <v>2.229166666666667</v>
      </c>
      <c r="P25" s="122">
        <f t="shared" si="14"/>
        <v>2.21875</v>
      </c>
      <c r="Q25" s="123">
        <f t="shared" si="14"/>
        <v>2.229166666666667</v>
      </c>
      <c r="R25" s="122">
        <f t="shared" si="14"/>
        <v>2.291666666666667</v>
      </c>
      <c r="S25" s="123">
        <f t="shared" si="14"/>
        <v>2.208333333333333</v>
      </c>
      <c r="T25" s="122">
        <f t="shared" si="14"/>
        <v>2.1041666666666665</v>
      </c>
      <c r="U25" s="123">
        <f t="shared" si="14"/>
        <v>2.177083333333333</v>
      </c>
      <c r="V25" s="122">
        <f t="shared" si="14"/>
        <v>2.145833333333333</v>
      </c>
      <c r="W25" s="123">
        <f t="shared" si="14"/>
        <v>2.3152412280701755</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2.863331659362065</v>
      </c>
      <c r="AR25" s="122">
        <f t="shared" si="14"/>
        <v>2.3482364798151818</v>
      </c>
      <c r="AS25" s="123">
        <f t="shared" si="14"/>
        <v>2.2192798204531172</v>
      </c>
      <c r="AT25" s="122">
        <f t="shared" si="14"/>
        <v>2.375</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39</v>
      </c>
      <c r="K26" s="116">
        <f>IF(J26+I28+(IF(J16&gt;0,0,J16))&gt;'SDR Patient and Stations'!$E$2,'SDR Patient and Stations'!$E$2,J26+I28+(IF(J16&gt;0,0,J16)))</f>
        <v>46.493670886075954</v>
      </c>
      <c r="L26" s="117">
        <f>IF(K26+J28+(IF(K16&gt;0,0,K16))&gt;'SDR Patient and Stations'!$E$2,'SDR Patient and Stations'!$E$2,K26+J28+(IF(K16&gt;0,0,K16)))</f>
        <v>48</v>
      </c>
      <c r="M26" s="116">
        <f>IF(L26+K28+(IF(L16&gt;0,0,L16))&gt;'SDR Patient and Stations'!$E$2,'SDR Patient and Stations'!$E$2,L26+K28+(IF(L16&gt;0,0,L16)))</f>
        <v>48</v>
      </c>
      <c r="N26" s="117">
        <f>IF(M26+L28+(IF(M16&gt;0,0,M16))&gt;'SDR Patient and Stations'!$E$2,'SDR Patient and Stations'!$E$2,M26+L28+(IF(M16&gt;0,0,M16)))</f>
        <v>48</v>
      </c>
      <c r="O26" s="116">
        <f>IF(N26+M28+(IF(N16&gt;0,0,N16))&gt;'SDR Patient and Stations'!$E$2,'SDR Patient and Stations'!$E$2,N26+M28+(IF(N16&gt;0,0,N16)))</f>
        <v>48</v>
      </c>
      <c r="P26" s="117">
        <f>IF(O26+N28+(IF(O16&gt;0,0,O16))&gt;'SDR Patient and Stations'!$E$2,'SDR Patient and Stations'!$E$2,O26+N28+(IF(O16&gt;0,0,O16)))</f>
        <v>48</v>
      </c>
      <c r="Q26" s="116">
        <f>IF(P26+O28+(IF(P16&gt;0,0,P16))&gt;'SDR Patient and Stations'!$E$2,'SDR Patient and Stations'!$E$2,P26+O28+(IF(P16&gt;0,0,P16)))</f>
        <v>48</v>
      </c>
      <c r="R26" s="117">
        <f>IF(Q26+P28+(IF(Q16&gt;0,0,Q16))&gt;'SDR Patient and Stations'!$E$2,'SDR Patient and Stations'!$E$2,Q26+P28+(IF(Q16&gt;0,0,Q16)))</f>
        <v>48</v>
      </c>
      <c r="S26" s="116">
        <f>IF(R26+Q28+(IF(R16&gt;0,0,R16))&gt;'SDR Patient and Stations'!$E$2,'SDR Patient and Stations'!$E$2,R26+Q28+(IF(R16&gt;0,0,R16)))</f>
        <v>48</v>
      </c>
      <c r="T26" s="117">
        <f>IF(S26+R28+(IF(S16&gt;0,0,S16))&gt;'SDR Patient and Stations'!$E$2,'SDR Patient and Stations'!$E$2,S26+R28+(IF(S16&gt;0,0,S16)))</f>
        <v>48</v>
      </c>
      <c r="U26" s="116">
        <f>IF(T26+S28+(IF(T16&gt;0,0,T16))&gt;'SDR Patient and Stations'!$E$2,'SDR Patient and Stations'!$E$2,T26+S28+(IF(T16&gt;0,0,T16)))</f>
        <v>48</v>
      </c>
      <c r="V26" s="117">
        <f>IF(U26+T28+(IF(U16&gt;0,0,U16))&gt;'SDR Patient and Stations'!$E$2,'SDR Patient and Stations'!$E$2,U26+T28+(IF(U16&gt;0,0,U16)))</f>
        <v>48</v>
      </c>
      <c r="W26" s="116">
        <f>IF(V26+U28+(IF(V16&gt;0,0,V16))&gt;'SDR Patient and Stations'!$E$2,'SDR Patient and Stations'!$E$2,V26+U28+(IF(V16&gt;0,0,V16)))</f>
        <v>38</v>
      </c>
      <c r="X26" s="117">
        <f>IF(W26+V28+(IF(W16&gt;0,0,W16))&gt;'SDR Patient and Stations'!$E$2,'SDR Patient and Stations'!$E$2,W26+V28+(IF(W16&gt;0,0,W16)))</f>
        <v>38</v>
      </c>
      <c r="Y26" s="116">
        <f>IF(X26+W28+(IF(X16&gt;0,0,X16))&gt;'SDR Patient and Stations'!$E$2,'SDR Patient and Stations'!$E$2,X26+W28+(IF(X16&gt;0,0,X16)))</f>
        <v>38</v>
      </c>
      <c r="Z26" s="117">
        <f>IF(Y26+X28+(IF(Y16&gt;0,0,Y16))&gt;'SDR Patient and Stations'!$E$2,'SDR Patient and Stations'!$E$2,Y26+X28+(IF(Y16&gt;0,0,Y16)))</f>
        <v>38</v>
      </c>
      <c r="AA26" s="116">
        <f>IF(Z26+Y28+(IF(Z16&gt;0,0,Z16))&gt;'SDR Patient and Stations'!$E$2,'SDR Patient and Stations'!$E$2,Z26+Y28+(IF(Z16&gt;0,0,Z16)))</f>
        <v>38</v>
      </c>
      <c r="AB26" s="117">
        <f>IF(AA26+Z28+(IF(AA16&gt;0,0,AA16))&gt;'SDR Patient and Stations'!$E$2,'SDR Patient and Stations'!$E$2,AA26+Z28+(IF(AA16&gt;0,0,AA16)))</f>
        <v>38</v>
      </c>
      <c r="AC26" s="116">
        <f>IF(AB26+AA28+(IF(AB16&gt;0,0,AB16))&gt;'SDR Patient and Stations'!$E$2,'SDR Patient and Stations'!$E$2,AB26+AA28+(IF(AB16&gt;0,0,AB16)))</f>
        <v>38</v>
      </c>
      <c r="AD26" s="117">
        <f>IF(AC26+AB28+(IF(AC16&gt;0,0,AC16))&gt;'SDR Patient and Stations'!$E$2,'SDR Patient and Stations'!$E$2,AC26+AB28+(IF(AC16&gt;0,0,AC16)))</f>
        <v>38</v>
      </c>
      <c r="AE26" s="116">
        <f>IF(AD26+AC28+(IF(AD16&gt;0,0,AD16))&gt;'SDR Patient and Stations'!$E$2,'SDR Patient and Stations'!$E$2,AD26+AC28+(IF(AD16&gt;0,0,AD16)))</f>
        <v>38</v>
      </c>
      <c r="AF26" s="117">
        <f>IF(AE26+AD28+(IF(AE16&gt;0,0,AE16))&gt;'SDR Patient and Stations'!$E$2,'SDR Patient and Stations'!$E$2,AE26+AD28+(IF(AE16&gt;0,0,AE16)))</f>
        <v>38</v>
      </c>
      <c r="AG26" s="116">
        <f>IF(AF26+AE28+(IF(AF16&gt;0,0,AF16))&gt;'SDR Patient and Stations'!$E$2,'SDR Patient and Stations'!$E$2,AF26+AE28+(IF(AF16&gt;0,0,AF16)))</f>
        <v>38</v>
      </c>
      <c r="AH26" s="117">
        <f>IF(AG26+AF28+(IF(AG16&gt;0,0,AG16))&gt;'SDR Patient and Stations'!$E$2,'SDR Patient and Stations'!$E$2,AG26+AF28+(IF(AG16&gt;0,0,AG16)))</f>
        <v>38</v>
      </c>
      <c r="AI26" s="116">
        <f>IF(AH26+AG28+(IF(AH16&gt;0,0,AH16))&gt;'SDR Patient and Stations'!$E$2,'SDR Patient and Stations'!$E$2,AH26+AG28+(IF(AH16&gt;0,0,AH16)))</f>
        <v>38</v>
      </c>
      <c r="AJ26" s="117">
        <f>IF(AI26+AH28+(IF(AI16&gt;0,0,AI16))&gt;'SDR Patient and Stations'!$E$2,'SDR Patient and Stations'!$E$2,AI26+AH28+(IF(AI16&gt;0,0,AI16)))</f>
        <v>38</v>
      </c>
      <c r="AK26" s="116">
        <f>IF(AJ26+AI28+(IF(AJ16&gt;0,0,AJ16))&gt;'SDR Patient and Stations'!$E$2,'SDR Patient and Stations'!$E$2,AJ26+AI28+(IF(AJ16&gt;0,0,AJ16)))</f>
        <v>38</v>
      </c>
      <c r="AL26" s="117">
        <f>IF(AK26+AJ28+(IF(AK16&gt;0,0,AK16))&gt;'SDR Patient and Stations'!$E$2,'SDR Patient and Stations'!$E$2,AK26+AJ28+(IF(AK16&gt;0,0,AK16)))</f>
        <v>38</v>
      </c>
      <c r="AM26" s="116">
        <f>IF(AL26+AK28+(IF(AL16&gt;0,0,AL16))&gt;'SDR Patient and Stations'!$E$2,'SDR Patient and Stations'!$E$2,AL26+AK28+(IF(AL16&gt;0,0,AL16)))</f>
        <v>38</v>
      </c>
      <c r="AN26" s="117">
        <f>IF(AM26+AL28+(IF(AM16&gt;0,0,AM16))&gt;'SDR Patient and Stations'!$E$2,'SDR Patient and Stations'!$E$2,AM26+AL28+(IF(AM16&gt;0,0,AM16)))</f>
        <v>32</v>
      </c>
      <c r="AO26" s="116">
        <f>IF(AN26+AM28+(IF(AN16&gt;0,0,AN16))&gt;'SDR Patient and Stations'!$E$2,'SDR Patient and Stations'!$E$2,AN26+AM28+(IF(AN16&gt;0,0,AN16)))</f>
        <v>32</v>
      </c>
      <c r="AP26" s="117">
        <f>IF(AO26+AN28+(IF(AO16&gt;0,0,AO16))&gt;'SDR Patient and Stations'!$E$2,'SDR Patient and Stations'!$E$2,AO26+AN28+(IF(AO16&gt;0,0,AO16)))</f>
        <v>32</v>
      </c>
      <c r="AQ26" s="116">
        <f>IF(AP26+AO28+(IF(AP16&gt;0,0,AP16))&gt;'SDR Patient and Stations'!$E$2,'SDR Patient and Stations'!$E$2,AP26+AO28+(IF(AP16&gt;0,0,AP16)))</f>
        <v>41.07</v>
      </c>
      <c r="AR26" s="117">
        <f>IF(AQ26+AP28+(IF(AQ16&gt;0,0,AQ16))&gt;'SDR Patient and Stations'!$E$2,'SDR Patient and Stations'!$E$2,AQ26+AP28+(IF(AQ16&gt;0,0,AQ16)))</f>
        <v>47.519838187702263</v>
      </c>
      <c r="AS26" s="116">
        <f>IF(AR26+AQ28+(IF(AR16&gt;0,0,AR16))&gt;'SDR Patient and Stations'!$E$2,'SDR Patient and Stations'!$E$2,AR26+AQ28+(IF(AR16&gt;0,0,AR16)))</f>
        <v>48</v>
      </c>
      <c r="AT26" s="117">
        <f>IF(AS26+AR28+(IF(AS16&gt;0,0,AS16))&gt;'SDR Patient and Stations'!$E$2,'SDR Patient and Stations'!$E$2,AS26+AR28+(IF(AS16&gt;0,0,AS16)))</f>
        <v>48</v>
      </c>
      <c r="AU26" s="116">
        <f>IF(AT26+AS28+(IF(AT16&gt;0,0,AT16))&gt;'SDR Patient and Stations'!$E$2,'SDR Patient and Stations'!$E$2,AT26+AS28+(IF(AT16&gt;0,0,AT16)))</f>
        <v>48</v>
      </c>
      <c r="AV26" s="117">
        <f>IF(AU26+AT28+(IF(AU16&gt;0,0,AU16))&gt;'SDR Patient and Stations'!$E$2,'SDR Patient and Stations'!$E$2,AU26+AT28+(IF(AU16&gt;0,0,AU16)))</f>
        <v>48</v>
      </c>
      <c r="AW26" s="116">
        <f>IF(AV26+AU28+(IF(AV16&gt;0,0,AV16))&gt;'SDR Patient and Stations'!$E$2,'SDR Patient and Stations'!$E$2,AV26+AU28+(IF(AV16&gt;0,0,AV16)))</f>
        <v>48</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10</v>
      </c>
      <c r="I28" s="116">
        <f t="shared" si="15"/>
        <v>7.4936708860759538</v>
      </c>
      <c r="J28" s="117">
        <f t="shared" si="15"/>
        <v>5.5168539325842687</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9.07</v>
      </c>
      <c r="AP28" s="117">
        <f t="shared" si="15"/>
        <v>6.4498381877022624</v>
      </c>
      <c r="AQ28" s="116">
        <f t="shared" si="15"/>
        <v>1.679365079365077</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37.719047619047622</v>
      </c>
      <c r="G45" s="69">
        <f t="shared" ref="G45:AZ45" si="23">G43/$F$1</f>
        <v>39.493150684931507</v>
      </c>
      <c r="H45" s="61">
        <f t="shared" si="23"/>
        <v>36.493670886075954</v>
      </c>
      <c r="I45" s="69">
        <f t="shared" si="23"/>
        <v>34.516853932584269</v>
      </c>
      <c r="J45" s="61">
        <f t="shared" si="23"/>
        <v>40.272401433691755</v>
      </c>
      <c r="K45" s="69">
        <f t="shared" si="23"/>
        <v>39.516129032258064</v>
      </c>
      <c r="L45" s="61">
        <f t="shared" si="23"/>
        <v>53.388888888888893</v>
      </c>
      <c r="M45" s="69">
        <f t="shared" si="23"/>
        <v>52.330188679245282</v>
      </c>
      <c r="N45" s="61">
        <f t="shared" si="23"/>
        <v>37.717460317460315</v>
      </c>
      <c r="O45" s="69">
        <f t="shared" si="23"/>
        <v>29.637096774193548</v>
      </c>
      <c r="P45" s="61">
        <f t="shared" si="23"/>
        <v>30.139534883720927</v>
      </c>
      <c r="Q45" s="69">
        <f t="shared" si="23"/>
        <v>34.36085626911315</v>
      </c>
      <c r="R45" s="61">
        <f t="shared" si="23"/>
        <v>41.25714285714286</v>
      </c>
      <c r="S45" s="69">
        <f t="shared" si="23"/>
        <v>29.641975308641975</v>
      </c>
      <c r="T45" s="61">
        <f t="shared" si="23"/>
        <v>34.012578616352201</v>
      </c>
      <c r="U45" s="69">
        <f t="shared" si="23"/>
        <v>32.236842105263158</v>
      </c>
      <c r="V45" s="61">
        <f t="shared" si="23"/>
        <v>34.697278911564624</v>
      </c>
      <c r="W45" s="69">
        <f t="shared" si="23"/>
        <v>29.538461538461537</v>
      </c>
      <c r="X45" s="61">
        <f t="shared" si="23"/>
        <v>24.584126984126982</v>
      </c>
      <c r="Y45" s="69">
        <f t="shared" si="23"/>
        <v>32.346534653465348</v>
      </c>
      <c r="Z45" s="61">
        <f t="shared" si="23"/>
        <v>35.420138888888893</v>
      </c>
      <c r="AA45" s="69">
        <f t="shared" si="23"/>
        <v>30.003787878787879</v>
      </c>
      <c r="AB45" s="61">
        <f t="shared" si="23"/>
        <v>35.72053872053872</v>
      </c>
      <c r="AC45" s="69">
        <f t="shared" si="23"/>
        <v>34.336633663366335</v>
      </c>
      <c r="AD45" s="61">
        <f t="shared" si="23"/>
        <v>36.707865168539321</v>
      </c>
      <c r="AE45" s="69">
        <f t="shared" si="23"/>
        <v>27.990291262135923</v>
      </c>
      <c r="AF45" s="61">
        <f t="shared" si="23"/>
        <v>26.470588235294116</v>
      </c>
      <c r="AG45" s="69">
        <f t="shared" si="23"/>
        <v>32.336700336700339</v>
      </c>
      <c r="AH45" s="61">
        <f t="shared" si="23"/>
        <v>33.724014336917563</v>
      </c>
      <c r="AI45" s="69">
        <f t="shared" si="23"/>
        <v>34.848148148148148</v>
      </c>
      <c r="AJ45" s="61">
        <f t="shared" si="23"/>
        <v>31.346938775510207</v>
      </c>
      <c r="AK45" s="69">
        <f t="shared" si="23"/>
        <v>34.364261168384878</v>
      </c>
      <c r="AL45" s="61">
        <f t="shared" si="23"/>
        <v>36.457044673539521</v>
      </c>
      <c r="AM45" s="69">
        <f t="shared" si="23"/>
        <v>38.28125</v>
      </c>
      <c r="AN45" s="61">
        <f t="shared" si="23"/>
        <v>41.07</v>
      </c>
      <c r="AO45" s="69">
        <f t="shared" si="23"/>
        <v>38.449838187702262</v>
      </c>
      <c r="AP45" s="61">
        <f t="shared" si="23"/>
        <v>33.679365079365077</v>
      </c>
      <c r="AQ45" s="69">
        <f t="shared" si="23"/>
        <v>31.858858858858856</v>
      </c>
      <c r="AR45" s="61">
        <f t="shared" si="23"/>
        <v>33.076452599388382</v>
      </c>
      <c r="AS45" s="69">
        <f t="shared" si="23"/>
        <v>37.747572815533978</v>
      </c>
      <c r="AT45" s="61">
        <f t="shared" si="23"/>
        <v>46.601941747572816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10.493150684931507</v>
      </c>
      <c r="H47" s="118">
        <f>H45-H26</f>
        <v>7.4936708860759538</v>
      </c>
      <c r="I47" s="119">
        <f t="shared" ref="I47:AZ47" si="24">I45-I26</f>
        <v>5.5168539325842687</v>
      </c>
      <c r="J47" s="118">
        <f t="shared" si="24"/>
        <v>1.2724014336917548</v>
      </c>
      <c r="K47" s="119">
        <f t="shared" si="24"/>
        <v>-6.9775418538178897</v>
      </c>
      <c r="L47" s="118">
        <f t="shared" si="24"/>
        <v>5.3888888888888928</v>
      </c>
      <c r="M47" s="119">
        <f t="shared" si="24"/>
        <v>4.3301886792452819</v>
      </c>
      <c r="N47" s="118">
        <f t="shared" si="24"/>
        <v>-10.282539682539685</v>
      </c>
      <c r="O47" s="119">
        <f t="shared" si="24"/>
        <v>-18.362903225806452</v>
      </c>
      <c r="P47" s="118">
        <f t="shared" si="24"/>
        <v>-17.860465116279073</v>
      </c>
      <c r="Q47" s="119">
        <f t="shared" si="24"/>
        <v>-13.63914373088685</v>
      </c>
      <c r="R47" s="118">
        <f t="shared" si="24"/>
        <v>-6.7428571428571402</v>
      </c>
      <c r="S47" s="119">
        <f t="shared" si="24"/>
        <v>-18.358024691358025</v>
      </c>
      <c r="T47" s="118">
        <f t="shared" si="24"/>
        <v>-13.987421383647799</v>
      </c>
      <c r="U47" s="119">
        <f t="shared" si="24"/>
        <v>-15.763157894736842</v>
      </c>
      <c r="V47" s="118">
        <f t="shared" si="24"/>
        <v>-13.302721088435376</v>
      </c>
      <c r="W47" s="119">
        <f t="shared" si="24"/>
        <v>-8.4615384615384635</v>
      </c>
      <c r="X47" s="118">
        <f t="shared" si="24"/>
        <v>-13.415873015873018</v>
      </c>
      <c r="Y47" s="119">
        <f t="shared" si="24"/>
        <v>-5.6534653465346523</v>
      </c>
      <c r="Z47" s="118">
        <f t="shared" si="24"/>
        <v>-2.5798611111111072</v>
      </c>
      <c r="AA47" s="119">
        <f t="shared" si="24"/>
        <v>-7.9962121212121211</v>
      </c>
      <c r="AB47" s="118">
        <f t="shared" si="24"/>
        <v>-2.2794612794612803</v>
      </c>
      <c r="AC47" s="119">
        <f t="shared" si="24"/>
        <v>-3.6633663366336648</v>
      </c>
      <c r="AD47" s="118">
        <f t="shared" si="24"/>
        <v>-1.2921348314606789</v>
      </c>
      <c r="AE47" s="119">
        <f t="shared" si="24"/>
        <v>-10.009708737864077</v>
      </c>
      <c r="AF47" s="118">
        <f t="shared" si="24"/>
        <v>-11.529411764705884</v>
      </c>
      <c r="AG47" s="119">
        <f t="shared" si="24"/>
        <v>-5.6632996632996608</v>
      </c>
      <c r="AH47" s="118">
        <f t="shared" si="24"/>
        <v>-4.2759856630824373</v>
      </c>
      <c r="AI47" s="119">
        <f t="shared" si="24"/>
        <v>-3.1518518518518519</v>
      </c>
      <c r="AJ47" s="118">
        <f t="shared" si="24"/>
        <v>-6.6530612244897931</v>
      </c>
      <c r="AK47" s="119">
        <f t="shared" si="24"/>
        <v>-3.6357388316151216</v>
      </c>
      <c r="AL47" s="118">
        <f t="shared" si="24"/>
        <v>-1.5429553264604792</v>
      </c>
      <c r="AM47" s="119">
        <f t="shared" si="24"/>
        <v>0.28125</v>
      </c>
      <c r="AN47" s="118">
        <f t="shared" si="24"/>
        <v>9.07</v>
      </c>
      <c r="AO47" s="119">
        <f t="shared" si="24"/>
        <v>6.4498381877022624</v>
      </c>
      <c r="AP47" s="118">
        <f t="shared" si="24"/>
        <v>1.679365079365077</v>
      </c>
      <c r="AQ47" s="119">
        <f t="shared" si="24"/>
        <v>-9.2111411411411446</v>
      </c>
      <c r="AR47" s="118">
        <f t="shared" si="24"/>
        <v>-14.44338558831388</v>
      </c>
      <c r="AS47" s="119">
        <f t="shared" si="24"/>
        <v>-10.252427184466022</v>
      </c>
      <c r="AT47" s="118">
        <f t="shared" si="24"/>
        <v>-1.3980582524271838</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7.4936708860759538</v>
      </c>
      <c r="I49" s="71">
        <f t="shared" ref="I49:AZ49" si="25">IF((((IF(AND(I24&gt;($F$1-0.00001),((I45-I26)&gt;0)),(I45-I26),0)))&gt;=10),10,(IF(AND(I24&gt;($F$1-0.00001),((I45-I26)&gt;0)),(I45-I26),0)))</f>
        <v>5.5168539325842687</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9.07</v>
      </c>
      <c r="AO49" s="71">
        <f t="shared" si="25"/>
        <v>6.4498381877022624</v>
      </c>
      <c r="AP49" s="63">
        <f t="shared" si="25"/>
        <v>1.679365079365077</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F2" sqref="F2"/>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7">J20+365.25</f>
        <v>36525.75</v>
      </c>
      <c r="M20" s="184">
        <f t="shared" si="7"/>
        <v>36707</v>
      </c>
      <c r="N20" s="185">
        <f t="shared" si="7"/>
        <v>36891</v>
      </c>
      <c r="O20" s="184">
        <f t="shared" si="7"/>
        <v>37072.25</v>
      </c>
      <c r="P20" s="185">
        <f t="shared" si="7"/>
        <v>37256.25</v>
      </c>
      <c r="Q20" s="184">
        <f t="shared" si="7"/>
        <v>37437.5</v>
      </c>
      <c r="R20" s="185">
        <f t="shared" si="7"/>
        <v>37621.5</v>
      </c>
      <c r="S20" s="184">
        <f t="shared" si="7"/>
        <v>37802.75</v>
      </c>
      <c r="T20" s="185">
        <f t="shared" si="7"/>
        <v>37986.75</v>
      </c>
      <c r="U20" s="184">
        <f t="shared" si="7"/>
        <v>38168</v>
      </c>
      <c r="V20" s="185">
        <f t="shared" si="7"/>
        <v>38352</v>
      </c>
      <c r="W20" s="184">
        <f t="shared" si="7"/>
        <v>38533.25</v>
      </c>
      <c r="X20" s="185">
        <f t="shared" si="7"/>
        <v>38717.25</v>
      </c>
      <c r="Y20" s="184">
        <f t="shared" si="7"/>
        <v>38898.5</v>
      </c>
      <c r="Z20" s="185">
        <f t="shared" si="7"/>
        <v>39082.5</v>
      </c>
      <c r="AA20" s="184">
        <f t="shared" si="7"/>
        <v>39263.75</v>
      </c>
      <c r="AB20" s="185">
        <f t="shared" si="7"/>
        <v>39447.75</v>
      </c>
      <c r="AC20" s="184">
        <f t="shared" si="7"/>
        <v>39629</v>
      </c>
      <c r="AD20" s="185">
        <f t="shared" si="7"/>
        <v>39813</v>
      </c>
      <c r="AE20" s="184">
        <f t="shared" si="7"/>
        <v>39994.25</v>
      </c>
      <c r="AF20" s="185">
        <f t="shared" si="7"/>
        <v>40178.25</v>
      </c>
      <c r="AG20" s="184">
        <f t="shared" si="7"/>
        <v>40359.5</v>
      </c>
      <c r="AH20" s="185">
        <f t="shared" si="7"/>
        <v>40543.5</v>
      </c>
      <c r="AI20" s="184">
        <f t="shared" si="7"/>
        <v>40724.75</v>
      </c>
      <c r="AJ20" s="185">
        <f t="shared" si="7"/>
        <v>40908.75</v>
      </c>
      <c r="AK20" s="184">
        <f t="shared" si="7"/>
        <v>41090</v>
      </c>
      <c r="AL20" s="185">
        <f t="shared" si="7"/>
        <v>41274</v>
      </c>
      <c r="AM20" s="184">
        <f t="shared" si="7"/>
        <v>41455.25</v>
      </c>
      <c r="AN20" s="185">
        <f t="shared" si="7"/>
        <v>41639.25</v>
      </c>
      <c r="AO20" s="184">
        <f t="shared" si="7"/>
        <v>41820.5</v>
      </c>
      <c r="AP20" s="185">
        <f t="shared" si="7"/>
        <v>42004.5</v>
      </c>
      <c r="AQ20" s="184">
        <f t="shared" si="7"/>
        <v>42185.75</v>
      </c>
      <c r="AR20" s="185">
        <f t="shared" si="7"/>
        <v>42369.75</v>
      </c>
      <c r="AS20" s="184">
        <f t="shared" si="7"/>
        <v>42551</v>
      </c>
      <c r="AT20" s="185">
        <f t="shared" si="7"/>
        <v>42735</v>
      </c>
      <c r="AU20" s="184">
        <f t="shared" si="7"/>
        <v>42916.25</v>
      </c>
      <c r="AV20" s="185">
        <f t="shared" si="7"/>
        <v>43100.25</v>
      </c>
      <c r="AW20" s="184">
        <f t="shared" si="7"/>
        <v>43281.5</v>
      </c>
      <c r="AX20" s="185">
        <f t="shared" si="7"/>
        <v>43465.5</v>
      </c>
      <c r="AY20" s="184">
        <f t="shared" si="7"/>
        <v>43646.75</v>
      </c>
      <c r="AZ20" s="185">
        <f t="shared" si="7"/>
        <v>43830.75</v>
      </c>
      <c r="BB20" s="184">
        <f>AY20+365.25</f>
        <v>44012</v>
      </c>
      <c r="BC20" s="185">
        <f>AZ20+365.25</f>
        <v>44196</v>
      </c>
      <c r="BD20" s="184">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2.7179487179487181</v>
      </c>
      <c r="K24" s="114">
        <f t="shared" si="12"/>
        <v>2.2346688024464387</v>
      </c>
      <c r="L24" s="113">
        <f t="shared" si="12"/>
        <v>2.5833333333333335</v>
      </c>
      <c r="M24" s="114">
        <f t="shared" si="12"/>
        <v>2.6875</v>
      </c>
      <c r="N24" s="113">
        <f t="shared" si="12"/>
        <v>2.2708333333333335</v>
      </c>
      <c r="O24" s="114">
        <f t="shared" si="12"/>
        <v>2.1875</v>
      </c>
      <c r="P24" s="113">
        <f t="shared" si="12"/>
        <v>2.25</v>
      </c>
      <c r="Q24" s="114">
        <f t="shared" si="12"/>
        <v>2.2083333333333335</v>
      </c>
      <c r="R24" s="113">
        <f t="shared" si="12"/>
        <v>2.375</v>
      </c>
      <c r="S24" s="114">
        <f t="shared" si="12"/>
        <v>2.0416666666666665</v>
      </c>
      <c r="T24" s="113">
        <f t="shared" si="12"/>
        <v>2.1666666666666665</v>
      </c>
      <c r="U24" s="114">
        <f t="shared" si="12"/>
        <v>2.1875</v>
      </c>
      <c r="V24" s="113">
        <f t="shared" si="12"/>
        <v>2.1041666666666665</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2.4744744744744747</v>
      </c>
      <c r="AR24" s="113">
        <f t="shared" si="12"/>
        <v>2.1666666666666665</v>
      </c>
      <c r="AS24" s="114">
        <f t="shared" si="12"/>
        <v>2.25</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3.0141467727674627</v>
      </c>
      <c r="K25" s="123">
        <f t="shared" si="14"/>
        <v>2.4763087601975782</v>
      </c>
      <c r="L25" s="122">
        <f t="shared" si="14"/>
        <v>2.4090010678898861</v>
      </c>
      <c r="M25" s="123">
        <f t="shared" si="14"/>
        <v>2.635416666666667</v>
      </c>
      <c r="N25" s="122">
        <f t="shared" si="14"/>
        <v>2.479166666666667</v>
      </c>
      <c r="O25" s="123">
        <f t="shared" si="14"/>
        <v>2.229166666666667</v>
      </c>
      <c r="P25" s="122">
        <f t="shared" si="14"/>
        <v>2.21875</v>
      </c>
      <c r="Q25" s="123">
        <f t="shared" si="14"/>
        <v>2.229166666666667</v>
      </c>
      <c r="R25" s="122">
        <f t="shared" si="14"/>
        <v>2.291666666666667</v>
      </c>
      <c r="S25" s="123">
        <f t="shared" si="14"/>
        <v>2.208333333333333</v>
      </c>
      <c r="T25" s="122">
        <f t="shared" si="14"/>
        <v>2.1041666666666665</v>
      </c>
      <c r="U25" s="123">
        <f t="shared" si="14"/>
        <v>2.177083333333333</v>
      </c>
      <c r="V25" s="122">
        <f t="shared" si="14"/>
        <v>2.145833333333333</v>
      </c>
      <c r="W25" s="123">
        <f t="shared" si="14"/>
        <v>2.3152412280701755</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2.8466122372372373</v>
      </c>
      <c r="AR25" s="122">
        <f t="shared" si="14"/>
        <v>2.3205705705705704</v>
      </c>
      <c r="AS25" s="123">
        <f t="shared" si="14"/>
        <v>2.208333333333333</v>
      </c>
      <c r="AT25" s="122">
        <f t="shared" si="14"/>
        <v>2.375</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39</v>
      </c>
      <c r="K26" s="116">
        <f>IF(J26+I28+(IF(J16&gt;0,0,J16))&gt;'SDR Patient and Stations'!$E$2,'SDR Patient and Stations'!$E$2,J26+I28+(IF(J16&gt;0,0,J16)))</f>
        <v>46.986828600752652</v>
      </c>
      <c r="L26" s="117">
        <f>IF(K26+J28+(IF(K16&gt;0,0,K16))&gt;'SDR Patient and Stations'!$E$2,'SDR Patient and Stations'!$E$2,K26+J28+(IF(K16&gt;0,0,K16)))</f>
        <v>48</v>
      </c>
      <c r="M26" s="116">
        <f>IF(L26+K28+(IF(L16&gt;0,0,L16))&gt;'SDR Patient and Stations'!$E$2,'SDR Patient and Stations'!$E$2,L26+K28+(IF(L16&gt;0,0,L16)))</f>
        <v>48</v>
      </c>
      <c r="N26" s="117">
        <f>IF(M26+L28+(IF(M16&gt;0,0,M16))&gt;'SDR Patient and Stations'!$E$2,'SDR Patient and Stations'!$E$2,M26+L28+(IF(M16&gt;0,0,M16)))</f>
        <v>48</v>
      </c>
      <c r="O26" s="116">
        <f>IF(N26+M28+(IF(N16&gt;0,0,N16))&gt;'SDR Patient and Stations'!$E$2,'SDR Patient and Stations'!$E$2,N26+M28+(IF(N16&gt;0,0,N16)))</f>
        <v>48</v>
      </c>
      <c r="P26" s="117">
        <f>IF(O26+N28+(IF(O16&gt;0,0,O16))&gt;'SDR Patient and Stations'!$E$2,'SDR Patient and Stations'!$E$2,O26+N28+(IF(O16&gt;0,0,O16)))</f>
        <v>48</v>
      </c>
      <c r="Q26" s="116">
        <f>IF(P26+O28+(IF(P16&gt;0,0,P16))&gt;'SDR Patient and Stations'!$E$2,'SDR Patient and Stations'!$E$2,P26+O28+(IF(P16&gt;0,0,P16)))</f>
        <v>48</v>
      </c>
      <c r="R26" s="117">
        <f>IF(Q26+P28+(IF(Q16&gt;0,0,Q16))&gt;'SDR Patient and Stations'!$E$2,'SDR Patient and Stations'!$E$2,Q26+P28+(IF(Q16&gt;0,0,Q16)))</f>
        <v>48</v>
      </c>
      <c r="S26" s="116">
        <f>IF(R26+Q28+(IF(R16&gt;0,0,R16))&gt;'SDR Patient and Stations'!$E$2,'SDR Patient and Stations'!$E$2,R26+Q28+(IF(R16&gt;0,0,R16)))</f>
        <v>48</v>
      </c>
      <c r="T26" s="117">
        <f>IF(S26+R28+(IF(S16&gt;0,0,S16))&gt;'SDR Patient and Stations'!$E$2,'SDR Patient and Stations'!$E$2,S26+R28+(IF(S16&gt;0,0,S16)))</f>
        <v>48</v>
      </c>
      <c r="U26" s="116">
        <f>IF(T26+S28+(IF(T16&gt;0,0,T16))&gt;'SDR Patient and Stations'!$E$2,'SDR Patient and Stations'!$E$2,T26+S28+(IF(T16&gt;0,0,T16)))</f>
        <v>48</v>
      </c>
      <c r="V26" s="117">
        <f>IF(U26+T28+(IF(U16&gt;0,0,U16))&gt;'SDR Patient and Stations'!$E$2,'SDR Patient and Stations'!$E$2,U26+T28+(IF(U16&gt;0,0,U16)))</f>
        <v>48</v>
      </c>
      <c r="W26" s="116">
        <f>IF(V26+U28+(IF(V16&gt;0,0,V16))&gt;'SDR Patient and Stations'!$E$2,'SDR Patient and Stations'!$E$2,V26+U28+(IF(V16&gt;0,0,V16)))</f>
        <v>38</v>
      </c>
      <c r="X26" s="117">
        <f>IF(W26+V28+(IF(W16&gt;0,0,W16))&gt;'SDR Patient and Stations'!$E$2,'SDR Patient and Stations'!$E$2,W26+V28+(IF(W16&gt;0,0,W16)))</f>
        <v>38</v>
      </c>
      <c r="Y26" s="116">
        <f>IF(X26+W28+(IF(X16&gt;0,0,X16))&gt;'SDR Patient and Stations'!$E$2,'SDR Patient and Stations'!$E$2,X26+W28+(IF(X16&gt;0,0,X16)))</f>
        <v>38</v>
      </c>
      <c r="Z26" s="117">
        <f>IF(Y26+X28+(IF(Y16&gt;0,0,Y16))&gt;'SDR Patient and Stations'!$E$2,'SDR Patient and Stations'!$E$2,Y26+X28+(IF(Y16&gt;0,0,Y16)))</f>
        <v>38</v>
      </c>
      <c r="AA26" s="116">
        <f>IF(Z26+Y28+(IF(Z16&gt;0,0,Z16))&gt;'SDR Patient and Stations'!$E$2,'SDR Patient and Stations'!$E$2,Z26+Y28+(IF(Z16&gt;0,0,Z16)))</f>
        <v>38</v>
      </c>
      <c r="AB26" s="117">
        <f>IF(AA26+Z28+(IF(AA16&gt;0,0,AA16))&gt;'SDR Patient and Stations'!$E$2,'SDR Patient and Stations'!$E$2,AA26+Z28+(IF(AA16&gt;0,0,AA16)))</f>
        <v>38</v>
      </c>
      <c r="AC26" s="116">
        <f>IF(AB26+AA28+(IF(AB16&gt;0,0,AB16))&gt;'SDR Patient and Stations'!$E$2,'SDR Patient and Stations'!$E$2,AB26+AA28+(IF(AB16&gt;0,0,AB16)))</f>
        <v>38</v>
      </c>
      <c r="AD26" s="117">
        <f>IF(AC26+AB28+(IF(AC16&gt;0,0,AC16))&gt;'SDR Patient and Stations'!$E$2,'SDR Patient and Stations'!$E$2,AC26+AB28+(IF(AC16&gt;0,0,AC16)))</f>
        <v>38</v>
      </c>
      <c r="AE26" s="116">
        <f>IF(AD26+AC28+(IF(AD16&gt;0,0,AD16))&gt;'SDR Patient and Stations'!$E$2,'SDR Patient and Stations'!$E$2,AD26+AC28+(IF(AD16&gt;0,0,AD16)))</f>
        <v>38</v>
      </c>
      <c r="AF26" s="117">
        <f>IF(AE26+AD28+(IF(AE16&gt;0,0,AE16))&gt;'SDR Patient and Stations'!$E$2,'SDR Patient and Stations'!$E$2,AE26+AD28+(IF(AE16&gt;0,0,AE16)))</f>
        <v>38</v>
      </c>
      <c r="AG26" s="116">
        <f>IF(AF26+AE28+(IF(AF16&gt;0,0,AF16))&gt;'SDR Patient and Stations'!$E$2,'SDR Patient and Stations'!$E$2,AF26+AE28+(IF(AF16&gt;0,0,AF16)))</f>
        <v>38</v>
      </c>
      <c r="AH26" s="117">
        <f>IF(AG26+AF28+(IF(AG16&gt;0,0,AG16))&gt;'SDR Patient and Stations'!$E$2,'SDR Patient and Stations'!$E$2,AG26+AF28+(IF(AG16&gt;0,0,AG16)))</f>
        <v>38</v>
      </c>
      <c r="AI26" s="116">
        <f>IF(AH26+AG28+(IF(AH16&gt;0,0,AH16))&gt;'SDR Patient and Stations'!$E$2,'SDR Patient and Stations'!$E$2,AH26+AG28+(IF(AH16&gt;0,0,AH16)))</f>
        <v>38</v>
      </c>
      <c r="AJ26" s="117">
        <f>IF(AI26+AH28+(IF(AI16&gt;0,0,AI16))&gt;'SDR Patient and Stations'!$E$2,'SDR Patient and Stations'!$E$2,AI26+AH28+(IF(AI16&gt;0,0,AI16)))</f>
        <v>38</v>
      </c>
      <c r="AK26" s="116">
        <f>IF(AJ26+AI28+(IF(AJ16&gt;0,0,AJ16))&gt;'SDR Patient and Stations'!$E$2,'SDR Patient and Stations'!$E$2,AJ26+AI28+(IF(AJ16&gt;0,0,AJ16)))</f>
        <v>38</v>
      </c>
      <c r="AL26" s="117">
        <f>IF(AK26+AJ28+(IF(AK16&gt;0,0,AK16))&gt;'SDR Patient and Stations'!$E$2,'SDR Patient and Stations'!$E$2,AK26+AJ28+(IF(AK16&gt;0,0,AK16)))</f>
        <v>38</v>
      </c>
      <c r="AM26" s="116">
        <f>IF(AL26+AK28+(IF(AL16&gt;0,0,AL16))&gt;'SDR Patient and Stations'!$E$2,'SDR Patient and Stations'!$E$2,AL26+AK28+(IF(AL16&gt;0,0,AL16)))</f>
        <v>38</v>
      </c>
      <c r="AN26" s="117">
        <f>IF(AM26+AL28+(IF(AM16&gt;0,0,AM16))&gt;'SDR Patient and Stations'!$E$2,'SDR Patient and Stations'!$E$2,AM26+AL28+(IF(AM16&gt;0,0,AM16)))</f>
        <v>32</v>
      </c>
      <c r="AO26" s="116">
        <f>IF(AN26+AM28+(IF(AN16&gt;0,0,AN16))&gt;'SDR Patient and Stations'!$E$2,'SDR Patient and Stations'!$E$2,AN26+AM28+(IF(AN16&gt;0,0,AN16)))</f>
        <v>32</v>
      </c>
      <c r="AP26" s="117">
        <f>IF(AO26+AN28+(IF(AO16&gt;0,0,AO16))&gt;'SDR Patient and Stations'!$E$2,'SDR Patient and Stations'!$E$2,AO26+AN28+(IF(AO16&gt;0,0,AO16)))</f>
        <v>32</v>
      </c>
      <c r="AQ26" s="116">
        <f>IF(AP26+AO28+(IF(AP16&gt;0,0,AP16))&gt;'SDR Patient and Stations'!$E$2,'SDR Patient and Stations'!$E$2,AP26+AO28+(IF(AP16&gt;0,0,AP16)))</f>
        <v>41.625</v>
      </c>
      <c r="AR26" s="117">
        <f>IF(AQ26+AP28+(IF(AQ16&gt;0,0,AQ16))&gt;'SDR Patient and Stations'!$E$2,'SDR Patient and Stations'!$E$2,AQ26+AP28+(IF(AQ16&gt;0,0,AQ16)))</f>
        <v>48</v>
      </c>
      <c r="AS26" s="116">
        <f>IF(AR26+AQ28+(IF(AR16&gt;0,0,AR16))&gt;'SDR Patient and Stations'!$E$2,'SDR Patient and Stations'!$E$2,AR26+AQ28+(IF(AR16&gt;0,0,AR16)))</f>
        <v>48</v>
      </c>
      <c r="AT26" s="117">
        <f>IF(AS26+AR28+(IF(AS16&gt;0,0,AS16))&gt;'SDR Patient and Stations'!$E$2,'SDR Patient and Stations'!$E$2,AS26+AR28+(IF(AS16&gt;0,0,AS16)))</f>
        <v>48</v>
      </c>
      <c r="AU26" s="116">
        <f>IF(AT26+AS28+(IF(AT16&gt;0,0,AT16))&gt;'SDR Patient and Stations'!$E$2,'SDR Patient and Stations'!$E$2,AT26+AS28+(IF(AT16&gt;0,0,AT16)))</f>
        <v>48</v>
      </c>
      <c r="AV26" s="117">
        <f>IF(AU26+AT28+(IF(AU16&gt;0,0,AU16))&gt;'SDR Patient and Stations'!$E$2,'SDR Patient and Stations'!$E$2,AU26+AT28+(IF(AU16&gt;0,0,AU16)))</f>
        <v>48</v>
      </c>
      <c r="AW26" s="116">
        <f>IF(AV26+AU28+(IF(AV16&gt;0,0,AV16))&gt;'SDR Patient and Stations'!$E$2,'SDR Patient and Stations'!$E$2,AV26+AU28+(IF(AV16&gt;0,0,AV16)))</f>
        <v>48</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10</v>
      </c>
      <c r="I28" s="116">
        <f t="shared" si="15"/>
        <v>7.9868286007526521</v>
      </c>
      <c r="J28" s="117">
        <f t="shared" si="15"/>
        <v>5.9832979046462214</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9.625</v>
      </c>
      <c r="AP28" s="117">
        <f t="shared" si="15"/>
        <v>6.9694305956441909</v>
      </c>
      <c r="AQ28" s="116">
        <f t="shared" si="15"/>
        <v>2.1344916344916314</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38.228764478764482</v>
      </c>
      <c r="G45" s="69">
        <f t="shared" ref="G45:AZ45" si="23">G43/$F$1</f>
        <v>40.026841910403554</v>
      </c>
      <c r="H45" s="61">
        <f t="shared" si="23"/>
        <v>36.986828600752652</v>
      </c>
      <c r="I45" s="69">
        <f t="shared" si="23"/>
        <v>34.983297904646221</v>
      </c>
      <c r="J45" s="61">
        <f t="shared" si="23"/>
        <v>40.816623074687591</v>
      </c>
      <c r="K45" s="69">
        <f t="shared" si="23"/>
        <v>40.050130775937227</v>
      </c>
      <c r="L45" s="61">
        <f t="shared" si="23"/>
        <v>54.110360360360367</v>
      </c>
      <c r="M45" s="69">
        <f t="shared" si="23"/>
        <v>53.037353391126977</v>
      </c>
      <c r="N45" s="61">
        <f t="shared" si="23"/>
        <v>38.227155727155726</v>
      </c>
      <c r="O45" s="69">
        <f t="shared" si="23"/>
        <v>30.037598081952918</v>
      </c>
      <c r="P45" s="61">
        <f t="shared" si="23"/>
        <v>30.546825895663101</v>
      </c>
      <c r="Q45" s="69">
        <f t="shared" si="23"/>
        <v>34.825192164641706</v>
      </c>
      <c r="R45" s="61">
        <f t="shared" si="23"/>
        <v>41.814671814671819</v>
      </c>
      <c r="S45" s="69">
        <f t="shared" si="23"/>
        <v>30.042542542542542</v>
      </c>
      <c r="T45" s="61">
        <f t="shared" si="23"/>
        <v>34.472208057113718</v>
      </c>
      <c r="U45" s="69">
        <f t="shared" si="23"/>
        <v>32.672475106685638</v>
      </c>
      <c r="V45" s="61">
        <f t="shared" si="23"/>
        <v>35.166161059018201</v>
      </c>
      <c r="W45" s="69">
        <f t="shared" si="23"/>
        <v>29.937629937629936</v>
      </c>
      <c r="X45" s="61">
        <f t="shared" si="23"/>
        <v>24.916344916344915</v>
      </c>
      <c r="Y45" s="69">
        <f t="shared" si="23"/>
        <v>32.783649986620283</v>
      </c>
      <c r="Z45" s="61">
        <f t="shared" si="23"/>
        <v>35.898789414414416</v>
      </c>
      <c r="AA45" s="69">
        <f t="shared" si="23"/>
        <v>30.409244471744472</v>
      </c>
      <c r="AB45" s="61">
        <f t="shared" si="23"/>
        <v>36.203248703248704</v>
      </c>
      <c r="AC45" s="69">
        <f t="shared" si="23"/>
        <v>34.800642226384802</v>
      </c>
      <c r="AD45" s="61">
        <f t="shared" si="23"/>
        <v>37.203917400546615</v>
      </c>
      <c r="AE45" s="69">
        <f t="shared" si="23"/>
        <v>28.368538441353977</v>
      </c>
      <c r="AF45" s="61">
        <f t="shared" si="23"/>
        <v>26.828298887122415</v>
      </c>
      <c r="AG45" s="69">
        <f t="shared" si="23"/>
        <v>32.773682773682772</v>
      </c>
      <c r="AH45" s="61">
        <f t="shared" si="23"/>
        <v>34.17974426038942</v>
      </c>
      <c r="AI45" s="69">
        <f t="shared" si="23"/>
        <v>35.319069069069073</v>
      </c>
      <c r="AJ45" s="61">
        <f t="shared" si="23"/>
        <v>31.770546056260343</v>
      </c>
      <c r="AK45" s="69">
        <f t="shared" si="23"/>
        <v>34.828643076065759</v>
      </c>
      <c r="AL45" s="61">
        <f t="shared" si="23"/>
        <v>36.949707439398161</v>
      </c>
      <c r="AM45" s="69">
        <f t="shared" si="23"/>
        <v>38.798564189189193</v>
      </c>
      <c r="AN45" s="61">
        <f t="shared" si="23"/>
        <v>41.625</v>
      </c>
      <c r="AO45" s="69">
        <f t="shared" si="23"/>
        <v>38.969430595644191</v>
      </c>
      <c r="AP45" s="61">
        <f t="shared" si="23"/>
        <v>34.134491634491631</v>
      </c>
      <c r="AQ45" s="69">
        <f t="shared" si="23"/>
        <v>32.289383978573163</v>
      </c>
      <c r="AR45" s="61">
        <f t="shared" si="23"/>
        <v>33.523431688569303</v>
      </c>
      <c r="AS45" s="69">
        <f t="shared" si="23"/>
        <v>38.257675150879038</v>
      </c>
      <c r="AT45" s="61">
        <f t="shared" si="23"/>
        <v>47.231697717134608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11.026841910403554</v>
      </c>
      <c r="H47" s="118">
        <f>H45-H26</f>
        <v>7.9868286007526521</v>
      </c>
      <c r="I47" s="119">
        <f t="shared" ref="I47:AZ47" si="24">I45-I26</f>
        <v>5.9832979046462214</v>
      </c>
      <c r="J47" s="118">
        <f t="shared" si="24"/>
        <v>1.8166230746875911</v>
      </c>
      <c r="K47" s="119">
        <f t="shared" si="24"/>
        <v>-6.9366978248154254</v>
      </c>
      <c r="L47" s="118">
        <f t="shared" si="24"/>
        <v>6.1103603603603673</v>
      </c>
      <c r="M47" s="119">
        <f t="shared" si="24"/>
        <v>5.0373533911269774</v>
      </c>
      <c r="N47" s="118">
        <f t="shared" si="24"/>
        <v>-9.7728442728442744</v>
      </c>
      <c r="O47" s="119">
        <f t="shared" si="24"/>
        <v>-17.962401918047082</v>
      </c>
      <c r="P47" s="118">
        <f t="shared" si="24"/>
        <v>-17.453174104336899</v>
      </c>
      <c r="Q47" s="119">
        <f t="shared" si="24"/>
        <v>-13.174807835358294</v>
      </c>
      <c r="R47" s="118">
        <f t="shared" si="24"/>
        <v>-6.1853281853281814</v>
      </c>
      <c r="S47" s="119">
        <f t="shared" si="24"/>
        <v>-17.957457457457458</v>
      </c>
      <c r="T47" s="118">
        <f t="shared" si="24"/>
        <v>-13.527791942886282</v>
      </c>
      <c r="U47" s="119">
        <f t="shared" si="24"/>
        <v>-15.327524893314362</v>
      </c>
      <c r="V47" s="118">
        <f t="shared" si="24"/>
        <v>-12.833838940981799</v>
      </c>
      <c r="W47" s="119">
        <f t="shared" si="24"/>
        <v>-8.0623700623700643</v>
      </c>
      <c r="X47" s="118">
        <f t="shared" si="24"/>
        <v>-13.083655083655085</v>
      </c>
      <c r="Y47" s="119">
        <f t="shared" si="24"/>
        <v>-5.2163500133797172</v>
      </c>
      <c r="Z47" s="118">
        <f t="shared" si="24"/>
        <v>-2.1012105855855836</v>
      </c>
      <c r="AA47" s="119">
        <f t="shared" si="24"/>
        <v>-7.5907555282555279</v>
      </c>
      <c r="AB47" s="118">
        <f t="shared" si="24"/>
        <v>-1.796751296751296</v>
      </c>
      <c r="AC47" s="119">
        <f t="shared" si="24"/>
        <v>-3.1993577736151977</v>
      </c>
      <c r="AD47" s="118">
        <f t="shared" si="24"/>
        <v>-0.79608259945338489</v>
      </c>
      <c r="AE47" s="119">
        <f t="shared" si="24"/>
        <v>-9.6314615586460235</v>
      </c>
      <c r="AF47" s="118">
        <f t="shared" si="24"/>
        <v>-11.171701112877585</v>
      </c>
      <c r="AG47" s="119">
        <f t="shared" si="24"/>
        <v>-5.2263172263172279</v>
      </c>
      <c r="AH47" s="118">
        <f t="shared" si="24"/>
        <v>-3.8202557396105803</v>
      </c>
      <c r="AI47" s="119">
        <f t="shared" si="24"/>
        <v>-2.680930930930927</v>
      </c>
      <c r="AJ47" s="118">
        <f t="shared" si="24"/>
        <v>-6.2294539437396566</v>
      </c>
      <c r="AK47" s="119">
        <f t="shared" si="24"/>
        <v>-3.1713569239342405</v>
      </c>
      <c r="AL47" s="118">
        <f t="shared" si="24"/>
        <v>-1.0502925606018394</v>
      </c>
      <c r="AM47" s="119">
        <f t="shared" si="24"/>
        <v>0.79856418918919303</v>
      </c>
      <c r="AN47" s="118">
        <f t="shared" si="24"/>
        <v>9.625</v>
      </c>
      <c r="AO47" s="119">
        <f t="shared" si="24"/>
        <v>6.9694305956441909</v>
      </c>
      <c r="AP47" s="118">
        <f t="shared" si="24"/>
        <v>2.1344916344916314</v>
      </c>
      <c r="AQ47" s="119">
        <f t="shared" si="24"/>
        <v>-9.3356160214268371</v>
      </c>
      <c r="AR47" s="118">
        <f t="shared" si="24"/>
        <v>-14.476568311430697</v>
      </c>
      <c r="AS47" s="119">
        <f t="shared" si="24"/>
        <v>-9.742324849120962</v>
      </c>
      <c r="AT47" s="118">
        <f t="shared" si="24"/>
        <v>-0.76830228286539182</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7.9868286007526521</v>
      </c>
      <c r="I49" s="71">
        <f t="shared" ref="I49:AZ49" si="25">IF((((IF(AND(I24&gt;($F$1-0.00001),((I45-I26)&gt;0)),(I45-I26),0)))&gt;=10),10,(IF(AND(I24&gt;($F$1-0.00001),((I45-I26)&gt;0)),(I45-I26),0)))</f>
        <v>5.9832979046462214</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9.625</v>
      </c>
      <c r="AO49" s="71">
        <f t="shared" si="25"/>
        <v>6.9694305956441909</v>
      </c>
      <c r="AP49" s="63">
        <f t="shared" si="25"/>
        <v>2.1344916344916314</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C2" sqref="C2"/>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7">J20+365.25</f>
        <v>36525.75</v>
      </c>
      <c r="M20" s="184">
        <f t="shared" si="7"/>
        <v>36707</v>
      </c>
      <c r="N20" s="185">
        <f t="shared" si="7"/>
        <v>36891</v>
      </c>
      <c r="O20" s="184">
        <f t="shared" si="7"/>
        <v>37072.25</v>
      </c>
      <c r="P20" s="185">
        <f t="shared" si="7"/>
        <v>37256.25</v>
      </c>
      <c r="Q20" s="184">
        <f t="shared" si="7"/>
        <v>37437.5</v>
      </c>
      <c r="R20" s="185">
        <f t="shared" si="7"/>
        <v>37621.5</v>
      </c>
      <c r="S20" s="184">
        <f t="shared" si="7"/>
        <v>37802.75</v>
      </c>
      <c r="T20" s="185">
        <f t="shared" si="7"/>
        <v>37986.75</v>
      </c>
      <c r="U20" s="184">
        <f t="shared" si="7"/>
        <v>38168</v>
      </c>
      <c r="V20" s="185">
        <f t="shared" si="7"/>
        <v>38352</v>
      </c>
      <c r="W20" s="184">
        <f t="shared" si="7"/>
        <v>38533.25</v>
      </c>
      <c r="X20" s="185">
        <f t="shared" si="7"/>
        <v>38717.25</v>
      </c>
      <c r="Y20" s="184">
        <f t="shared" si="7"/>
        <v>38898.5</v>
      </c>
      <c r="Z20" s="185">
        <f t="shared" si="7"/>
        <v>39082.5</v>
      </c>
      <c r="AA20" s="184">
        <f t="shared" si="7"/>
        <v>39263.75</v>
      </c>
      <c r="AB20" s="185">
        <f t="shared" si="7"/>
        <v>39447.75</v>
      </c>
      <c r="AC20" s="184">
        <f t="shared" si="7"/>
        <v>39629</v>
      </c>
      <c r="AD20" s="185">
        <f t="shared" si="7"/>
        <v>39813</v>
      </c>
      <c r="AE20" s="184">
        <f t="shared" si="7"/>
        <v>39994.25</v>
      </c>
      <c r="AF20" s="185">
        <f t="shared" si="7"/>
        <v>40178.25</v>
      </c>
      <c r="AG20" s="184">
        <f t="shared" si="7"/>
        <v>40359.5</v>
      </c>
      <c r="AH20" s="185">
        <f t="shared" si="7"/>
        <v>40543.5</v>
      </c>
      <c r="AI20" s="184">
        <f t="shared" si="7"/>
        <v>40724.75</v>
      </c>
      <c r="AJ20" s="185">
        <f t="shared" si="7"/>
        <v>40908.75</v>
      </c>
      <c r="AK20" s="184">
        <f t="shared" si="7"/>
        <v>41090</v>
      </c>
      <c r="AL20" s="185">
        <f t="shared" si="7"/>
        <v>41274</v>
      </c>
      <c r="AM20" s="184">
        <f t="shared" si="7"/>
        <v>41455.25</v>
      </c>
      <c r="AN20" s="185">
        <f t="shared" si="7"/>
        <v>41639.25</v>
      </c>
      <c r="AO20" s="184">
        <f t="shared" si="7"/>
        <v>41820.5</v>
      </c>
      <c r="AP20" s="185">
        <f t="shared" si="7"/>
        <v>42004.5</v>
      </c>
      <c r="AQ20" s="184">
        <f t="shared" si="7"/>
        <v>42185.75</v>
      </c>
      <c r="AR20" s="185">
        <f t="shared" si="7"/>
        <v>42369.75</v>
      </c>
      <c r="AS20" s="184">
        <f t="shared" si="7"/>
        <v>42551</v>
      </c>
      <c r="AT20" s="185">
        <f t="shared" si="7"/>
        <v>42735</v>
      </c>
      <c r="AU20" s="184">
        <f t="shared" si="7"/>
        <v>42916.25</v>
      </c>
      <c r="AV20" s="185">
        <f t="shared" si="7"/>
        <v>43100.25</v>
      </c>
      <c r="AW20" s="184">
        <f t="shared" si="7"/>
        <v>43281.5</v>
      </c>
      <c r="AX20" s="185">
        <f t="shared" si="7"/>
        <v>43465.5</v>
      </c>
      <c r="AY20" s="184">
        <f t="shared" si="7"/>
        <v>43646.75</v>
      </c>
      <c r="AZ20" s="185">
        <f t="shared" si="7"/>
        <v>43830.75</v>
      </c>
      <c r="BB20" s="184">
        <f>AY20+365.25</f>
        <v>44012</v>
      </c>
      <c r="BC20" s="185">
        <f>AZ20+365.25</f>
        <v>44196</v>
      </c>
      <c r="BD20" s="184">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2.7179487179487181</v>
      </c>
      <c r="K24" s="114">
        <f t="shared" si="12"/>
        <v>2.2108289673049892</v>
      </c>
      <c r="L24" s="113">
        <f t="shared" si="12"/>
        <v>2.5833333333333335</v>
      </c>
      <c r="M24" s="114">
        <f t="shared" si="12"/>
        <v>2.6875</v>
      </c>
      <c r="N24" s="113">
        <f t="shared" si="12"/>
        <v>2.2708333333333335</v>
      </c>
      <c r="O24" s="114">
        <f t="shared" si="12"/>
        <v>2.1875</v>
      </c>
      <c r="P24" s="113">
        <f t="shared" si="12"/>
        <v>2.25</v>
      </c>
      <c r="Q24" s="114">
        <f t="shared" si="12"/>
        <v>2.2083333333333335</v>
      </c>
      <c r="R24" s="113">
        <f t="shared" si="12"/>
        <v>2.375</v>
      </c>
      <c r="S24" s="114">
        <f t="shared" si="12"/>
        <v>2.0416666666666665</v>
      </c>
      <c r="T24" s="113">
        <f t="shared" si="12"/>
        <v>2.1666666666666665</v>
      </c>
      <c r="U24" s="114">
        <f t="shared" si="12"/>
        <v>2.1875</v>
      </c>
      <c r="V24" s="113">
        <f t="shared" si="12"/>
        <v>2.1041666666666665</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2.4523809523809526</v>
      </c>
      <c r="AR24" s="113">
        <f t="shared" si="12"/>
        <v>2.1666666666666665</v>
      </c>
      <c r="AS24" s="114">
        <f t="shared" si="12"/>
        <v>2.25</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3.0141467727674627</v>
      </c>
      <c r="K25" s="123">
        <f t="shared" si="14"/>
        <v>2.4643888426268536</v>
      </c>
      <c r="L25" s="122">
        <f t="shared" si="14"/>
        <v>2.3970811503191616</v>
      </c>
      <c r="M25" s="123">
        <f t="shared" si="14"/>
        <v>2.635416666666667</v>
      </c>
      <c r="N25" s="122">
        <f t="shared" si="14"/>
        <v>2.479166666666667</v>
      </c>
      <c r="O25" s="123">
        <f t="shared" si="14"/>
        <v>2.229166666666667</v>
      </c>
      <c r="P25" s="122">
        <f t="shared" si="14"/>
        <v>2.21875</v>
      </c>
      <c r="Q25" s="123">
        <f t="shared" si="14"/>
        <v>2.229166666666667</v>
      </c>
      <c r="R25" s="122">
        <f t="shared" si="14"/>
        <v>2.291666666666667</v>
      </c>
      <c r="S25" s="123">
        <f t="shared" si="14"/>
        <v>2.208333333333333</v>
      </c>
      <c r="T25" s="122">
        <f t="shared" si="14"/>
        <v>2.1041666666666665</v>
      </c>
      <c r="U25" s="123">
        <f t="shared" si="14"/>
        <v>2.177083333333333</v>
      </c>
      <c r="V25" s="122">
        <f t="shared" si="14"/>
        <v>2.145833333333333</v>
      </c>
      <c r="W25" s="123">
        <f t="shared" si="14"/>
        <v>2.3152412280701755</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2.8355654761904763</v>
      </c>
      <c r="AR25" s="122">
        <f t="shared" si="14"/>
        <v>2.3095238095238093</v>
      </c>
      <c r="AS25" s="123">
        <f t="shared" si="14"/>
        <v>2.208333333333333</v>
      </c>
      <c r="AT25" s="122">
        <f t="shared" si="14"/>
        <v>2.375</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39</v>
      </c>
      <c r="K26" s="116">
        <f>IF(J26+I28+(IF(J16&gt;0,0,J16))&gt;'SDR Patient and Stations'!$E$2,'SDR Patient and Stations'!$E$2,J26+I28+(IF(J16&gt;0,0,J16)))</f>
        <v>47.493497485694469</v>
      </c>
      <c r="L26" s="117">
        <f>IF(K26+J28+(IF(K16&gt;0,0,K16))&gt;'SDR Patient and Stations'!$E$2,'SDR Patient and Stations'!$E$2,K26+J28+(IF(K16&gt;0,0,K16)))</f>
        <v>48</v>
      </c>
      <c r="M26" s="116">
        <f>IF(L26+K28+(IF(L16&gt;0,0,L16))&gt;'SDR Patient and Stations'!$E$2,'SDR Patient and Stations'!$E$2,L26+K28+(IF(L16&gt;0,0,L16)))</f>
        <v>48</v>
      </c>
      <c r="N26" s="117">
        <f>IF(M26+L28+(IF(M16&gt;0,0,M16))&gt;'SDR Patient and Stations'!$E$2,'SDR Patient and Stations'!$E$2,M26+L28+(IF(M16&gt;0,0,M16)))</f>
        <v>48</v>
      </c>
      <c r="O26" s="116">
        <f>IF(N26+M28+(IF(N16&gt;0,0,N16))&gt;'SDR Patient and Stations'!$E$2,'SDR Patient and Stations'!$E$2,N26+M28+(IF(N16&gt;0,0,N16)))</f>
        <v>48</v>
      </c>
      <c r="P26" s="117">
        <f>IF(O26+N28+(IF(O16&gt;0,0,O16))&gt;'SDR Patient and Stations'!$E$2,'SDR Patient and Stations'!$E$2,O26+N28+(IF(O16&gt;0,0,O16)))</f>
        <v>48</v>
      </c>
      <c r="Q26" s="116">
        <f>IF(P26+O28+(IF(P16&gt;0,0,P16))&gt;'SDR Patient and Stations'!$E$2,'SDR Patient and Stations'!$E$2,P26+O28+(IF(P16&gt;0,0,P16)))</f>
        <v>48</v>
      </c>
      <c r="R26" s="117">
        <f>IF(Q26+P28+(IF(Q16&gt;0,0,Q16))&gt;'SDR Patient and Stations'!$E$2,'SDR Patient and Stations'!$E$2,Q26+P28+(IF(Q16&gt;0,0,Q16)))</f>
        <v>48</v>
      </c>
      <c r="S26" s="116">
        <f>IF(R26+Q28+(IF(R16&gt;0,0,R16))&gt;'SDR Patient and Stations'!$E$2,'SDR Patient and Stations'!$E$2,R26+Q28+(IF(R16&gt;0,0,R16)))</f>
        <v>48</v>
      </c>
      <c r="T26" s="117">
        <f>IF(S26+R28+(IF(S16&gt;0,0,S16))&gt;'SDR Patient and Stations'!$E$2,'SDR Patient and Stations'!$E$2,S26+R28+(IF(S16&gt;0,0,S16)))</f>
        <v>48</v>
      </c>
      <c r="U26" s="116">
        <f>IF(T26+S28+(IF(T16&gt;0,0,T16))&gt;'SDR Patient and Stations'!$E$2,'SDR Patient and Stations'!$E$2,T26+S28+(IF(T16&gt;0,0,T16)))</f>
        <v>48</v>
      </c>
      <c r="V26" s="117">
        <f>IF(U26+T28+(IF(U16&gt;0,0,U16))&gt;'SDR Patient and Stations'!$E$2,'SDR Patient and Stations'!$E$2,U26+T28+(IF(U16&gt;0,0,U16)))</f>
        <v>48</v>
      </c>
      <c r="W26" s="116">
        <f>IF(V26+U28+(IF(V16&gt;0,0,V16))&gt;'SDR Patient and Stations'!$E$2,'SDR Patient and Stations'!$E$2,V26+U28+(IF(V16&gt;0,0,V16)))</f>
        <v>38</v>
      </c>
      <c r="X26" s="117">
        <f>IF(W26+V28+(IF(W16&gt;0,0,W16))&gt;'SDR Patient and Stations'!$E$2,'SDR Patient and Stations'!$E$2,W26+V28+(IF(W16&gt;0,0,W16)))</f>
        <v>38</v>
      </c>
      <c r="Y26" s="116">
        <f>IF(X26+W28+(IF(X16&gt;0,0,X16))&gt;'SDR Patient and Stations'!$E$2,'SDR Patient and Stations'!$E$2,X26+W28+(IF(X16&gt;0,0,X16)))</f>
        <v>38</v>
      </c>
      <c r="Z26" s="117">
        <f>IF(Y26+X28+(IF(Y16&gt;0,0,Y16))&gt;'SDR Patient and Stations'!$E$2,'SDR Patient and Stations'!$E$2,Y26+X28+(IF(Y16&gt;0,0,Y16)))</f>
        <v>38</v>
      </c>
      <c r="AA26" s="116">
        <f>IF(Z26+Y28+(IF(Z16&gt;0,0,Z16))&gt;'SDR Patient and Stations'!$E$2,'SDR Patient and Stations'!$E$2,Z26+Y28+(IF(Z16&gt;0,0,Z16)))</f>
        <v>38</v>
      </c>
      <c r="AB26" s="117">
        <f>IF(AA26+Z28+(IF(AA16&gt;0,0,AA16))&gt;'SDR Patient and Stations'!$E$2,'SDR Patient and Stations'!$E$2,AA26+Z28+(IF(AA16&gt;0,0,AA16)))</f>
        <v>38</v>
      </c>
      <c r="AC26" s="116">
        <f>IF(AB26+AA28+(IF(AB16&gt;0,0,AB16))&gt;'SDR Patient and Stations'!$E$2,'SDR Patient and Stations'!$E$2,AB26+AA28+(IF(AB16&gt;0,0,AB16)))</f>
        <v>38</v>
      </c>
      <c r="AD26" s="117">
        <f>IF(AC26+AB28+(IF(AC16&gt;0,0,AC16))&gt;'SDR Patient and Stations'!$E$2,'SDR Patient and Stations'!$E$2,AC26+AB28+(IF(AC16&gt;0,0,AC16)))</f>
        <v>38</v>
      </c>
      <c r="AE26" s="116">
        <f>IF(AD26+AC28+(IF(AD16&gt;0,0,AD16))&gt;'SDR Patient and Stations'!$E$2,'SDR Patient and Stations'!$E$2,AD26+AC28+(IF(AD16&gt;0,0,AD16)))</f>
        <v>38</v>
      </c>
      <c r="AF26" s="117">
        <f>IF(AE26+AD28+(IF(AE16&gt;0,0,AE16))&gt;'SDR Patient and Stations'!$E$2,'SDR Patient and Stations'!$E$2,AE26+AD28+(IF(AE16&gt;0,0,AE16)))</f>
        <v>38</v>
      </c>
      <c r="AG26" s="116">
        <f>IF(AF26+AE28+(IF(AF16&gt;0,0,AF16))&gt;'SDR Patient and Stations'!$E$2,'SDR Patient and Stations'!$E$2,AF26+AE28+(IF(AF16&gt;0,0,AF16)))</f>
        <v>38</v>
      </c>
      <c r="AH26" s="117">
        <f>IF(AG26+AF28+(IF(AG16&gt;0,0,AG16))&gt;'SDR Patient and Stations'!$E$2,'SDR Patient and Stations'!$E$2,AG26+AF28+(IF(AG16&gt;0,0,AG16)))</f>
        <v>38</v>
      </c>
      <c r="AI26" s="116">
        <f>IF(AH26+AG28+(IF(AH16&gt;0,0,AH16))&gt;'SDR Patient and Stations'!$E$2,'SDR Patient and Stations'!$E$2,AH26+AG28+(IF(AH16&gt;0,0,AH16)))</f>
        <v>38</v>
      </c>
      <c r="AJ26" s="117">
        <f>IF(AI26+AH28+(IF(AI16&gt;0,0,AI16))&gt;'SDR Patient and Stations'!$E$2,'SDR Patient and Stations'!$E$2,AI26+AH28+(IF(AI16&gt;0,0,AI16)))</f>
        <v>38</v>
      </c>
      <c r="AK26" s="116">
        <f>IF(AJ26+AI28+(IF(AJ16&gt;0,0,AJ16))&gt;'SDR Patient and Stations'!$E$2,'SDR Patient and Stations'!$E$2,AJ26+AI28+(IF(AJ16&gt;0,0,AJ16)))</f>
        <v>38</v>
      </c>
      <c r="AL26" s="117">
        <f>IF(AK26+AJ28+(IF(AK16&gt;0,0,AK16))&gt;'SDR Patient and Stations'!$E$2,'SDR Patient and Stations'!$E$2,AK26+AJ28+(IF(AK16&gt;0,0,AK16)))</f>
        <v>38</v>
      </c>
      <c r="AM26" s="116">
        <f>IF(AL26+AK28+(IF(AL16&gt;0,0,AL16))&gt;'SDR Patient and Stations'!$E$2,'SDR Patient and Stations'!$E$2,AL26+AK28+(IF(AL16&gt;0,0,AL16)))</f>
        <v>38</v>
      </c>
      <c r="AN26" s="117">
        <f>IF(AM26+AL28+(IF(AM16&gt;0,0,AM16))&gt;'SDR Patient and Stations'!$E$2,'SDR Patient and Stations'!$E$2,AM26+AL28+(IF(AM16&gt;0,0,AM16)))</f>
        <v>32</v>
      </c>
      <c r="AO26" s="116">
        <f>IF(AN26+AM28+(IF(AN16&gt;0,0,AN16))&gt;'SDR Patient and Stations'!$E$2,'SDR Patient and Stations'!$E$2,AN26+AM28+(IF(AN16&gt;0,0,AN16)))</f>
        <v>32</v>
      </c>
      <c r="AP26" s="117">
        <f>IF(AO26+AN28+(IF(AO16&gt;0,0,AO16))&gt;'SDR Patient and Stations'!$E$2,'SDR Patient and Stations'!$E$2,AO26+AN28+(IF(AO16&gt;0,0,AO16)))</f>
        <v>32</v>
      </c>
      <c r="AQ26" s="116">
        <f>IF(AP26+AO28+(IF(AP16&gt;0,0,AP16))&gt;'SDR Patient and Stations'!$E$2,'SDR Patient and Stations'!$E$2,AP26+AO28+(IF(AP16&gt;0,0,AP16)))</f>
        <v>42</v>
      </c>
      <c r="AR26" s="117">
        <f>IF(AQ26+AP28+(IF(AQ16&gt;0,0,AQ16))&gt;'SDR Patient and Stations'!$E$2,'SDR Patient and Stations'!$E$2,AQ26+AP28+(IF(AQ16&gt;0,0,AQ16)))</f>
        <v>48</v>
      </c>
      <c r="AS26" s="116">
        <f>IF(AR26+AQ28+(IF(AR16&gt;0,0,AR16))&gt;'SDR Patient and Stations'!$E$2,'SDR Patient and Stations'!$E$2,AR26+AQ28+(IF(AR16&gt;0,0,AR16)))</f>
        <v>48</v>
      </c>
      <c r="AT26" s="117">
        <f>IF(AS26+AR28+(IF(AS16&gt;0,0,AS16))&gt;'SDR Patient and Stations'!$E$2,'SDR Patient and Stations'!$E$2,AS26+AR28+(IF(AS16&gt;0,0,AS16)))</f>
        <v>48</v>
      </c>
      <c r="AU26" s="116">
        <f>IF(AT26+AS28+(IF(AT16&gt;0,0,AT16))&gt;'SDR Patient and Stations'!$E$2,'SDR Patient and Stations'!$E$2,AT26+AS28+(IF(AT16&gt;0,0,AT16)))</f>
        <v>48</v>
      </c>
      <c r="AV26" s="117">
        <f>IF(AU26+AT28+(IF(AU16&gt;0,0,AU16))&gt;'SDR Patient and Stations'!$E$2,'SDR Patient and Stations'!$E$2,AU26+AT28+(IF(AU16&gt;0,0,AU16)))</f>
        <v>48</v>
      </c>
      <c r="AW26" s="116">
        <f>IF(AV26+AU28+(IF(AV16&gt;0,0,AV16))&gt;'SDR Patient and Stations'!$E$2,'SDR Patient and Stations'!$E$2,AV26+AU28+(IF(AV16&gt;0,0,AV16)))</f>
        <v>48</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10</v>
      </c>
      <c r="I28" s="116">
        <f t="shared" si="15"/>
        <v>8.4934974856944692</v>
      </c>
      <c r="J28" s="117">
        <f t="shared" si="15"/>
        <v>6.4625211636139781</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10</v>
      </c>
      <c r="AP28" s="117">
        <f t="shared" si="15"/>
        <v>7.5032584120228734</v>
      </c>
      <c r="AQ28" s="116">
        <f t="shared" si="15"/>
        <v>2.6020874103065879</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38.752446183953033</v>
      </c>
      <c r="G45" s="69">
        <f t="shared" ref="G45:AZ45" si="23">G43/$F$1</f>
        <v>40.575154813285799</v>
      </c>
      <c r="H45" s="61">
        <f t="shared" si="23"/>
        <v>37.493497485694469</v>
      </c>
      <c r="I45" s="69">
        <f t="shared" si="23"/>
        <v>35.462521163613978</v>
      </c>
      <c r="J45" s="61">
        <f t="shared" si="23"/>
        <v>41.375754897628518</v>
      </c>
      <c r="K45" s="69">
        <f t="shared" si="23"/>
        <v>40.598762704374721</v>
      </c>
      <c r="L45" s="61">
        <f t="shared" si="23"/>
        <v>54.851598173515988</v>
      </c>
      <c r="M45" s="69">
        <f t="shared" si="23"/>
        <v>53.763892478676659</v>
      </c>
      <c r="N45" s="61">
        <f t="shared" si="23"/>
        <v>38.750815394651013</v>
      </c>
      <c r="O45" s="69">
        <f t="shared" si="23"/>
        <v>30.449072028281041</v>
      </c>
      <c r="P45" s="61">
        <f t="shared" si="23"/>
        <v>30.965275565466708</v>
      </c>
      <c r="Q45" s="69">
        <f t="shared" si="23"/>
        <v>35.302249591554606</v>
      </c>
      <c r="R45" s="61">
        <f t="shared" si="23"/>
        <v>42.387475538160473</v>
      </c>
      <c r="S45" s="69">
        <f t="shared" si="23"/>
        <v>30.454084221207509</v>
      </c>
      <c r="T45" s="61">
        <f t="shared" si="23"/>
        <v>34.944430085293355</v>
      </c>
      <c r="U45" s="69">
        <f t="shared" si="23"/>
        <v>33.120043258832013</v>
      </c>
      <c r="V45" s="61">
        <f t="shared" si="23"/>
        <v>35.647889292703383</v>
      </c>
      <c r="W45" s="69">
        <f t="shared" si="23"/>
        <v>30.347734457323497</v>
      </c>
      <c r="X45" s="61">
        <f t="shared" si="23"/>
        <v>25.257664709719503</v>
      </c>
      <c r="Y45" s="69">
        <f t="shared" si="23"/>
        <v>33.232741082327408</v>
      </c>
      <c r="Z45" s="61">
        <f t="shared" si="23"/>
        <v>36.390553652968038</v>
      </c>
      <c r="AA45" s="69">
        <f t="shared" si="23"/>
        <v>30.825809464508097</v>
      </c>
      <c r="AB45" s="61">
        <f t="shared" si="23"/>
        <v>36.699183616991839</v>
      </c>
      <c r="AC45" s="69">
        <f t="shared" si="23"/>
        <v>35.277363352773634</v>
      </c>
      <c r="AD45" s="61">
        <f t="shared" si="23"/>
        <v>37.713560104663692</v>
      </c>
      <c r="AE45" s="69">
        <f t="shared" si="23"/>
        <v>28.757148556988962</v>
      </c>
      <c r="AF45" s="61">
        <f t="shared" si="23"/>
        <v>27.195809830781627</v>
      </c>
      <c r="AG45" s="69">
        <f t="shared" si="23"/>
        <v>33.222637332226377</v>
      </c>
      <c r="AH45" s="61">
        <f t="shared" si="23"/>
        <v>34.647959935189277</v>
      </c>
      <c r="AI45" s="69">
        <f t="shared" si="23"/>
        <v>35.802891933028924</v>
      </c>
      <c r="AJ45" s="61">
        <f t="shared" si="23"/>
        <v>32.205759015935143</v>
      </c>
      <c r="AK45" s="69">
        <f t="shared" si="23"/>
        <v>35.305747775737892</v>
      </c>
      <c r="AL45" s="61">
        <f t="shared" si="23"/>
        <v>37.455867815280328</v>
      </c>
      <c r="AM45" s="69">
        <f t="shared" si="23"/>
        <v>39.330051369863014</v>
      </c>
      <c r="AN45" s="61">
        <f t="shared" si="23"/>
        <v>42.195205479452056</v>
      </c>
      <c r="AO45" s="69">
        <f t="shared" si="23"/>
        <v>39.503258412022873</v>
      </c>
      <c r="AP45" s="61">
        <f t="shared" si="23"/>
        <v>34.602087410306588</v>
      </c>
      <c r="AQ45" s="69">
        <f t="shared" si="23"/>
        <v>32.731704307046769</v>
      </c>
      <c r="AR45" s="61">
        <f t="shared" si="23"/>
        <v>33.982656780193544</v>
      </c>
      <c r="AS45" s="69">
        <f t="shared" si="23"/>
        <v>38.781752892671896</v>
      </c>
      <c r="AT45" s="61">
        <f t="shared" si="23"/>
        <v>47.878707274903576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11.575154813285799</v>
      </c>
      <c r="H47" s="118">
        <f>H45-H26</f>
        <v>8.4934974856944692</v>
      </c>
      <c r="I47" s="119">
        <f t="shared" ref="I47:AZ47" si="24">I45-I26</f>
        <v>6.4625211636139781</v>
      </c>
      <c r="J47" s="118">
        <f t="shared" si="24"/>
        <v>2.3757548976285179</v>
      </c>
      <c r="K47" s="119">
        <f t="shared" si="24"/>
        <v>-6.8947347813197482</v>
      </c>
      <c r="L47" s="118">
        <f t="shared" si="24"/>
        <v>6.8515981735159883</v>
      </c>
      <c r="M47" s="119">
        <f t="shared" si="24"/>
        <v>5.7638924786766594</v>
      </c>
      <c r="N47" s="118">
        <f t="shared" si="24"/>
        <v>-9.2491846053489866</v>
      </c>
      <c r="O47" s="119">
        <f t="shared" si="24"/>
        <v>-17.550927971718959</v>
      </c>
      <c r="P47" s="118">
        <f t="shared" si="24"/>
        <v>-17.034724434533292</v>
      </c>
      <c r="Q47" s="119">
        <f t="shared" si="24"/>
        <v>-12.697750408445394</v>
      </c>
      <c r="R47" s="118">
        <f t="shared" si="24"/>
        <v>-5.6125244618395271</v>
      </c>
      <c r="S47" s="119">
        <f t="shared" si="24"/>
        <v>-17.545915778792491</v>
      </c>
      <c r="T47" s="118">
        <f t="shared" si="24"/>
        <v>-13.055569914706645</v>
      </c>
      <c r="U47" s="119">
        <f t="shared" si="24"/>
        <v>-14.879956741167987</v>
      </c>
      <c r="V47" s="118">
        <f t="shared" si="24"/>
        <v>-12.352110707296617</v>
      </c>
      <c r="W47" s="119">
        <f t="shared" si="24"/>
        <v>-7.6522655426765027</v>
      </c>
      <c r="X47" s="118">
        <f t="shared" si="24"/>
        <v>-12.742335290280497</v>
      </c>
      <c r="Y47" s="119">
        <f t="shared" si="24"/>
        <v>-4.7672589176725921</v>
      </c>
      <c r="Z47" s="118">
        <f t="shared" si="24"/>
        <v>-1.6094463470319624</v>
      </c>
      <c r="AA47" s="119">
        <f t="shared" si="24"/>
        <v>-7.1741905354919027</v>
      </c>
      <c r="AB47" s="118">
        <f t="shared" si="24"/>
        <v>-1.3008163830081614</v>
      </c>
      <c r="AC47" s="119">
        <f t="shared" si="24"/>
        <v>-2.7226366472263663</v>
      </c>
      <c r="AD47" s="118">
        <f t="shared" si="24"/>
        <v>-0.28643989533630787</v>
      </c>
      <c r="AE47" s="119">
        <f t="shared" si="24"/>
        <v>-9.2428514430110376</v>
      </c>
      <c r="AF47" s="118">
        <f t="shared" si="24"/>
        <v>-10.804190169218373</v>
      </c>
      <c r="AG47" s="119">
        <f t="shared" si="24"/>
        <v>-4.7773626677736232</v>
      </c>
      <c r="AH47" s="118">
        <f t="shared" si="24"/>
        <v>-3.3520400648107227</v>
      </c>
      <c r="AI47" s="119">
        <f t="shared" si="24"/>
        <v>-2.1971080669710759</v>
      </c>
      <c r="AJ47" s="118">
        <f t="shared" si="24"/>
        <v>-5.7942409840648565</v>
      </c>
      <c r="AK47" s="119">
        <f t="shared" si="24"/>
        <v>-2.6942522242621081</v>
      </c>
      <c r="AL47" s="118">
        <f t="shared" si="24"/>
        <v>-0.54413218471967184</v>
      </c>
      <c r="AM47" s="119">
        <f t="shared" si="24"/>
        <v>1.3300513698630141</v>
      </c>
      <c r="AN47" s="118">
        <f t="shared" si="24"/>
        <v>10.195205479452056</v>
      </c>
      <c r="AO47" s="119">
        <f t="shared" si="24"/>
        <v>7.5032584120228734</v>
      </c>
      <c r="AP47" s="118">
        <f t="shared" si="24"/>
        <v>2.6020874103065879</v>
      </c>
      <c r="AQ47" s="119">
        <f t="shared" si="24"/>
        <v>-9.268295692953231</v>
      </c>
      <c r="AR47" s="118">
        <f t="shared" si="24"/>
        <v>-14.017343219806456</v>
      </c>
      <c r="AS47" s="119">
        <f t="shared" si="24"/>
        <v>-9.2182471073281036</v>
      </c>
      <c r="AT47" s="118">
        <f t="shared" si="24"/>
        <v>-0.12129272509642419</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8.4934974856944692</v>
      </c>
      <c r="I49" s="71">
        <f t="shared" ref="I49:AZ49" si="25">IF((((IF(AND(I24&gt;($F$1-0.00001),((I45-I26)&gt;0)),(I45-I26),0)))&gt;=10),10,(IF(AND(I24&gt;($F$1-0.00001),((I45-I26)&gt;0)),(I45-I26),0)))</f>
        <v>6.4625211636139781</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10</v>
      </c>
      <c r="AO49" s="71">
        <f t="shared" si="25"/>
        <v>7.5032584120228734</v>
      </c>
      <c r="AP49" s="63">
        <f t="shared" si="25"/>
        <v>2.6020874103065879</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F1" sqref="F1"/>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7">J20+365.25</f>
        <v>36525.75</v>
      </c>
      <c r="M20" s="184">
        <f t="shared" si="7"/>
        <v>36707</v>
      </c>
      <c r="N20" s="185">
        <f t="shared" si="7"/>
        <v>36891</v>
      </c>
      <c r="O20" s="184">
        <f t="shared" si="7"/>
        <v>37072.25</v>
      </c>
      <c r="P20" s="185">
        <f t="shared" si="7"/>
        <v>37256.25</v>
      </c>
      <c r="Q20" s="184">
        <f t="shared" si="7"/>
        <v>37437.5</v>
      </c>
      <c r="R20" s="185">
        <f t="shared" si="7"/>
        <v>37621.5</v>
      </c>
      <c r="S20" s="184">
        <f t="shared" si="7"/>
        <v>37802.75</v>
      </c>
      <c r="T20" s="185">
        <f t="shared" si="7"/>
        <v>37986.75</v>
      </c>
      <c r="U20" s="184">
        <f t="shared" si="7"/>
        <v>38168</v>
      </c>
      <c r="V20" s="185">
        <f t="shared" si="7"/>
        <v>38352</v>
      </c>
      <c r="W20" s="184">
        <f t="shared" si="7"/>
        <v>38533.25</v>
      </c>
      <c r="X20" s="185">
        <f t="shared" si="7"/>
        <v>38717.25</v>
      </c>
      <c r="Y20" s="184">
        <f t="shared" si="7"/>
        <v>38898.5</v>
      </c>
      <c r="Z20" s="185">
        <f t="shared" si="7"/>
        <v>39082.5</v>
      </c>
      <c r="AA20" s="184">
        <f t="shared" si="7"/>
        <v>39263.75</v>
      </c>
      <c r="AB20" s="185">
        <f t="shared" si="7"/>
        <v>39447.75</v>
      </c>
      <c r="AC20" s="184">
        <f t="shared" si="7"/>
        <v>39629</v>
      </c>
      <c r="AD20" s="185">
        <f t="shared" si="7"/>
        <v>39813</v>
      </c>
      <c r="AE20" s="184">
        <f t="shared" si="7"/>
        <v>39994.25</v>
      </c>
      <c r="AF20" s="185">
        <f t="shared" si="7"/>
        <v>40178.25</v>
      </c>
      <c r="AG20" s="184">
        <f t="shared" si="7"/>
        <v>40359.5</v>
      </c>
      <c r="AH20" s="185">
        <f t="shared" si="7"/>
        <v>40543.5</v>
      </c>
      <c r="AI20" s="184">
        <f t="shared" si="7"/>
        <v>40724.75</v>
      </c>
      <c r="AJ20" s="185">
        <f t="shared" si="7"/>
        <v>40908.75</v>
      </c>
      <c r="AK20" s="184">
        <f t="shared" si="7"/>
        <v>41090</v>
      </c>
      <c r="AL20" s="185">
        <f t="shared" si="7"/>
        <v>41274</v>
      </c>
      <c r="AM20" s="184">
        <f t="shared" si="7"/>
        <v>41455.25</v>
      </c>
      <c r="AN20" s="185">
        <f t="shared" si="7"/>
        <v>41639.25</v>
      </c>
      <c r="AO20" s="184">
        <f t="shared" si="7"/>
        <v>41820.5</v>
      </c>
      <c r="AP20" s="185">
        <f t="shared" si="7"/>
        <v>42004.5</v>
      </c>
      <c r="AQ20" s="184">
        <f t="shared" si="7"/>
        <v>42185.75</v>
      </c>
      <c r="AR20" s="185">
        <f t="shared" si="7"/>
        <v>42369.75</v>
      </c>
      <c r="AS20" s="184">
        <f t="shared" si="7"/>
        <v>42551</v>
      </c>
      <c r="AT20" s="185">
        <f t="shared" si="7"/>
        <v>42735</v>
      </c>
      <c r="AU20" s="184">
        <f t="shared" si="7"/>
        <v>42916.25</v>
      </c>
      <c r="AV20" s="185">
        <f t="shared" si="7"/>
        <v>43100.25</v>
      </c>
      <c r="AW20" s="184">
        <f t="shared" si="7"/>
        <v>43281.5</v>
      </c>
      <c r="AX20" s="185">
        <f t="shared" si="7"/>
        <v>43465.5</v>
      </c>
      <c r="AY20" s="184">
        <f t="shared" si="7"/>
        <v>43646.75</v>
      </c>
      <c r="AZ20" s="185">
        <f t="shared" si="7"/>
        <v>43830.75</v>
      </c>
      <c r="BB20" s="184">
        <f>AY20+365.25</f>
        <v>44012</v>
      </c>
      <c r="BC20" s="185">
        <f>AZ20+365.25</f>
        <v>44196</v>
      </c>
      <c r="BD20" s="184">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2.7179487179487181</v>
      </c>
      <c r="K24" s="114">
        <f t="shared" si="12"/>
        <v>2.1875</v>
      </c>
      <c r="L24" s="113">
        <f t="shared" si="12"/>
        <v>2.5833333333333335</v>
      </c>
      <c r="M24" s="114">
        <f t="shared" si="12"/>
        <v>2.6875</v>
      </c>
      <c r="N24" s="113">
        <f t="shared" si="12"/>
        <v>2.2708333333333335</v>
      </c>
      <c r="O24" s="114">
        <f t="shared" si="12"/>
        <v>2.1875</v>
      </c>
      <c r="P24" s="113">
        <f t="shared" si="12"/>
        <v>2.25</v>
      </c>
      <c r="Q24" s="114">
        <f t="shared" si="12"/>
        <v>2.2083333333333335</v>
      </c>
      <c r="R24" s="113">
        <f t="shared" si="12"/>
        <v>2.375</v>
      </c>
      <c r="S24" s="114">
        <f t="shared" si="12"/>
        <v>2.0416666666666665</v>
      </c>
      <c r="T24" s="113">
        <f t="shared" si="12"/>
        <v>2.1666666666666665</v>
      </c>
      <c r="U24" s="114">
        <f t="shared" si="12"/>
        <v>2.1875</v>
      </c>
      <c r="V24" s="113">
        <f t="shared" si="12"/>
        <v>2.1041666666666665</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2.4523809523809526</v>
      </c>
      <c r="AR24" s="113">
        <f t="shared" si="12"/>
        <v>2.1666666666666665</v>
      </c>
      <c r="AS24" s="114">
        <f t="shared" si="12"/>
        <v>2.25</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3.0141467727674627</v>
      </c>
      <c r="K25" s="123">
        <f t="shared" si="14"/>
        <v>2.452724358974359</v>
      </c>
      <c r="L25" s="122">
        <f t="shared" si="14"/>
        <v>2.385416666666667</v>
      </c>
      <c r="M25" s="123">
        <f t="shared" si="14"/>
        <v>2.635416666666667</v>
      </c>
      <c r="N25" s="122">
        <f t="shared" si="14"/>
        <v>2.479166666666667</v>
      </c>
      <c r="O25" s="123">
        <f t="shared" si="14"/>
        <v>2.229166666666667</v>
      </c>
      <c r="P25" s="122">
        <f t="shared" si="14"/>
        <v>2.21875</v>
      </c>
      <c r="Q25" s="123">
        <f t="shared" si="14"/>
        <v>2.229166666666667</v>
      </c>
      <c r="R25" s="122">
        <f t="shared" si="14"/>
        <v>2.291666666666667</v>
      </c>
      <c r="S25" s="123">
        <f t="shared" si="14"/>
        <v>2.208333333333333</v>
      </c>
      <c r="T25" s="122">
        <f t="shared" si="14"/>
        <v>2.1041666666666665</v>
      </c>
      <c r="U25" s="123">
        <f t="shared" si="14"/>
        <v>2.177083333333333</v>
      </c>
      <c r="V25" s="122">
        <f t="shared" si="14"/>
        <v>2.145833333333333</v>
      </c>
      <c r="W25" s="123">
        <f t="shared" si="14"/>
        <v>2.3152412280701755</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2.8355654761904763</v>
      </c>
      <c r="AR25" s="122">
        <f t="shared" si="14"/>
        <v>2.3095238095238093</v>
      </c>
      <c r="AS25" s="123">
        <f t="shared" si="14"/>
        <v>2.208333333333333</v>
      </c>
      <c r="AT25" s="122">
        <f t="shared" si="14"/>
        <v>2.375</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39</v>
      </c>
      <c r="K26" s="116">
        <f>IF(J26+I28+(IF(J16&gt;0,0,J16))&gt;'SDR Patient and Stations'!$E$2,'SDR Patient and Stations'!$E$2,J26+I28+(IF(J16&gt;0,0,J16)))</f>
        <v>48</v>
      </c>
      <c r="L26" s="117">
        <f>IF(K26+J28+(IF(K16&gt;0,0,K16))&gt;'SDR Patient and Stations'!$E$2,'SDR Patient and Stations'!$E$2,K26+J28+(IF(K16&gt;0,0,K16)))</f>
        <v>48</v>
      </c>
      <c r="M26" s="116">
        <f>IF(L26+K28+(IF(L16&gt;0,0,L16))&gt;'SDR Patient and Stations'!$E$2,'SDR Patient and Stations'!$E$2,L26+K28+(IF(L16&gt;0,0,L16)))</f>
        <v>48</v>
      </c>
      <c r="N26" s="117">
        <f>IF(M26+L28+(IF(M16&gt;0,0,M16))&gt;'SDR Patient and Stations'!$E$2,'SDR Patient and Stations'!$E$2,M26+L28+(IF(M16&gt;0,0,M16)))</f>
        <v>48</v>
      </c>
      <c r="O26" s="116">
        <f>IF(N26+M28+(IF(N16&gt;0,0,N16))&gt;'SDR Patient and Stations'!$E$2,'SDR Patient and Stations'!$E$2,N26+M28+(IF(N16&gt;0,0,N16)))</f>
        <v>48</v>
      </c>
      <c r="P26" s="117">
        <f>IF(O26+N28+(IF(O16&gt;0,0,O16))&gt;'SDR Patient and Stations'!$E$2,'SDR Patient and Stations'!$E$2,O26+N28+(IF(O16&gt;0,0,O16)))</f>
        <v>48</v>
      </c>
      <c r="Q26" s="116">
        <f>IF(P26+O28+(IF(P16&gt;0,0,P16))&gt;'SDR Patient and Stations'!$E$2,'SDR Patient and Stations'!$E$2,P26+O28+(IF(P16&gt;0,0,P16)))</f>
        <v>48</v>
      </c>
      <c r="R26" s="117">
        <f>IF(Q26+P28+(IF(Q16&gt;0,0,Q16))&gt;'SDR Patient and Stations'!$E$2,'SDR Patient and Stations'!$E$2,Q26+P28+(IF(Q16&gt;0,0,Q16)))</f>
        <v>48</v>
      </c>
      <c r="S26" s="116">
        <f>IF(R26+Q28+(IF(R16&gt;0,0,R16))&gt;'SDR Patient and Stations'!$E$2,'SDR Patient and Stations'!$E$2,R26+Q28+(IF(R16&gt;0,0,R16)))</f>
        <v>48</v>
      </c>
      <c r="T26" s="117">
        <f>IF(S26+R28+(IF(S16&gt;0,0,S16))&gt;'SDR Patient and Stations'!$E$2,'SDR Patient and Stations'!$E$2,S26+R28+(IF(S16&gt;0,0,S16)))</f>
        <v>48</v>
      </c>
      <c r="U26" s="116">
        <f>IF(T26+S28+(IF(T16&gt;0,0,T16))&gt;'SDR Patient and Stations'!$E$2,'SDR Patient and Stations'!$E$2,T26+S28+(IF(T16&gt;0,0,T16)))</f>
        <v>48</v>
      </c>
      <c r="V26" s="117">
        <f>IF(U26+T28+(IF(U16&gt;0,0,U16))&gt;'SDR Patient and Stations'!$E$2,'SDR Patient and Stations'!$E$2,U26+T28+(IF(U16&gt;0,0,U16)))</f>
        <v>48</v>
      </c>
      <c r="W26" s="116">
        <f>IF(V26+U28+(IF(V16&gt;0,0,V16))&gt;'SDR Patient and Stations'!$E$2,'SDR Patient and Stations'!$E$2,V26+U28+(IF(V16&gt;0,0,V16)))</f>
        <v>38</v>
      </c>
      <c r="X26" s="117">
        <f>IF(W26+V28+(IF(W16&gt;0,0,W16))&gt;'SDR Patient and Stations'!$E$2,'SDR Patient and Stations'!$E$2,W26+V28+(IF(W16&gt;0,0,W16)))</f>
        <v>38</v>
      </c>
      <c r="Y26" s="116">
        <f>IF(X26+W28+(IF(X16&gt;0,0,X16))&gt;'SDR Patient and Stations'!$E$2,'SDR Patient and Stations'!$E$2,X26+W28+(IF(X16&gt;0,0,X16)))</f>
        <v>38</v>
      </c>
      <c r="Z26" s="117">
        <f>IF(Y26+X28+(IF(Y16&gt;0,0,Y16))&gt;'SDR Patient and Stations'!$E$2,'SDR Patient and Stations'!$E$2,Y26+X28+(IF(Y16&gt;0,0,Y16)))</f>
        <v>38</v>
      </c>
      <c r="AA26" s="116">
        <f>IF(Z26+Y28+(IF(Z16&gt;0,0,Z16))&gt;'SDR Patient and Stations'!$E$2,'SDR Patient and Stations'!$E$2,Z26+Y28+(IF(Z16&gt;0,0,Z16)))</f>
        <v>38</v>
      </c>
      <c r="AB26" s="117">
        <f>IF(AA26+Z28+(IF(AA16&gt;0,0,AA16))&gt;'SDR Patient and Stations'!$E$2,'SDR Patient and Stations'!$E$2,AA26+Z28+(IF(AA16&gt;0,0,AA16)))</f>
        <v>38</v>
      </c>
      <c r="AC26" s="116">
        <f>IF(AB26+AA28+(IF(AB16&gt;0,0,AB16))&gt;'SDR Patient and Stations'!$E$2,'SDR Patient and Stations'!$E$2,AB26+AA28+(IF(AB16&gt;0,0,AB16)))</f>
        <v>38</v>
      </c>
      <c r="AD26" s="117">
        <f>IF(AC26+AB28+(IF(AC16&gt;0,0,AC16))&gt;'SDR Patient and Stations'!$E$2,'SDR Patient and Stations'!$E$2,AC26+AB28+(IF(AC16&gt;0,0,AC16)))</f>
        <v>38</v>
      </c>
      <c r="AE26" s="116">
        <f>IF(AD26+AC28+(IF(AD16&gt;0,0,AD16))&gt;'SDR Patient and Stations'!$E$2,'SDR Patient and Stations'!$E$2,AD26+AC28+(IF(AD16&gt;0,0,AD16)))</f>
        <v>38</v>
      </c>
      <c r="AF26" s="117">
        <f>IF(AE26+AD28+(IF(AE16&gt;0,0,AE16))&gt;'SDR Patient and Stations'!$E$2,'SDR Patient and Stations'!$E$2,AE26+AD28+(IF(AE16&gt;0,0,AE16)))</f>
        <v>38</v>
      </c>
      <c r="AG26" s="116">
        <f>IF(AF26+AE28+(IF(AF16&gt;0,0,AF16))&gt;'SDR Patient and Stations'!$E$2,'SDR Patient and Stations'!$E$2,AF26+AE28+(IF(AF16&gt;0,0,AF16)))</f>
        <v>38</v>
      </c>
      <c r="AH26" s="117">
        <f>IF(AG26+AF28+(IF(AG16&gt;0,0,AG16))&gt;'SDR Patient and Stations'!$E$2,'SDR Patient and Stations'!$E$2,AG26+AF28+(IF(AG16&gt;0,0,AG16)))</f>
        <v>38</v>
      </c>
      <c r="AI26" s="116">
        <f>IF(AH26+AG28+(IF(AH16&gt;0,0,AH16))&gt;'SDR Patient and Stations'!$E$2,'SDR Patient and Stations'!$E$2,AH26+AG28+(IF(AH16&gt;0,0,AH16)))</f>
        <v>38</v>
      </c>
      <c r="AJ26" s="117">
        <f>IF(AI26+AH28+(IF(AI16&gt;0,0,AI16))&gt;'SDR Patient and Stations'!$E$2,'SDR Patient and Stations'!$E$2,AI26+AH28+(IF(AI16&gt;0,0,AI16)))</f>
        <v>38</v>
      </c>
      <c r="AK26" s="116">
        <f>IF(AJ26+AI28+(IF(AJ16&gt;0,0,AJ16))&gt;'SDR Patient and Stations'!$E$2,'SDR Patient and Stations'!$E$2,AJ26+AI28+(IF(AJ16&gt;0,0,AJ16)))</f>
        <v>38</v>
      </c>
      <c r="AL26" s="117">
        <f>IF(AK26+AJ28+(IF(AK16&gt;0,0,AK16))&gt;'SDR Patient and Stations'!$E$2,'SDR Patient and Stations'!$E$2,AK26+AJ28+(IF(AK16&gt;0,0,AK16)))</f>
        <v>38</v>
      </c>
      <c r="AM26" s="116">
        <f>IF(AL26+AK28+(IF(AL16&gt;0,0,AL16))&gt;'SDR Patient and Stations'!$E$2,'SDR Patient and Stations'!$E$2,AL26+AK28+(IF(AL16&gt;0,0,AL16)))</f>
        <v>38</v>
      </c>
      <c r="AN26" s="117">
        <f>IF(AM26+AL28+(IF(AM16&gt;0,0,AM16))&gt;'SDR Patient and Stations'!$E$2,'SDR Patient and Stations'!$E$2,AM26+AL28+(IF(AM16&gt;0,0,AM16)))</f>
        <v>32</v>
      </c>
      <c r="AO26" s="116">
        <f>IF(AN26+AM28+(IF(AN16&gt;0,0,AN16))&gt;'SDR Patient and Stations'!$E$2,'SDR Patient and Stations'!$E$2,AN26+AM28+(IF(AN16&gt;0,0,AN16)))</f>
        <v>32</v>
      </c>
      <c r="AP26" s="117">
        <f>IF(AO26+AN28+(IF(AO16&gt;0,0,AO16))&gt;'SDR Patient and Stations'!$E$2,'SDR Patient and Stations'!$E$2,AO26+AN28+(IF(AO16&gt;0,0,AO16)))</f>
        <v>32</v>
      </c>
      <c r="AQ26" s="116">
        <f>IF(AP26+AO28+(IF(AP16&gt;0,0,AP16))&gt;'SDR Patient and Stations'!$E$2,'SDR Patient and Stations'!$E$2,AP26+AO28+(IF(AP16&gt;0,0,AP16)))</f>
        <v>42</v>
      </c>
      <c r="AR26" s="117">
        <f>IF(AQ26+AP28+(IF(AQ16&gt;0,0,AQ16))&gt;'SDR Patient and Stations'!$E$2,'SDR Patient and Stations'!$E$2,AQ26+AP28+(IF(AQ16&gt;0,0,AQ16)))</f>
        <v>48</v>
      </c>
      <c r="AS26" s="116">
        <f>IF(AR26+AQ28+(IF(AR16&gt;0,0,AR16))&gt;'SDR Patient and Stations'!$E$2,'SDR Patient and Stations'!$E$2,AR26+AQ28+(IF(AR16&gt;0,0,AR16)))</f>
        <v>48</v>
      </c>
      <c r="AT26" s="117">
        <f>IF(AS26+AR28+(IF(AS16&gt;0,0,AS16))&gt;'SDR Patient and Stations'!$E$2,'SDR Patient and Stations'!$E$2,AS26+AR28+(IF(AS16&gt;0,0,AS16)))</f>
        <v>48</v>
      </c>
      <c r="AU26" s="116">
        <f>IF(AT26+AS28+(IF(AT16&gt;0,0,AT16))&gt;'SDR Patient and Stations'!$E$2,'SDR Patient and Stations'!$E$2,AT26+AS28+(IF(AT16&gt;0,0,AT16)))</f>
        <v>48</v>
      </c>
      <c r="AV26" s="117">
        <f>IF(AU26+AT28+(IF(AU16&gt;0,0,AU16))&gt;'SDR Patient and Stations'!$E$2,'SDR Patient and Stations'!$E$2,AU26+AT28+(IF(AU16&gt;0,0,AU16)))</f>
        <v>48</v>
      </c>
      <c r="AW26" s="116">
        <f>IF(AV26+AU28+(IF(AV16&gt;0,0,AV16))&gt;'SDR Patient and Stations'!$E$2,'SDR Patient and Stations'!$E$2,AV26+AU28+(IF(AV16&gt;0,0,AV16)))</f>
        <v>48</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10</v>
      </c>
      <c r="I28" s="116">
        <f t="shared" si="15"/>
        <v>9.0142405063291164</v>
      </c>
      <c r="J28" s="117">
        <f t="shared" si="15"/>
        <v>6.9550561797752835</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10</v>
      </c>
      <c r="AP28" s="117">
        <f t="shared" si="15"/>
        <v>8.0519147788565277</v>
      </c>
      <c r="AQ28" s="116">
        <f t="shared" si="15"/>
        <v>3.0826719576719555</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39.290674603174608</v>
      </c>
      <c r="G45" s="69">
        <f t="shared" ref="G45:AZ45" si="23">G43/$F$1</f>
        <v>41.138698630136986</v>
      </c>
      <c r="H45" s="61">
        <f t="shared" si="23"/>
        <v>38.014240506329116</v>
      </c>
      <c r="I45" s="69">
        <f t="shared" si="23"/>
        <v>35.955056179775283</v>
      </c>
      <c r="J45" s="61">
        <f t="shared" si="23"/>
        <v>41.95041816009558</v>
      </c>
      <c r="K45" s="69">
        <f t="shared" si="23"/>
        <v>41.162634408602152</v>
      </c>
      <c r="L45" s="61">
        <f t="shared" si="23"/>
        <v>55.613425925925938</v>
      </c>
      <c r="M45" s="69">
        <f t="shared" si="23"/>
        <v>54.510613207547173</v>
      </c>
      <c r="N45" s="61">
        <f t="shared" si="23"/>
        <v>39.289021164021165</v>
      </c>
      <c r="O45" s="69">
        <f t="shared" si="23"/>
        <v>30.871975806451612</v>
      </c>
      <c r="P45" s="61">
        <f t="shared" si="23"/>
        <v>31.395348837209301</v>
      </c>
      <c r="Q45" s="69">
        <f t="shared" si="23"/>
        <v>35.792558613659537</v>
      </c>
      <c r="R45" s="61">
        <f t="shared" si="23"/>
        <v>42.976190476190482</v>
      </c>
      <c r="S45" s="69">
        <f t="shared" si="23"/>
        <v>30.877057613168724</v>
      </c>
      <c r="T45" s="61">
        <f t="shared" si="23"/>
        <v>35.429769392033542</v>
      </c>
      <c r="U45" s="69">
        <f t="shared" si="23"/>
        <v>33.580043859649123</v>
      </c>
      <c r="V45" s="61">
        <f t="shared" si="23"/>
        <v>36.142998866213148</v>
      </c>
      <c r="W45" s="69">
        <f t="shared" si="23"/>
        <v>30.76923076923077</v>
      </c>
      <c r="X45" s="61">
        <f t="shared" si="23"/>
        <v>25.608465608465607</v>
      </c>
      <c r="Y45" s="69">
        <f t="shared" si="23"/>
        <v>33.694306930693067</v>
      </c>
      <c r="Z45" s="61">
        <f t="shared" si="23"/>
        <v>36.89597800925926</v>
      </c>
      <c r="AA45" s="69">
        <f t="shared" si="23"/>
        <v>31.253945707070709</v>
      </c>
      <c r="AB45" s="61">
        <f t="shared" si="23"/>
        <v>37.208894500561172</v>
      </c>
      <c r="AC45" s="69">
        <f t="shared" si="23"/>
        <v>35.767326732673268</v>
      </c>
      <c r="AD45" s="61">
        <f t="shared" si="23"/>
        <v>38.237359550561798</v>
      </c>
      <c r="AE45" s="69">
        <f t="shared" si="23"/>
        <v>29.156553398058254</v>
      </c>
      <c r="AF45" s="61">
        <f t="shared" si="23"/>
        <v>27.573529411764707</v>
      </c>
      <c r="AG45" s="69">
        <f t="shared" si="23"/>
        <v>33.684062850729518</v>
      </c>
      <c r="AH45" s="61">
        <f t="shared" si="23"/>
        <v>35.129181600955796</v>
      </c>
      <c r="AI45" s="69">
        <f t="shared" si="23"/>
        <v>36.300154320987659</v>
      </c>
      <c r="AJ45" s="61">
        <f t="shared" si="23"/>
        <v>32.653061224489797</v>
      </c>
      <c r="AK45" s="69">
        <f t="shared" si="23"/>
        <v>35.79610538373425</v>
      </c>
      <c r="AL45" s="61">
        <f t="shared" si="23"/>
        <v>37.976088201603666</v>
      </c>
      <c r="AM45" s="69">
        <f t="shared" si="23"/>
        <v>39.876302083333336</v>
      </c>
      <c r="AN45" s="61">
        <f t="shared" si="23"/>
        <v>42.781250000000007</v>
      </c>
      <c r="AO45" s="69">
        <f t="shared" si="23"/>
        <v>40.051914778856528</v>
      </c>
      <c r="AP45" s="61">
        <f t="shared" si="23"/>
        <v>35.082671957671955</v>
      </c>
      <c r="AQ45" s="69">
        <f t="shared" si="23"/>
        <v>33.186311311311307</v>
      </c>
      <c r="AR45" s="61">
        <f t="shared" si="23"/>
        <v>34.454638124362894</v>
      </c>
      <c r="AS45" s="69">
        <f t="shared" si="23"/>
        <v>39.320388349514566</v>
      </c>
      <c r="AT45" s="61">
        <f t="shared" si="23"/>
        <v>48.543689320388353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12.138698630136986</v>
      </c>
      <c r="H47" s="118">
        <f>H45-H26</f>
        <v>9.0142405063291164</v>
      </c>
      <c r="I47" s="119">
        <f t="shared" ref="I47:AZ47" si="24">I45-I26</f>
        <v>6.9550561797752835</v>
      </c>
      <c r="J47" s="118">
        <f t="shared" si="24"/>
        <v>2.9504181600955803</v>
      </c>
      <c r="K47" s="119">
        <f t="shared" si="24"/>
        <v>-6.8373655913978482</v>
      </c>
      <c r="L47" s="118">
        <f t="shared" si="24"/>
        <v>7.613425925925938</v>
      </c>
      <c r="M47" s="119">
        <f t="shared" si="24"/>
        <v>6.5106132075471734</v>
      </c>
      <c r="N47" s="118">
        <f t="shared" si="24"/>
        <v>-8.7109788359788354</v>
      </c>
      <c r="O47" s="119">
        <f t="shared" si="24"/>
        <v>-17.128024193548388</v>
      </c>
      <c r="P47" s="118">
        <f t="shared" si="24"/>
        <v>-16.604651162790699</v>
      </c>
      <c r="Q47" s="119">
        <f t="shared" si="24"/>
        <v>-12.207441386340463</v>
      </c>
      <c r="R47" s="118">
        <f t="shared" si="24"/>
        <v>-5.0238095238095184</v>
      </c>
      <c r="S47" s="119">
        <f t="shared" si="24"/>
        <v>-17.122942386831276</v>
      </c>
      <c r="T47" s="118">
        <f t="shared" si="24"/>
        <v>-12.570230607966458</v>
      </c>
      <c r="U47" s="119">
        <f t="shared" si="24"/>
        <v>-14.419956140350877</v>
      </c>
      <c r="V47" s="118">
        <f t="shared" si="24"/>
        <v>-11.857001133786852</v>
      </c>
      <c r="W47" s="119">
        <f t="shared" si="24"/>
        <v>-7.2307692307692299</v>
      </c>
      <c r="X47" s="118">
        <f t="shared" si="24"/>
        <v>-12.391534391534393</v>
      </c>
      <c r="Y47" s="119">
        <f t="shared" si="24"/>
        <v>-4.3056930693069333</v>
      </c>
      <c r="Z47" s="118">
        <f t="shared" si="24"/>
        <v>-1.1040219907407405</v>
      </c>
      <c r="AA47" s="119">
        <f t="shared" si="24"/>
        <v>-6.7460542929292906</v>
      </c>
      <c r="AB47" s="118">
        <f t="shared" si="24"/>
        <v>-0.79110549943882802</v>
      </c>
      <c r="AC47" s="119">
        <f t="shared" si="24"/>
        <v>-2.2326732673267315</v>
      </c>
      <c r="AD47" s="118">
        <f t="shared" si="24"/>
        <v>0.23735955056179847</v>
      </c>
      <c r="AE47" s="119">
        <f t="shared" si="24"/>
        <v>-8.8434466019417464</v>
      </c>
      <c r="AF47" s="118">
        <f t="shared" si="24"/>
        <v>-10.426470588235293</v>
      </c>
      <c r="AG47" s="119">
        <f t="shared" si="24"/>
        <v>-4.3159371492704821</v>
      </c>
      <c r="AH47" s="118">
        <f t="shared" si="24"/>
        <v>-2.8708183990442038</v>
      </c>
      <c r="AI47" s="119">
        <f t="shared" si="24"/>
        <v>-1.6998456790123413</v>
      </c>
      <c r="AJ47" s="118">
        <f t="shared" si="24"/>
        <v>-5.3469387755102034</v>
      </c>
      <c r="AK47" s="119">
        <f t="shared" si="24"/>
        <v>-2.2038946162657496</v>
      </c>
      <c r="AL47" s="118">
        <f t="shared" si="24"/>
        <v>-2.391179839633395E-2</v>
      </c>
      <c r="AM47" s="119">
        <f t="shared" si="24"/>
        <v>1.8763020833333357</v>
      </c>
      <c r="AN47" s="118">
        <f t="shared" si="24"/>
        <v>10.781250000000007</v>
      </c>
      <c r="AO47" s="119">
        <f t="shared" si="24"/>
        <v>8.0519147788565277</v>
      </c>
      <c r="AP47" s="118">
        <f t="shared" si="24"/>
        <v>3.0826719576719555</v>
      </c>
      <c r="AQ47" s="119">
        <f t="shared" si="24"/>
        <v>-8.8136886886886927</v>
      </c>
      <c r="AR47" s="118">
        <f t="shared" si="24"/>
        <v>-13.545361875637106</v>
      </c>
      <c r="AS47" s="119">
        <f t="shared" si="24"/>
        <v>-8.6796116504854339</v>
      </c>
      <c r="AT47" s="118">
        <f t="shared" si="24"/>
        <v>0.54368932038835283</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9.0142405063291164</v>
      </c>
      <c r="I49" s="71">
        <f t="shared" ref="I49:AZ49" si="25">IF((((IF(AND(I24&gt;($F$1-0.00001),((I45-I26)&gt;0)),(I45-I26),0)))&gt;=10),10,(IF(AND(I24&gt;($F$1-0.00001),((I45-I26)&gt;0)),(I45-I26),0)))</f>
        <v>6.9550561797752835</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10</v>
      </c>
      <c r="AO49" s="71">
        <f t="shared" si="25"/>
        <v>8.0519147788565277</v>
      </c>
      <c r="AP49" s="63">
        <f t="shared" si="25"/>
        <v>3.0826719576719555</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F2" sqref="F2"/>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7">J20+365.25</f>
        <v>36525.75</v>
      </c>
      <c r="M20" s="184">
        <f t="shared" si="7"/>
        <v>36707</v>
      </c>
      <c r="N20" s="185">
        <f t="shared" si="7"/>
        <v>36891</v>
      </c>
      <c r="O20" s="184">
        <f t="shared" si="7"/>
        <v>37072.25</v>
      </c>
      <c r="P20" s="185">
        <f t="shared" si="7"/>
        <v>37256.25</v>
      </c>
      <c r="Q20" s="184">
        <f t="shared" si="7"/>
        <v>37437.5</v>
      </c>
      <c r="R20" s="185">
        <f t="shared" si="7"/>
        <v>37621.5</v>
      </c>
      <c r="S20" s="184">
        <f t="shared" si="7"/>
        <v>37802.75</v>
      </c>
      <c r="T20" s="185">
        <f t="shared" si="7"/>
        <v>37986.75</v>
      </c>
      <c r="U20" s="184">
        <f t="shared" si="7"/>
        <v>38168</v>
      </c>
      <c r="V20" s="185">
        <f t="shared" si="7"/>
        <v>38352</v>
      </c>
      <c r="W20" s="184">
        <f t="shared" si="7"/>
        <v>38533.25</v>
      </c>
      <c r="X20" s="185">
        <f t="shared" si="7"/>
        <v>38717.25</v>
      </c>
      <c r="Y20" s="184">
        <f t="shared" si="7"/>
        <v>38898.5</v>
      </c>
      <c r="Z20" s="185">
        <f t="shared" si="7"/>
        <v>39082.5</v>
      </c>
      <c r="AA20" s="184">
        <f t="shared" si="7"/>
        <v>39263.75</v>
      </c>
      <c r="AB20" s="185">
        <f t="shared" si="7"/>
        <v>39447.75</v>
      </c>
      <c r="AC20" s="184">
        <f t="shared" si="7"/>
        <v>39629</v>
      </c>
      <c r="AD20" s="185">
        <f t="shared" si="7"/>
        <v>39813</v>
      </c>
      <c r="AE20" s="184">
        <f t="shared" si="7"/>
        <v>39994.25</v>
      </c>
      <c r="AF20" s="185">
        <f t="shared" si="7"/>
        <v>40178.25</v>
      </c>
      <c r="AG20" s="184">
        <f t="shared" si="7"/>
        <v>40359.5</v>
      </c>
      <c r="AH20" s="185">
        <f t="shared" si="7"/>
        <v>40543.5</v>
      </c>
      <c r="AI20" s="184">
        <f t="shared" si="7"/>
        <v>40724.75</v>
      </c>
      <c r="AJ20" s="185">
        <f t="shared" si="7"/>
        <v>40908.75</v>
      </c>
      <c r="AK20" s="184">
        <f t="shared" si="7"/>
        <v>41090</v>
      </c>
      <c r="AL20" s="185">
        <f t="shared" si="7"/>
        <v>41274</v>
      </c>
      <c r="AM20" s="184">
        <f t="shared" si="7"/>
        <v>41455.25</v>
      </c>
      <c r="AN20" s="185">
        <f t="shared" si="7"/>
        <v>41639.25</v>
      </c>
      <c r="AO20" s="184">
        <f t="shared" si="7"/>
        <v>41820.5</v>
      </c>
      <c r="AP20" s="185">
        <f t="shared" si="7"/>
        <v>42004.5</v>
      </c>
      <c r="AQ20" s="184">
        <f t="shared" si="7"/>
        <v>42185.75</v>
      </c>
      <c r="AR20" s="185">
        <f t="shared" si="7"/>
        <v>42369.75</v>
      </c>
      <c r="AS20" s="184">
        <f t="shared" si="7"/>
        <v>42551</v>
      </c>
      <c r="AT20" s="185">
        <f t="shared" si="7"/>
        <v>42735</v>
      </c>
      <c r="AU20" s="184">
        <f t="shared" si="7"/>
        <v>42916.25</v>
      </c>
      <c r="AV20" s="185">
        <f t="shared" si="7"/>
        <v>43100.25</v>
      </c>
      <c r="AW20" s="184">
        <f t="shared" si="7"/>
        <v>43281.5</v>
      </c>
      <c r="AX20" s="185">
        <f t="shared" si="7"/>
        <v>43465.5</v>
      </c>
      <c r="AY20" s="184">
        <f t="shared" si="7"/>
        <v>43646.75</v>
      </c>
      <c r="AZ20" s="185">
        <f t="shared" si="7"/>
        <v>43830.75</v>
      </c>
      <c r="BB20" s="184">
        <f>AY20+365.25</f>
        <v>44012</v>
      </c>
      <c r="BC20" s="185">
        <f>AZ20+365.25</f>
        <v>44196</v>
      </c>
      <c r="BD20" s="184">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2.7179487179487181</v>
      </c>
      <c r="K24" s="114">
        <f t="shared" si="12"/>
        <v>2.1875</v>
      </c>
      <c r="L24" s="113">
        <f t="shared" si="12"/>
        <v>2.5833333333333335</v>
      </c>
      <c r="M24" s="114">
        <f t="shared" si="12"/>
        <v>2.6875</v>
      </c>
      <c r="N24" s="113">
        <f t="shared" si="12"/>
        <v>2.2708333333333335</v>
      </c>
      <c r="O24" s="114">
        <f t="shared" si="12"/>
        <v>2.1875</v>
      </c>
      <c r="P24" s="113">
        <f t="shared" si="12"/>
        <v>2.25</v>
      </c>
      <c r="Q24" s="114">
        <f t="shared" si="12"/>
        <v>2.2083333333333335</v>
      </c>
      <c r="R24" s="113">
        <f t="shared" si="12"/>
        <v>2.375</v>
      </c>
      <c r="S24" s="114">
        <f t="shared" si="12"/>
        <v>2.0416666666666665</v>
      </c>
      <c r="T24" s="113">
        <f t="shared" si="12"/>
        <v>2.1666666666666665</v>
      </c>
      <c r="U24" s="114">
        <f t="shared" si="12"/>
        <v>2.1875</v>
      </c>
      <c r="V24" s="113">
        <f t="shared" si="12"/>
        <v>2.1041666666666665</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2.4523809523809526</v>
      </c>
      <c r="AR24" s="113">
        <f t="shared" si="12"/>
        <v>2.1666666666666665</v>
      </c>
      <c r="AS24" s="114">
        <f t="shared" si="12"/>
        <v>2.25</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3.0141467727674627</v>
      </c>
      <c r="K25" s="123">
        <f t="shared" si="14"/>
        <v>2.452724358974359</v>
      </c>
      <c r="L25" s="122">
        <f t="shared" si="14"/>
        <v>2.385416666666667</v>
      </c>
      <c r="M25" s="123">
        <f t="shared" si="14"/>
        <v>2.635416666666667</v>
      </c>
      <c r="N25" s="122">
        <f t="shared" si="14"/>
        <v>2.479166666666667</v>
      </c>
      <c r="O25" s="123">
        <f t="shared" si="14"/>
        <v>2.229166666666667</v>
      </c>
      <c r="P25" s="122">
        <f t="shared" si="14"/>
        <v>2.21875</v>
      </c>
      <c r="Q25" s="123">
        <f t="shared" si="14"/>
        <v>2.229166666666667</v>
      </c>
      <c r="R25" s="122">
        <f t="shared" si="14"/>
        <v>2.291666666666667</v>
      </c>
      <c r="S25" s="123">
        <f t="shared" si="14"/>
        <v>2.208333333333333</v>
      </c>
      <c r="T25" s="122">
        <f t="shared" si="14"/>
        <v>2.1041666666666665</v>
      </c>
      <c r="U25" s="123">
        <f t="shared" si="14"/>
        <v>2.177083333333333</v>
      </c>
      <c r="V25" s="122">
        <f t="shared" si="14"/>
        <v>2.145833333333333</v>
      </c>
      <c r="W25" s="123">
        <f t="shared" si="14"/>
        <v>2.3152412280701755</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2.8355654761904763</v>
      </c>
      <c r="AR25" s="122">
        <f t="shared" si="14"/>
        <v>2.3095238095238093</v>
      </c>
      <c r="AS25" s="123">
        <f t="shared" si="14"/>
        <v>2.208333333333333</v>
      </c>
      <c r="AT25" s="122">
        <f t="shared" si="14"/>
        <v>2.375</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39</v>
      </c>
      <c r="K26" s="116">
        <f>IF(J26+I28+(IF(J16&gt;0,0,J16))&gt;'SDR Patient and Stations'!$E$2,'SDR Patient and Stations'!$E$2,J26+I28+(IF(J16&gt;0,0,J16)))</f>
        <v>48</v>
      </c>
      <c r="L26" s="117">
        <f>IF(K26+J28+(IF(K16&gt;0,0,K16))&gt;'SDR Patient and Stations'!$E$2,'SDR Patient and Stations'!$E$2,K26+J28+(IF(K16&gt;0,0,K16)))</f>
        <v>48</v>
      </c>
      <c r="M26" s="116">
        <f>IF(L26+K28+(IF(L16&gt;0,0,L16))&gt;'SDR Patient and Stations'!$E$2,'SDR Patient and Stations'!$E$2,L26+K28+(IF(L16&gt;0,0,L16)))</f>
        <v>48</v>
      </c>
      <c r="N26" s="117">
        <f>IF(M26+L28+(IF(M16&gt;0,0,M16))&gt;'SDR Patient and Stations'!$E$2,'SDR Patient and Stations'!$E$2,M26+L28+(IF(M16&gt;0,0,M16)))</f>
        <v>48</v>
      </c>
      <c r="O26" s="116">
        <f>IF(N26+M28+(IF(N16&gt;0,0,N16))&gt;'SDR Patient and Stations'!$E$2,'SDR Patient and Stations'!$E$2,N26+M28+(IF(N16&gt;0,0,N16)))</f>
        <v>48</v>
      </c>
      <c r="P26" s="117">
        <f>IF(O26+N28+(IF(O16&gt;0,0,O16))&gt;'SDR Patient and Stations'!$E$2,'SDR Patient and Stations'!$E$2,O26+N28+(IF(O16&gt;0,0,O16)))</f>
        <v>48</v>
      </c>
      <c r="Q26" s="116">
        <f>IF(P26+O28+(IF(P16&gt;0,0,P16))&gt;'SDR Patient and Stations'!$E$2,'SDR Patient and Stations'!$E$2,P26+O28+(IF(P16&gt;0,0,P16)))</f>
        <v>48</v>
      </c>
      <c r="R26" s="117">
        <f>IF(Q26+P28+(IF(Q16&gt;0,0,Q16))&gt;'SDR Patient and Stations'!$E$2,'SDR Patient and Stations'!$E$2,Q26+P28+(IF(Q16&gt;0,0,Q16)))</f>
        <v>48</v>
      </c>
      <c r="S26" s="116">
        <f>IF(R26+Q28+(IF(R16&gt;0,0,R16))&gt;'SDR Patient and Stations'!$E$2,'SDR Patient and Stations'!$E$2,R26+Q28+(IF(R16&gt;0,0,R16)))</f>
        <v>48</v>
      </c>
      <c r="T26" s="117">
        <f>IF(S26+R28+(IF(S16&gt;0,0,S16))&gt;'SDR Patient and Stations'!$E$2,'SDR Patient and Stations'!$E$2,S26+R28+(IF(S16&gt;0,0,S16)))</f>
        <v>48</v>
      </c>
      <c r="U26" s="116">
        <f>IF(T26+S28+(IF(T16&gt;0,0,T16))&gt;'SDR Patient and Stations'!$E$2,'SDR Patient and Stations'!$E$2,T26+S28+(IF(T16&gt;0,0,T16)))</f>
        <v>48</v>
      </c>
      <c r="V26" s="117">
        <f>IF(U26+T28+(IF(U16&gt;0,0,U16))&gt;'SDR Patient and Stations'!$E$2,'SDR Patient and Stations'!$E$2,U26+T28+(IF(U16&gt;0,0,U16)))</f>
        <v>48</v>
      </c>
      <c r="W26" s="116">
        <f>IF(V26+U28+(IF(V16&gt;0,0,V16))&gt;'SDR Patient and Stations'!$E$2,'SDR Patient and Stations'!$E$2,V26+U28+(IF(V16&gt;0,0,V16)))</f>
        <v>38</v>
      </c>
      <c r="X26" s="117">
        <f>IF(W26+V28+(IF(W16&gt;0,0,W16))&gt;'SDR Patient and Stations'!$E$2,'SDR Patient and Stations'!$E$2,W26+V28+(IF(W16&gt;0,0,W16)))</f>
        <v>38</v>
      </c>
      <c r="Y26" s="116">
        <f>IF(X26+W28+(IF(X16&gt;0,0,X16))&gt;'SDR Patient and Stations'!$E$2,'SDR Patient and Stations'!$E$2,X26+W28+(IF(X16&gt;0,0,X16)))</f>
        <v>38</v>
      </c>
      <c r="Z26" s="117">
        <f>IF(Y26+X28+(IF(Y16&gt;0,0,Y16))&gt;'SDR Patient and Stations'!$E$2,'SDR Patient and Stations'!$E$2,Y26+X28+(IF(Y16&gt;0,0,Y16)))</f>
        <v>38</v>
      </c>
      <c r="AA26" s="116">
        <f>IF(Z26+Y28+(IF(Z16&gt;0,0,Z16))&gt;'SDR Patient and Stations'!$E$2,'SDR Patient and Stations'!$E$2,Z26+Y28+(IF(Z16&gt;0,0,Z16)))</f>
        <v>38</v>
      </c>
      <c r="AB26" s="117">
        <f>IF(AA26+Z28+(IF(AA16&gt;0,0,AA16))&gt;'SDR Patient and Stations'!$E$2,'SDR Patient and Stations'!$E$2,AA26+Z28+(IF(AA16&gt;0,0,AA16)))</f>
        <v>38</v>
      </c>
      <c r="AC26" s="116">
        <f>IF(AB26+AA28+(IF(AB16&gt;0,0,AB16))&gt;'SDR Patient and Stations'!$E$2,'SDR Patient and Stations'!$E$2,AB26+AA28+(IF(AB16&gt;0,0,AB16)))</f>
        <v>38</v>
      </c>
      <c r="AD26" s="117">
        <f>IF(AC26+AB28+(IF(AC16&gt;0,0,AC16))&gt;'SDR Patient and Stations'!$E$2,'SDR Patient and Stations'!$E$2,AC26+AB28+(IF(AC16&gt;0,0,AC16)))</f>
        <v>38</v>
      </c>
      <c r="AE26" s="116">
        <f>IF(AD26+AC28+(IF(AD16&gt;0,0,AD16))&gt;'SDR Patient and Stations'!$E$2,'SDR Patient and Stations'!$E$2,AD26+AC28+(IF(AD16&gt;0,0,AD16)))</f>
        <v>38</v>
      </c>
      <c r="AF26" s="117">
        <f>IF(AE26+AD28+(IF(AE16&gt;0,0,AE16))&gt;'SDR Patient and Stations'!$E$2,'SDR Patient and Stations'!$E$2,AE26+AD28+(IF(AE16&gt;0,0,AE16)))</f>
        <v>38</v>
      </c>
      <c r="AG26" s="116">
        <f>IF(AF26+AE28+(IF(AF16&gt;0,0,AF16))&gt;'SDR Patient and Stations'!$E$2,'SDR Patient and Stations'!$E$2,AF26+AE28+(IF(AF16&gt;0,0,AF16)))</f>
        <v>38</v>
      </c>
      <c r="AH26" s="117">
        <f>IF(AG26+AF28+(IF(AG16&gt;0,0,AG16))&gt;'SDR Patient and Stations'!$E$2,'SDR Patient and Stations'!$E$2,AG26+AF28+(IF(AG16&gt;0,0,AG16)))</f>
        <v>38</v>
      </c>
      <c r="AI26" s="116">
        <f>IF(AH26+AG28+(IF(AH16&gt;0,0,AH16))&gt;'SDR Patient and Stations'!$E$2,'SDR Patient and Stations'!$E$2,AH26+AG28+(IF(AH16&gt;0,0,AH16)))</f>
        <v>38</v>
      </c>
      <c r="AJ26" s="117">
        <f>IF(AI26+AH28+(IF(AI16&gt;0,0,AI16))&gt;'SDR Patient and Stations'!$E$2,'SDR Patient and Stations'!$E$2,AI26+AH28+(IF(AI16&gt;0,0,AI16)))</f>
        <v>38</v>
      </c>
      <c r="AK26" s="116">
        <f>IF(AJ26+AI28+(IF(AJ16&gt;0,0,AJ16))&gt;'SDR Patient and Stations'!$E$2,'SDR Patient and Stations'!$E$2,AJ26+AI28+(IF(AJ16&gt;0,0,AJ16)))</f>
        <v>38</v>
      </c>
      <c r="AL26" s="117">
        <f>IF(AK26+AJ28+(IF(AK16&gt;0,0,AK16))&gt;'SDR Patient and Stations'!$E$2,'SDR Patient and Stations'!$E$2,AK26+AJ28+(IF(AK16&gt;0,0,AK16)))</f>
        <v>38</v>
      </c>
      <c r="AM26" s="116">
        <f>IF(AL26+AK28+(IF(AL16&gt;0,0,AL16))&gt;'SDR Patient and Stations'!$E$2,'SDR Patient and Stations'!$E$2,AL26+AK28+(IF(AL16&gt;0,0,AL16)))</f>
        <v>38</v>
      </c>
      <c r="AN26" s="117">
        <f>IF(AM26+AL28+(IF(AM16&gt;0,0,AM16))&gt;'SDR Patient and Stations'!$E$2,'SDR Patient and Stations'!$E$2,AM26+AL28+(IF(AM16&gt;0,0,AM16)))</f>
        <v>32</v>
      </c>
      <c r="AO26" s="116">
        <f>IF(AN26+AM28+(IF(AN16&gt;0,0,AN16))&gt;'SDR Patient and Stations'!$E$2,'SDR Patient and Stations'!$E$2,AN26+AM28+(IF(AN16&gt;0,0,AN16)))</f>
        <v>32</v>
      </c>
      <c r="AP26" s="117">
        <f>IF(AO26+AN28+(IF(AO16&gt;0,0,AO16))&gt;'SDR Patient and Stations'!$E$2,'SDR Patient and Stations'!$E$2,AO26+AN28+(IF(AO16&gt;0,0,AO16)))</f>
        <v>32</v>
      </c>
      <c r="AQ26" s="116">
        <f>IF(AP26+AO28+(IF(AP16&gt;0,0,AP16))&gt;'SDR Patient and Stations'!$E$2,'SDR Patient and Stations'!$E$2,AP26+AO28+(IF(AP16&gt;0,0,AP16)))</f>
        <v>42</v>
      </c>
      <c r="AR26" s="117">
        <f>IF(AQ26+AP28+(IF(AQ16&gt;0,0,AQ16))&gt;'SDR Patient and Stations'!$E$2,'SDR Patient and Stations'!$E$2,AQ26+AP28+(IF(AQ16&gt;0,0,AQ16)))</f>
        <v>48</v>
      </c>
      <c r="AS26" s="116">
        <f>IF(AR26+AQ28+(IF(AR16&gt;0,0,AR16))&gt;'SDR Patient and Stations'!$E$2,'SDR Patient and Stations'!$E$2,AR26+AQ28+(IF(AR16&gt;0,0,AR16)))</f>
        <v>48</v>
      </c>
      <c r="AT26" s="117">
        <f>IF(AS26+AR28+(IF(AS16&gt;0,0,AS16))&gt;'SDR Patient and Stations'!$E$2,'SDR Patient and Stations'!$E$2,AS26+AR28+(IF(AS16&gt;0,0,AS16)))</f>
        <v>48</v>
      </c>
      <c r="AU26" s="116">
        <f>IF(AT26+AS28+(IF(AT16&gt;0,0,AT16))&gt;'SDR Patient and Stations'!$E$2,'SDR Patient and Stations'!$E$2,AT26+AS28+(IF(AT16&gt;0,0,AT16)))</f>
        <v>48</v>
      </c>
      <c r="AV26" s="117">
        <f>IF(AU26+AT28+(IF(AU16&gt;0,0,AU16))&gt;'SDR Patient and Stations'!$E$2,'SDR Patient and Stations'!$E$2,AU26+AT28+(IF(AU16&gt;0,0,AU16)))</f>
        <v>48</v>
      </c>
      <c r="AW26" s="116">
        <f>IF(AV26+AU28+(IF(AV16&gt;0,0,AV16))&gt;'SDR Patient and Stations'!$E$2,'SDR Patient and Stations'!$E$2,AV26+AU28+(IF(AV16&gt;0,0,AV16)))</f>
        <v>48</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10</v>
      </c>
      <c r="I28" s="116">
        <f t="shared" si="15"/>
        <v>9.5496523444464287</v>
      </c>
      <c r="J28" s="117">
        <f t="shared" si="15"/>
        <v>7.4614654217439451</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10</v>
      </c>
      <c r="AP28" s="117">
        <f t="shared" si="15"/>
        <v>8.6160262546150719</v>
      </c>
      <c r="AQ28" s="116">
        <f t="shared" si="15"/>
        <v>3.5767940979208603</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39.84406438631791</v>
      </c>
      <c r="G45" s="69">
        <f t="shared" ref="G45:AZ45" si="23">G43/$F$1</f>
        <v>41.7181169207023</v>
      </c>
      <c r="H45" s="61">
        <f t="shared" si="23"/>
        <v>38.549652344446429</v>
      </c>
      <c r="I45" s="69">
        <f t="shared" si="23"/>
        <v>36.461465421743945</v>
      </c>
      <c r="J45" s="61">
        <f t="shared" si="23"/>
        <v>42.541269120096928</v>
      </c>
      <c r="K45" s="69">
        <f t="shared" si="23"/>
        <v>41.742389822807816</v>
      </c>
      <c r="L45" s="61">
        <f t="shared" si="23"/>
        <v>56.396713615023486</v>
      </c>
      <c r="M45" s="69">
        <f t="shared" si="23"/>
        <v>55.278368323146431</v>
      </c>
      <c r="N45" s="61">
        <f t="shared" si="23"/>
        <v>39.842387659289066</v>
      </c>
      <c r="O45" s="69">
        <f t="shared" si="23"/>
        <v>31.30679236710586</v>
      </c>
      <c r="P45" s="61">
        <f t="shared" si="23"/>
        <v>31.83753684900098</v>
      </c>
      <c r="Q45" s="69">
        <f t="shared" si="23"/>
        <v>36.296679157513893</v>
      </c>
      <c r="R45" s="61">
        <f t="shared" si="23"/>
        <v>43.581488933601612</v>
      </c>
      <c r="S45" s="69">
        <f t="shared" si="23"/>
        <v>31.311945748565467</v>
      </c>
      <c r="T45" s="61">
        <f t="shared" si="23"/>
        <v>35.928780228541058</v>
      </c>
      <c r="U45" s="69">
        <f t="shared" si="23"/>
        <v>34.053002223869534</v>
      </c>
      <c r="V45" s="61">
        <f t="shared" si="23"/>
        <v>36.652055188272492</v>
      </c>
      <c r="W45" s="69">
        <f t="shared" si="23"/>
        <v>31.202600216684726</v>
      </c>
      <c r="X45" s="61">
        <f t="shared" si="23"/>
        <v>25.96914822266935</v>
      </c>
      <c r="Y45" s="69">
        <f t="shared" si="23"/>
        <v>34.168874633942266</v>
      </c>
      <c r="Z45" s="61">
        <f t="shared" si="23"/>
        <v>37.415639671361504</v>
      </c>
      <c r="AA45" s="69">
        <f t="shared" si="23"/>
        <v>31.694142125480155</v>
      </c>
      <c r="AB45" s="61">
        <f t="shared" si="23"/>
        <v>37.732963437188793</v>
      </c>
      <c r="AC45" s="69">
        <f t="shared" si="23"/>
        <v>36.27109189792219</v>
      </c>
      <c r="AD45" s="61">
        <f t="shared" si="23"/>
        <v>38.775913910428862</v>
      </c>
      <c r="AE45" s="69">
        <f t="shared" si="23"/>
        <v>29.567209079721046</v>
      </c>
      <c r="AF45" s="61">
        <f t="shared" si="23"/>
        <v>27.96188898094449</v>
      </c>
      <c r="AG45" s="69">
        <f t="shared" si="23"/>
        <v>34.158486271162332</v>
      </c>
      <c r="AH45" s="61">
        <f t="shared" si="23"/>
        <v>35.623958806603063</v>
      </c>
      <c r="AI45" s="69">
        <f t="shared" si="23"/>
        <v>36.811424100156501</v>
      </c>
      <c r="AJ45" s="61">
        <f t="shared" si="23"/>
        <v>33.112963495257262</v>
      </c>
      <c r="AK45" s="69">
        <f t="shared" si="23"/>
        <v>36.300275882096706</v>
      </c>
      <c r="AL45" s="61">
        <f t="shared" si="23"/>
        <v>38.510962683316393</v>
      </c>
      <c r="AM45" s="69">
        <f t="shared" si="23"/>
        <v>40.437940140845072</v>
      </c>
      <c r="AN45" s="61">
        <f t="shared" si="23"/>
        <v>43.383802816901415</v>
      </c>
      <c r="AO45" s="69">
        <f t="shared" si="23"/>
        <v>40.616026254615072</v>
      </c>
      <c r="AP45" s="61">
        <f t="shared" si="23"/>
        <v>35.57679409792086</v>
      </c>
      <c r="AQ45" s="69">
        <f t="shared" si="23"/>
        <v>33.653724146681895</v>
      </c>
      <c r="AR45" s="61">
        <f t="shared" si="23"/>
        <v>34.939914717663783</v>
      </c>
      <c r="AS45" s="69">
        <f t="shared" si="23"/>
        <v>39.874196636127444</v>
      </c>
      <c r="AT45" s="61">
        <f t="shared" si="23"/>
        <v>49.227403254478325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12.7181169207023</v>
      </c>
      <c r="H47" s="118">
        <f>H45-H26</f>
        <v>9.5496523444464287</v>
      </c>
      <c r="I47" s="119">
        <f t="shared" ref="I47:AZ47" si="24">I45-I26</f>
        <v>7.4614654217439451</v>
      </c>
      <c r="J47" s="118">
        <f t="shared" si="24"/>
        <v>3.5412691200969277</v>
      </c>
      <c r="K47" s="119">
        <f t="shared" si="24"/>
        <v>-6.2576101771921842</v>
      </c>
      <c r="L47" s="118">
        <f t="shared" si="24"/>
        <v>8.3967136150234865</v>
      </c>
      <c r="M47" s="119">
        <f t="shared" si="24"/>
        <v>7.2783683231464309</v>
      </c>
      <c r="N47" s="118">
        <f t="shared" si="24"/>
        <v>-8.1576123407109336</v>
      </c>
      <c r="O47" s="119">
        <f t="shared" si="24"/>
        <v>-16.69320763289414</v>
      </c>
      <c r="P47" s="118">
        <f t="shared" si="24"/>
        <v>-16.16246315099902</v>
      </c>
      <c r="Q47" s="119">
        <f t="shared" si="24"/>
        <v>-11.703320842486107</v>
      </c>
      <c r="R47" s="118">
        <f t="shared" si="24"/>
        <v>-4.4185110663983878</v>
      </c>
      <c r="S47" s="119">
        <f t="shared" si="24"/>
        <v>-16.688054251434533</v>
      </c>
      <c r="T47" s="118">
        <f t="shared" si="24"/>
        <v>-12.071219771458942</v>
      </c>
      <c r="U47" s="119">
        <f t="shared" si="24"/>
        <v>-13.946997776130466</v>
      </c>
      <c r="V47" s="118">
        <f t="shared" si="24"/>
        <v>-11.347944811727508</v>
      </c>
      <c r="W47" s="119">
        <f t="shared" si="24"/>
        <v>-6.7973997833152744</v>
      </c>
      <c r="X47" s="118">
        <f t="shared" si="24"/>
        <v>-12.03085177733065</v>
      </c>
      <c r="Y47" s="119">
        <f t="shared" si="24"/>
        <v>-3.8311253660577336</v>
      </c>
      <c r="Z47" s="118">
        <f t="shared" si="24"/>
        <v>-0.58436032863849618</v>
      </c>
      <c r="AA47" s="119">
        <f t="shared" si="24"/>
        <v>-6.3058578745198446</v>
      </c>
      <c r="AB47" s="118">
        <f t="shared" si="24"/>
        <v>-0.26703656281120658</v>
      </c>
      <c r="AC47" s="119">
        <f t="shared" si="24"/>
        <v>-1.7289081020778099</v>
      </c>
      <c r="AD47" s="118">
        <f t="shared" si="24"/>
        <v>0.77591391042886215</v>
      </c>
      <c r="AE47" s="119">
        <f t="shared" si="24"/>
        <v>-8.4327909202789542</v>
      </c>
      <c r="AF47" s="118">
        <f t="shared" si="24"/>
        <v>-10.03811101905551</v>
      </c>
      <c r="AG47" s="119">
        <f t="shared" si="24"/>
        <v>-3.8415137288376684</v>
      </c>
      <c r="AH47" s="118">
        <f t="shared" si="24"/>
        <v>-2.3760411933969365</v>
      </c>
      <c r="AI47" s="119">
        <f t="shared" si="24"/>
        <v>-1.1885758998434994</v>
      </c>
      <c r="AJ47" s="118">
        <f t="shared" si="24"/>
        <v>-4.8870365047427384</v>
      </c>
      <c r="AK47" s="119">
        <f t="shared" si="24"/>
        <v>-1.699724117903294</v>
      </c>
      <c r="AL47" s="118">
        <f t="shared" si="24"/>
        <v>0.51096268331639294</v>
      </c>
      <c r="AM47" s="119">
        <f t="shared" si="24"/>
        <v>2.4379401408450718</v>
      </c>
      <c r="AN47" s="118">
        <f t="shared" si="24"/>
        <v>11.383802816901415</v>
      </c>
      <c r="AO47" s="119">
        <f t="shared" si="24"/>
        <v>8.6160262546150719</v>
      </c>
      <c r="AP47" s="118">
        <f t="shared" si="24"/>
        <v>3.5767940979208603</v>
      </c>
      <c r="AQ47" s="119">
        <f t="shared" si="24"/>
        <v>-8.3462758533181045</v>
      </c>
      <c r="AR47" s="118">
        <f t="shared" si="24"/>
        <v>-13.060085282336217</v>
      </c>
      <c r="AS47" s="119">
        <f t="shared" si="24"/>
        <v>-8.1258033638725564</v>
      </c>
      <c r="AT47" s="118">
        <f t="shared" si="24"/>
        <v>1.2274032544783253</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9.5496523444464287</v>
      </c>
      <c r="I49" s="71">
        <f t="shared" ref="I49:AZ49" si="25">IF((((IF(AND(I24&gt;($F$1-0.00001),((I45-I26)&gt;0)),(I45-I26),0)))&gt;=10),10,(IF(AND(I24&gt;($F$1-0.00001),((I45-I26)&gt;0)),(I45-I26),0)))</f>
        <v>7.4614654217439451</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10</v>
      </c>
      <c r="AO49" s="71">
        <f t="shared" si="25"/>
        <v>8.6160262546150719</v>
      </c>
      <c r="AP49" s="63">
        <f t="shared" si="25"/>
        <v>3.5767940979208603</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F2" sqref="F2"/>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7">J20+365.25</f>
        <v>36525.75</v>
      </c>
      <c r="M20" s="184">
        <f t="shared" si="7"/>
        <v>36707</v>
      </c>
      <c r="N20" s="185">
        <f t="shared" si="7"/>
        <v>36891</v>
      </c>
      <c r="O20" s="184">
        <f t="shared" si="7"/>
        <v>37072.25</v>
      </c>
      <c r="P20" s="185">
        <f t="shared" si="7"/>
        <v>37256.25</v>
      </c>
      <c r="Q20" s="184">
        <f t="shared" si="7"/>
        <v>37437.5</v>
      </c>
      <c r="R20" s="185">
        <f t="shared" si="7"/>
        <v>37621.5</v>
      </c>
      <c r="S20" s="184">
        <f t="shared" si="7"/>
        <v>37802.75</v>
      </c>
      <c r="T20" s="185">
        <f t="shared" si="7"/>
        <v>37986.75</v>
      </c>
      <c r="U20" s="184">
        <f t="shared" si="7"/>
        <v>38168</v>
      </c>
      <c r="V20" s="185">
        <f t="shared" si="7"/>
        <v>38352</v>
      </c>
      <c r="W20" s="184">
        <f t="shared" si="7"/>
        <v>38533.25</v>
      </c>
      <c r="X20" s="185">
        <f t="shared" si="7"/>
        <v>38717.25</v>
      </c>
      <c r="Y20" s="184">
        <f t="shared" si="7"/>
        <v>38898.5</v>
      </c>
      <c r="Z20" s="185">
        <f t="shared" si="7"/>
        <v>39082.5</v>
      </c>
      <c r="AA20" s="184">
        <f t="shared" si="7"/>
        <v>39263.75</v>
      </c>
      <c r="AB20" s="185">
        <f t="shared" si="7"/>
        <v>39447.75</v>
      </c>
      <c r="AC20" s="184">
        <f t="shared" si="7"/>
        <v>39629</v>
      </c>
      <c r="AD20" s="185">
        <f t="shared" si="7"/>
        <v>39813</v>
      </c>
      <c r="AE20" s="184">
        <f t="shared" si="7"/>
        <v>39994.25</v>
      </c>
      <c r="AF20" s="185">
        <f t="shared" si="7"/>
        <v>40178.25</v>
      </c>
      <c r="AG20" s="184">
        <f t="shared" si="7"/>
        <v>40359.5</v>
      </c>
      <c r="AH20" s="185">
        <f t="shared" si="7"/>
        <v>40543.5</v>
      </c>
      <c r="AI20" s="184">
        <f t="shared" si="7"/>
        <v>40724.75</v>
      </c>
      <c r="AJ20" s="185">
        <f t="shared" si="7"/>
        <v>40908.75</v>
      </c>
      <c r="AK20" s="184">
        <f t="shared" si="7"/>
        <v>41090</v>
      </c>
      <c r="AL20" s="185">
        <f t="shared" si="7"/>
        <v>41274</v>
      </c>
      <c r="AM20" s="184">
        <f t="shared" si="7"/>
        <v>41455.25</v>
      </c>
      <c r="AN20" s="185">
        <f t="shared" si="7"/>
        <v>41639.25</v>
      </c>
      <c r="AO20" s="184">
        <f t="shared" si="7"/>
        <v>41820.5</v>
      </c>
      <c r="AP20" s="185">
        <f t="shared" si="7"/>
        <v>42004.5</v>
      </c>
      <c r="AQ20" s="184">
        <f t="shared" si="7"/>
        <v>42185.75</v>
      </c>
      <c r="AR20" s="185">
        <f t="shared" si="7"/>
        <v>42369.75</v>
      </c>
      <c r="AS20" s="184">
        <f t="shared" si="7"/>
        <v>42551</v>
      </c>
      <c r="AT20" s="185">
        <f t="shared" si="7"/>
        <v>42735</v>
      </c>
      <c r="AU20" s="184">
        <f t="shared" si="7"/>
        <v>42916.25</v>
      </c>
      <c r="AV20" s="185">
        <f t="shared" si="7"/>
        <v>43100.25</v>
      </c>
      <c r="AW20" s="184">
        <f t="shared" si="7"/>
        <v>43281.5</v>
      </c>
      <c r="AX20" s="185">
        <f t="shared" si="7"/>
        <v>43465.5</v>
      </c>
      <c r="AY20" s="184">
        <f t="shared" si="7"/>
        <v>43646.75</v>
      </c>
      <c r="AZ20" s="185">
        <f t="shared" si="7"/>
        <v>43830.75</v>
      </c>
      <c r="BB20" s="184">
        <f>AY20+365.25</f>
        <v>44012</v>
      </c>
      <c r="BC20" s="185">
        <f>AZ20+365.25</f>
        <v>44196</v>
      </c>
      <c r="BD20" s="184">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2.7179487179487181</v>
      </c>
      <c r="K24" s="114">
        <f t="shared" si="12"/>
        <v>2.1875</v>
      </c>
      <c r="L24" s="113">
        <f t="shared" si="12"/>
        <v>2.5833333333333335</v>
      </c>
      <c r="M24" s="114">
        <f t="shared" si="12"/>
        <v>2.6875</v>
      </c>
      <c r="N24" s="113">
        <f t="shared" si="12"/>
        <v>2.2708333333333335</v>
      </c>
      <c r="O24" s="114">
        <f t="shared" si="12"/>
        <v>2.1875</v>
      </c>
      <c r="P24" s="113">
        <f t="shared" si="12"/>
        <v>2.25</v>
      </c>
      <c r="Q24" s="114">
        <f t="shared" si="12"/>
        <v>2.2083333333333335</v>
      </c>
      <c r="R24" s="113">
        <f t="shared" si="12"/>
        <v>2.375</v>
      </c>
      <c r="S24" s="114">
        <f t="shared" si="12"/>
        <v>2.0416666666666665</v>
      </c>
      <c r="T24" s="113">
        <f t="shared" si="12"/>
        <v>2.1666666666666665</v>
      </c>
      <c r="U24" s="114">
        <f t="shared" si="12"/>
        <v>2.1875</v>
      </c>
      <c r="V24" s="113">
        <f t="shared" si="12"/>
        <v>2.1041666666666665</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2.4523809523809526</v>
      </c>
      <c r="AR24" s="113">
        <f t="shared" si="12"/>
        <v>2.1666666666666665</v>
      </c>
      <c r="AS24" s="114">
        <f t="shared" si="12"/>
        <v>2.25</v>
      </c>
      <c r="AT24" s="113">
        <f t="shared" si="12"/>
        <v>2.5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3.0141467727674627</v>
      </c>
      <c r="K25" s="123">
        <f t="shared" si="14"/>
        <v>2.452724358974359</v>
      </c>
      <c r="L25" s="122">
        <f t="shared" si="14"/>
        <v>2.385416666666667</v>
      </c>
      <c r="M25" s="123">
        <f t="shared" si="14"/>
        <v>2.635416666666667</v>
      </c>
      <c r="N25" s="122">
        <f t="shared" si="14"/>
        <v>2.479166666666667</v>
      </c>
      <c r="O25" s="123">
        <f t="shared" si="14"/>
        <v>2.229166666666667</v>
      </c>
      <c r="P25" s="122">
        <f t="shared" si="14"/>
        <v>2.21875</v>
      </c>
      <c r="Q25" s="123">
        <f t="shared" si="14"/>
        <v>2.229166666666667</v>
      </c>
      <c r="R25" s="122">
        <f t="shared" si="14"/>
        <v>2.291666666666667</v>
      </c>
      <c r="S25" s="123">
        <f t="shared" si="14"/>
        <v>2.208333333333333</v>
      </c>
      <c r="T25" s="122">
        <f t="shared" si="14"/>
        <v>2.1041666666666665</v>
      </c>
      <c r="U25" s="123">
        <f t="shared" si="14"/>
        <v>2.177083333333333</v>
      </c>
      <c r="V25" s="122">
        <f t="shared" si="14"/>
        <v>2.145833333333333</v>
      </c>
      <c r="W25" s="123">
        <f t="shared" si="14"/>
        <v>2.3152412280701755</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2.8355654761904763</v>
      </c>
      <c r="AR25" s="122">
        <f t="shared" si="14"/>
        <v>2.3095238095238093</v>
      </c>
      <c r="AS25" s="123">
        <f t="shared" si="14"/>
        <v>2.208333333333333</v>
      </c>
      <c r="AT25" s="122">
        <f t="shared" si="14"/>
        <v>2.375</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39</v>
      </c>
      <c r="K26" s="116">
        <f>IF(J26+I28+(IF(J16&gt;0,0,J16))&gt;'SDR Patient and Stations'!$E$2,'SDR Patient and Stations'!$E$2,J26+I28+(IF(J16&gt;0,0,J16)))</f>
        <v>48</v>
      </c>
      <c r="L26" s="117">
        <f>IF(K26+J28+(IF(K16&gt;0,0,K16))&gt;'SDR Patient and Stations'!$E$2,'SDR Patient and Stations'!$E$2,K26+J28+(IF(K16&gt;0,0,K16)))</f>
        <v>48</v>
      </c>
      <c r="M26" s="116">
        <f>IF(L26+K28+(IF(L16&gt;0,0,L16))&gt;'SDR Patient and Stations'!$E$2,'SDR Patient and Stations'!$E$2,L26+K28+(IF(L16&gt;0,0,L16)))</f>
        <v>48</v>
      </c>
      <c r="N26" s="117">
        <f>IF(M26+L28+(IF(M16&gt;0,0,M16))&gt;'SDR Patient and Stations'!$E$2,'SDR Patient and Stations'!$E$2,M26+L28+(IF(M16&gt;0,0,M16)))</f>
        <v>48</v>
      </c>
      <c r="O26" s="116">
        <f>IF(N26+M28+(IF(N16&gt;0,0,N16))&gt;'SDR Patient and Stations'!$E$2,'SDR Patient and Stations'!$E$2,N26+M28+(IF(N16&gt;0,0,N16)))</f>
        <v>48</v>
      </c>
      <c r="P26" s="117">
        <f>IF(O26+N28+(IF(O16&gt;0,0,O16))&gt;'SDR Patient and Stations'!$E$2,'SDR Patient and Stations'!$E$2,O26+N28+(IF(O16&gt;0,0,O16)))</f>
        <v>48</v>
      </c>
      <c r="Q26" s="116">
        <f>IF(P26+O28+(IF(P16&gt;0,0,P16))&gt;'SDR Patient and Stations'!$E$2,'SDR Patient and Stations'!$E$2,P26+O28+(IF(P16&gt;0,0,P16)))</f>
        <v>48</v>
      </c>
      <c r="R26" s="117">
        <f>IF(Q26+P28+(IF(Q16&gt;0,0,Q16))&gt;'SDR Patient and Stations'!$E$2,'SDR Patient and Stations'!$E$2,Q26+P28+(IF(Q16&gt;0,0,Q16)))</f>
        <v>48</v>
      </c>
      <c r="S26" s="116">
        <f>IF(R26+Q28+(IF(R16&gt;0,0,R16))&gt;'SDR Patient and Stations'!$E$2,'SDR Patient and Stations'!$E$2,R26+Q28+(IF(R16&gt;0,0,R16)))</f>
        <v>48</v>
      </c>
      <c r="T26" s="117">
        <f>IF(S26+R28+(IF(S16&gt;0,0,S16))&gt;'SDR Patient and Stations'!$E$2,'SDR Patient and Stations'!$E$2,S26+R28+(IF(S16&gt;0,0,S16)))</f>
        <v>48</v>
      </c>
      <c r="U26" s="116">
        <f>IF(T26+S28+(IF(T16&gt;0,0,T16))&gt;'SDR Patient and Stations'!$E$2,'SDR Patient and Stations'!$E$2,T26+S28+(IF(T16&gt;0,0,T16)))</f>
        <v>48</v>
      </c>
      <c r="V26" s="117">
        <f>IF(U26+T28+(IF(U16&gt;0,0,U16))&gt;'SDR Patient and Stations'!$E$2,'SDR Patient and Stations'!$E$2,U26+T28+(IF(U16&gt;0,0,U16)))</f>
        <v>48</v>
      </c>
      <c r="W26" s="116">
        <f>IF(V26+U28+(IF(V16&gt;0,0,V16))&gt;'SDR Patient and Stations'!$E$2,'SDR Patient and Stations'!$E$2,V26+U28+(IF(V16&gt;0,0,V16)))</f>
        <v>38</v>
      </c>
      <c r="X26" s="117">
        <f>IF(W26+V28+(IF(W16&gt;0,0,W16))&gt;'SDR Patient and Stations'!$E$2,'SDR Patient and Stations'!$E$2,W26+V28+(IF(W16&gt;0,0,W16)))</f>
        <v>38</v>
      </c>
      <c r="Y26" s="116">
        <f>IF(X26+W28+(IF(X16&gt;0,0,X16))&gt;'SDR Patient and Stations'!$E$2,'SDR Patient and Stations'!$E$2,X26+W28+(IF(X16&gt;0,0,X16)))</f>
        <v>38</v>
      </c>
      <c r="Z26" s="117">
        <f>IF(Y26+X28+(IF(Y16&gt;0,0,Y16))&gt;'SDR Patient and Stations'!$E$2,'SDR Patient and Stations'!$E$2,Y26+X28+(IF(Y16&gt;0,0,Y16)))</f>
        <v>38</v>
      </c>
      <c r="AA26" s="116">
        <f>IF(Z26+Y28+(IF(Z16&gt;0,0,Z16))&gt;'SDR Patient and Stations'!$E$2,'SDR Patient and Stations'!$E$2,Z26+Y28+(IF(Z16&gt;0,0,Z16)))</f>
        <v>38</v>
      </c>
      <c r="AB26" s="117">
        <f>IF(AA26+Z28+(IF(AA16&gt;0,0,AA16))&gt;'SDR Patient and Stations'!$E$2,'SDR Patient and Stations'!$E$2,AA26+Z28+(IF(AA16&gt;0,0,AA16)))</f>
        <v>38</v>
      </c>
      <c r="AC26" s="116">
        <f>IF(AB26+AA28+(IF(AB16&gt;0,0,AB16))&gt;'SDR Patient and Stations'!$E$2,'SDR Patient and Stations'!$E$2,AB26+AA28+(IF(AB16&gt;0,0,AB16)))</f>
        <v>38</v>
      </c>
      <c r="AD26" s="117">
        <f>IF(AC26+AB28+(IF(AC16&gt;0,0,AC16))&gt;'SDR Patient and Stations'!$E$2,'SDR Patient and Stations'!$E$2,AC26+AB28+(IF(AC16&gt;0,0,AC16)))</f>
        <v>38</v>
      </c>
      <c r="AE26" s="116">
        <f>IF(AD26+AC28+(IF(AD16&gt;0,0,AD16))&gt;'SDR Patient and Stations'!$E$2,'SDR Patient and Stations'!$E$2,AD26+AC28+(IF(AD16&gt;0,0,AD16)))</f>
        <v>38</v>
      </c>
      <c r="AF26" s="117">
        <f>IF(AE26+AD28+(IF(AE16&gt;0,0,AE16))&gt;'SDR Patient and Stations'!$E$2,'SDR Patient and Stations'!$E$2,AE26+AD28+(IF(AE16&gt;0,0,AE16)))</f>
        <v>38</v>
      </c>
      <c r="AG26" s="116">
        <f>IF(AF26+AE28+(IF(AF16&gt;0,0,AF16))&gt;'SDR Patient and Stations'!$E$2,'SDR Patient and Stations'!$E$2,AF26+AE28+(IF(AF16&gt;0,0,AF16)))</f>
        <v>38</v>
      </c>
      <c r="AH26" s="117">
        <f>IF(AG26+AF28+(IF(AG16&gt;0,0,AG16))&gt;'SDR Patient and Stations'!$E$2,'SDR Patient and Stations'!$E$2,AG26+AF28+(IF(AG16&gt;0,0,AG16)))</f>
        <v>38</v>
      </c>
      <c r="AI26" s="116">
        <f>IF(AH26+AG28+(IF(AH16&gt;0,0,AH16))&gt;'SDR Patient and Stations'!$E$2,'SDR Patient and Stations'!$E$2,AH26+AG28+(IF(AH16&gt;0,0,AH16)))</f>
        <v>38</v>
      </c>
      <c r="AJ26" s="117">
        <f>IF(AI26+AH28+(IF(AI16&gt;0,0,AI16))&gt;'SDR Patient and Stations'!$E$2,'SDR Patient and Stations'!$E$2,AI26+AH28+(IF(AI16&gt;0,0,AI16)))</f>
        <v>38</v>
      </c>
      <c r="AK26" s="116">
        <f>IF(AJ26+AI28+(IF(AJ16&gt;0,0,AJ16))&gt;'SDR Patient and Stations'!$E$2,'SDR Patient and Stations'!$E$2,AJ26+AI28+(IF(AJ16&gt;0,0,AJ16)))</f>
        <v>38</v>
      </c>
      <c r="AL26" s="117">
        <f>IF(AK26+AJ28+(IF(AK16&gt;0,0,AK16))&gt;'SDR Patient and Stations'!$E$2,'SDR Patient and Stations'!$E$2,AK26+AJ28+(IF(AK16&gt;0,0,AK16)))</f>
        <v>38</v>
      </c>
      <c r="AM26" s="116">
        <f>IF(AL26+AK28+(IF(AL16&gt;0,0,AL16))&gt;'SDR Patient and Stations'!$E$2,'SDR Patient and Stations'!$E$2,AL26+AK28+(IF(AL16&gt;0,0,AL16)))</f>
        <v>38</v>
      </c>
      <c r="AN26" s="117">
        <f>IF(AM26+AL28+(IF(AM16&gt;0,0,AM16))&gt;'SDR Patient and Stations'!$E$2,'SDR Patient and Stations'!$E$2,AM26+AL28+(IF(AM16&gt;0,0,AM16)))</f>
        <v>32</v>
      </c>
      <c r="AO26" s="116">
        <f>IF(AN26+AM28+(IF(AN16&gt;0,0,AN16))&gt;'SDR Patient and Stations'!$E$2,'SDR Patient and Stations'!$E$2,AN26+AM28+(IF(AN16&gt;0,0,AN16)))</f>
        <v>32</v>
      </c>
      <c r="AP26" s="117">
        <f>IF(AO26+AN28+(IF(AO16&gt;0,0,AO16))&gt;'SDR Patient and Stations'!$E$2,'SDR Patient and Stations'!$E$2,AO26+AN28+(IF(AO16&gt;0,0,AO16)))</f>
        <v>32</v>
      </c>
      <c r="AQ26" s="116">
        <f>IF(AP26+AO28+(IF(AP16&gt;0,0,AP16))&gt;'SDR Patient and Stations'!$E$2,'SDR Patient and Stations'!$E$2,AP26+AO28+(IF(AP16&gt;0,0,AP16)))</f>
        <v>42</v>
      </c>
      <c r="AR26" s="117">
        <f>IF(AQ26+AP28+(IF(AQ16&gt;0,0,AQ16))&gt;'SDR Patient and Stations'!$E$2,'SDR Patient and Stations'!$E$2,AQ26+AP28+(IF(AQ16&gt;0,0,AQ16)))</f>
        <v>48</v>
      </c>
      <c r="AS26" s="116">
        <f>IF(AR26+AQ28+(IF(AR16&gt;0,0,AR16))&gt;'SDR Patient and Stations'!$E$2,'SDR Patient and Stations'!$E$2,AR26+AQ28+(IF(AR16&gt;0,0,AR16)))</f>
        <v>48</v>
      </c>
      <c r="AT26" s="117">
        <f>IF(AS26+AR28+(IF(AS16&gt;0,0,AS16))&gt;'SDR Patient and Stations'!$E$2,'SDR Patient and Stations'!$E$2,AS26+AR28+(IF(AS16&gt;0,0,AS16)))</f>
        <v>48</v>
      </c>
      <c r="AU26" s="116">
        <f>IF(AT26+AS28+(IF(AT16&gt;0,0,AT16))&gt;'SDR Patient and Stations'!$E$2,'SDR Patient and Stations'!$E$2,AT26+AS28+(IF(AT16&gt;0,0,AT16)))</f>
        <v>48</v>
      </c>
      <c r="AV26" s="117">
        <f>IF(AU26+AT28+(IF(AU16&gt;0,0,AU16))&gt;'SDR Patient and Stations'!$E$2,'SDR Patient and Stations'!$E$2,AU26+AT28+(IF(AU16&gt;0,0,AU16)))</f>
        <v>48</v>
      </c>
      <c r="AW26" s="116">
        <f>IF(AV26+AU28+(IF(AV16&gt;0,0,AV16))&gt;'SDR Patient and Stations'!$E$2,'SDR Patient and Stations'!$E$2,AV26+AU28+(IF(AV16&gt;0,0,AV16)))</f>
        <v>48</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10</v>
      </c>
      <c r="I28" s="116">
        <f t="shared" si="15"/>
        <v>10</v>
      </c>
      <c r="J28" s="117">
        <f t="shared" si="15"/>
        <v>7.9823434991974338</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10</v>
      </c>
      <c r="AP28" s="117">
        <f t="shared" si="15"/>
        <v>9.1962552011095724</v>
      </c>
      <c r="AQ28" s="116">
        <f t="shared" si="15"/>
        <v>4.0850340136054442</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40.413265306122454</v>
      </c>
      <c r="G45" s="69">
        <f t="shared" ref="G45:AZ45" si="23">G43/$F$1</f>
        <v>42.314090019569477</v>
      </c>
      <c r="H45" s="61">
        <f t="shared" si="23"/>
        <v>39.100361663652805</v>
      </c>
      <c r="I45" s="69">
        <f t="shared" si="23"/>
        <v>36.982343499197434</v>
      </c>
      <c r="J45" s="61">
        <f t="shared" si="23"/>
        <v>43.149001536098311</v>
      </c>
      <c r="K45" s="69">
        <f t="shared" si="23"/>
        <v>42.338709677419359</v>
      </c>
      <c r="L45" s="61">
        <f t="shared" si="23"/>
        <v>57.202380952380963</v>
      </c>
      <c r="M45" s="69">
        <f t="shared" si="23"/>
        <v>56.068059299191376</v>
      </c>
      <c r="N45" s="61">
        <f t="shared" si="23"/>
        <v>40.411564625850346</v>
      </c>
      <c r="O45" s="69">
        <f t="shared" si="23"/>
        <v>31.754032258064516</v>
      </c>
      <c r="P45" s="61">
        <f t="shared" si="23"/>
        <v>32.292358803986708</v>
      </c>
      <c r="Q45" s="69">
        <f t="shared" si="23"/>
        <v>36.815203145478378</v>
      </c>
      <c r="R45" s="61">
        <f t="shared" si="23"/>
        <v>44.204081632653065</v>
      </c>
      <c r="S45" s="69">
        <f t="shared" si="23"/>
        <v>31.75925925925926</v>
      </c>
      <c r="T45" s="61">
        <f t="shared" si="23"/>
        <v>36.44204851752022</v>
      </c>
      <c r="U45" s="69">
        <f t="shared" si="23"/>
        <v>34.539473684210527</v>
      </c>
      <c r="V45" s="61">
        <f t="shared" si="23"/>
        <v>37.175655976676381</v>
      </c>
      <c r="W45" s="69">
        <f t="shared" si="23"/>
        <v>31.64835164835165</v>
      </c>
      <c r="X45" s="61">
        <f t="shared" si="23"/>
        <v>26.34013605442177</v>
      </c>
      <c r="Y45" s="69">
        <f t="shared" si="23"/>
        <v>34.657001414427157</v>
      </c>
      <c r="Z45" s="61">
        <f t="shared" si="23"/>
        <v>37.95014880952381</v>
      </c>
      <c r="AA45" s="69">
        <f t="shared" si="23"/>
        <v>32.146915584415588</v>
      </c>
      <c r="AB45" s="61">
        <f t="shared" si="23"/>
        <v>38.272005772005777</v>
      </c>
      <c r="AC45" s="69">
        <f t="shared" si="23"/>
        <v>36.789250353606789</v>
      </c>
      <c r="AD45" s="61">
        <f t="shared" si="23"/>
        <v>39.329855537720704</v>
      </c>
      <c r="AE45" s="69">
        <f t="shared" si="23"/>
        <v>29.989597780859917</v>
      </c>
      <c r="AF45" s="61">
        <f t="shared" si="23"/>
        <v>28.361344537815125</v>
      </c>
      <c r="AG45" s="69">
        <f t="shared" si="23"/>
        <v>34.646464646464651</v>
      </c>
      <c r="AH45" s="61">
        <f t="shared" si="23"/>
        <v>36.132872503840247</v>
      </c>
      <c r="AI45" s="69">
        <f t="shared" si="23"/>
        <v>37.337301587301589</v>
      </c>
      <c r="AJ45" s="61">
        <f t="shared" si="23"/>
        <v>33.586005830903794</v>
      </c>
      <c r="AK45" s="69">
        <f t="shared" si="23"/>
        <v>36.818851251840947</v>
      </c>
      <c r="AL45" s="61">
        <f t="shared" si="23"/>
        <v>39.061119293078058</v>
      </c>
      <c r="AM45" s="69">
        <f t="shared" si="23"/>
        <v>41.015625</v>
      </c>
      <c r="AN45" s="61">
        <f t="shared" si="23"/>
        <v>44.003571428571433</v>
      </c>
      <c r="AO45" s="69">
        <f t="shared" si="23"/>
        <v>41.196255201109572</v>
      </c>
      <c r="AP45" s="61">
        <f t="shared" si="23"/>
        <v>36.085034013605444</v>
      </c>
      <c r="AQ45" s="69">
        <f t="shared" si="23"/>
        <v>34.134491634491631</v>
      </c>
      <c r="AR45" s="61">
        <f t="shared" si="23"/>
        <v>35.439056356487555</v>
      </c>
      <c r="AS45" s="69">
        <f t="shared" si="23"/>
        <v>40.44382801664355</v>
      </c>
      <c r="AT45" s="61">
        <f t="shared" si="23"/>
        <v>49.930651872399444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13.314090019569477</v>
      </c>
      <c r="H47" s="118">
        <f>H45-H26</f>
        <v>10.100361663652805</v>
      </c>
      <c r="I47" s="119">
        <f t="shared" ref="I47:AZ47" si="24">I45-I26</f>
        <v>7.9823434991974338</v>
      </c>
      <c r="J47" s="118">
        <f t="shared" si="24"/>
        <v>4.1490015360983108</v>
      </c>
      <c r="K47" s="119">
        <f t="shared" si="24"/>
        <v>-5.6612903225806406</v>
      </c>
      <c r="L47" s="118">
        <f t="shared" si="24"/>
        <v>9.2023809523809632</v>
      </c>
      <c r="M47" s="119">
        <f t="shared" si="24"/>
        <v>8.0680592991913755</v>
      </c>
      <c r="N47" s="118">
        <f t="shared" si="24"/>
        <v>-7.588435374149654</v>
      </c>
      <c r="O47" s="119">
        <f t="shared" si="24"/>
        <v>-16.245967741935484</v>
      </c>
      <c r="P47" s="118">
        <f t="shared" si="24"/>
        <v>-15.707641196013292</v>
      </c>
      <c r="Q47" s="119">
        <f t="shared" si="24"/>
        <v>-11.184796854521622</v>
      </c>
      <c r="R47" s="118">
        <f t="shared" si="24"/>
        <v>-3.7959183673469354</v>
      </c>
      <c r="S47" s="119">
        <f t="shared" si="24"/>
        <v>-16.24074074074074</v>
      </c>
      <c r="T47" s="118">
        <f t="shared" si="24"/>
        <v>-11.55795148247978</v>
      </c>
      <c r="U47" s="119">
        <f t="shared" si="24"/>
        <v>-13.460526315789473</v>
      </c>
      <c r="V47" s="118">
        <f t="shared" si="24"/>
        <v>-10.824344023323619</v>
      </c>
      <c r="W47" s="119">
        <f t="shared" si="24"/>
        <v>-6.3516483516483504</v>
      </c>
      <c r="X47" s="118">
        <f t="shared" si="24"/>
        <v>-11.65986394557823</v>
      </c>
      <c r="Y47" s="119">
        <f t="shared" si="24"/>
        <v>-3.3429985855728432</v>
      </c>
      <c r="Z47" s="118">
        <f t="shared" si="24"/>
        <v>-4.9851190476189799E-2</v>
      </c>
      <c r="AA47" s="119">
        <f t="shared" si="24"/>
        <v>-5.8530844155844122</v>
      </c>
      <c r="AB47" s="118">
        <f t="shared" si="24"/>
        <v>0.27200577200577669</v>
      </c>
      <c r="AC47" s="119">
        <f t="shared" si="24"/>
        <v>-1.2107496463932108</v>
      </c>
      <c r="AD47" s="118">
        <f t="shared" si="24"/>
        <v>1.3298555377207038</v>
      </c>
      <c r="AE47" s="119">
        <f t="shared" si="24"/>
        <v>-8.010402219140083</v>
      </c>
      <c r="AF47" s="118">
        <f t="shared" si="24"/>
        <v>-9.6386554621848752</v>
      </c>
      <c r="AG47" s="119">
        <f t="shared" si="24"/>
        <v>-3.3535353535353494</v>
      </c>
      <c r="AH47" s="118">
        <f t="shared" si="24"/>
        <v>-1.8671274961597533</v>
      </c>
      <c r="AI47" s="119">
        <f t="shared" si="24"/>
        <v>-0.66269841269841123</v>
      </c>
      <c r="AJ47" s="118">
        <f t="shared" si="24"/>
        <v>-4.4139941690962061</v>
      </c>
      <c r="AK47" s="119">
        <f t="shared" si="24"/>
        <v>-1.1811487481590532</v>
      </c>
      <c r="AL47" s="118">
        <f t="shared" si="24"/>
        <v>1.0611192930780575</v>
      </c>
      <c r="AM47" s="119">
        <f t="shared" si="24"/>
        <v>3.015625</v>
      </c>
      <c r="AN47" s="118">
        <f t="shared" si="24"/>
        <v>12.003571428571433</v>
      </c>
      <c r="AO47" s="119">
        <f t="shared" si="24"/>
        <v>9.1962552011095724</v>
      </c>
      <c r="AP47" s="118">
        <f t="shared" si="24"/>
        <v>4.0850340136054442</v>
      </c>
      <c r="AQ47" s="119">
        <f t="shared" si="24"/>
        <v>-7.8655083655083686</v>
      </c>
      <c r="AR47" s="118">
        <f t="shared" si="24"/>
        <v>-12.560943643512445</v>
      </c>
      <c r="AS47" s="119">
        <f t="shared" si="24"/>
        <v>-7.5561719833564496</v>
      </c>
      <c r="AT47" s="118">
        <f t="shared" si="24"/>
        <v>1.9306518723994444</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7.9823434991974338</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10</v>
      </c>
      <c r="AO49" s="71">
        <f t="shared" si="25"/>
        <v>9.1962552011095724</v>
      </c>
      <c r="AP49" s="63">
        <f t="shared" si="25"/>
        <v>4.0850340136054442</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5"/>
  <sheetViews>
    <sheetView topLeftCell="AG1" workbookViewId="0">
      <selection activeCell="AS13" sqref="AS13"/>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6" t="s">
        <v>59</v>
      </c>
      <c r="B2" s="186"/>
      <c r="C2" s="186"/>
      <c r="D2" s="186"/>
      <c r="E2" s="150">
        <v>48</v>
      </c>
    </row>
    <row r="3" spans="1:52" x14ac:dyDescent="0.55000000000000004">
      <c r="J3" s="187" t="s">
        <v>1</v>
      </c>
    </row>
    <row r="4" spans="1:52" x14ac:dyDescent="0.55000000000000004">
      <c r="J4" s="188"/>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6">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x14ac:dyDescent="0.55000000000000004">
      <c r="A8" s="140" t="s">
        <v>29</v>
      </c>
      <c r="B8" s="170">
        <v>70</v>
      </c>
      <c r="C8" s="147">
        <v>73</v>
      </c>
      <c r="D8" s="147">
        <v>79</v>
      </c>
      <c r="E8" s="147">
        <v>89</v>
      </c>
      <c r="F8" s="147">
        <v>93</v>
      </c>
      <c r="G8" s="147">
        <v>93</v>
      </c>
      <c r="H8" s="147">
        <v>96</v>
      </c>
      <c r="I8" s="147">
        <v>106</v>
      </c>
      <c r="J8" s="147">
        <v>105</v>
      </c>
      <c r="K8" s="147">
        <v>124</v>
      </c>
      <c r="L8" s="147">
        <v>129</v>
      </c>
      <c r="M8" s="147">
        <v>109</v>
      </c>
      <c r="N8" s="147">
        <v>105</v>
      </c>
      <c r="O8" s="147">
        <v>108</v>
      </c>
      <c r="P8" s="147">
        <v>106</v>
      </c>
      <c r="Q8" s="147">
        <v>114</v>
      </c>
      <c r="R8" s="147">
        <v>98</v>
      </c>
      <c r="S8" s="147">
        <v>104</v>
      </c>
      <c r="T8" s="147">
        <v>105</v>
      </c>
      <c r="U8" s="147">
        <v>101</v>
      </c>
      <c r="V8" s="147">
        <v>96</v>
      </c>
      <c r="W8" s="147">
        <v>88</v>
      </c>
      <c r="X8" s="147">
        <v>99</v>
      </c>
      <c r="Y8" s="147">
        <v>101</v>
      </c>
      <c r="Z8" s="147">
        <v>89</v>
      </c>
      <c r="AA8" s="147">
        <v>103</v>
      </c>
      <c r="AB8" s="147">
        <v>102</v>
      </c>
      <c r="AC8" s="147">
        <v>99</v>
      </c>
      <c r="AD8" s="147">
        <v>93</v>
      </c>
      <c r="AE8" s="147">
        <v>90</v>
      </c>
      <c r="AF8" s="147">
        <v>98</v>
      </c>
      <c r="AG8" s="147">
        <v>97</v>
      </c>
      <c r="AH8" s="147">
        <v>97</v>
      </c>
      <c r="AI8" s="147">
        <v>96</v>
      </c>
      <c r="AJ8" s="147">
        <v>100</v>
      </c>
      <c r="AK8" s="147">
        <v>103</v>
      </c>
      <c r="AL8" s="147">
        <v>105</v>
      </c>
      <c r="AM8" s="147">
        <v>111</v>
      </c>
      <c r="AN8" s="147">
        <v>109</v>
      </c>
      <c r="AO8" s="147">
        <v>103</v>
      </c>
      <c r="AP8" s="147">
        <v>103</v>
      </c>
      <c r="AQ8" s="147">
        <v>104</v>
      </c>
      <c r="AR8" s="147">
        <v>108</v>
      </c>
      <c r="AS8" s="148">
        <v>120</v>
      </c>
      <c r="AT8" s="148"/>
      <c r="AU8" s="20">
        <f>'[1]Patient Census'!AJ$8</f>
        <v>103</v>
      </c>
      <c r="AV8" s="20">
        <f>'[1]Patient Census'!AK$8</f>
        <v>105</v>
      </c>
      <c r="AW8" s="20">
        <f>'[1]Patient Census'!AL$8</f>
        <v>111</v>
      </c>
      <c r="AX8" s="20">
        <f>'[1]Patient Census'!AM$8</f>
        <v>109</v>
      </c>
      <c r="AY8" s="20">
        <f>'[1]Patient Census'!AN$8</f>
        <v>103</v>
      </c>
      <c r="AZ8" s="20">
        <f>'[1]Patient Census'!AO$8</f>
        <v>103</v>
      </c>
    </row>
    <row r="9" spans="1:52" x14ac:dyDescent="0.55000000000000004">
      <c r="A9" s="140" t="s">
        <v>30</v>
      </c>
      <c r="B9" s="170">
        <v>29</v>
      </c>
      <c r="C9" s="147">
        <v>29</v>
      </c>
      <c r="D9" s="147">
        <v>29</v>
      </c>
      <c r="E9" s="147">
        <v>29</v>
      </c>
      <c r="F9" s="147">
        <v>29</v>
      </c>
      <c r="G9" s="147">
        <v>29</v>
      </c>
      <c r="H9" s="147">
        <v>32</v>
      </c>
      <c r="I9" s="147">
        <v>32</v>
      </c>
      <c r="J9" s="149">
        <v>32</v>
      </c>
      <c r="K9" s="147">
        <v>37</v>
      </c>
      <c r="L9" s="147">
        <v>37</v>
      </c>
      <c r="M9" s="147">
        <v>37</v>
      </c>
      <c r="N9" s="147">
        <v>37</v>
      </c>
      <c r="O9" s="147">
        <v>46</v>
      </c>
      <c r="P9" s="147">
        <v>46</v>
      </c>
      <c r="Q9" s="147">
        <v>46</v>
      </c>
      <c r="R9" s="147">
        <v>36</v>
      </c>
      <c r="S9" s="147">
        <v>36</v>
      </c>
      <c r="T9" s="147">
        <v>36</v>
      </c>
      <c r="U9" s="147">
        <v>36</v>
      </c>
      <c r="V9" s="147">
        <v>36</v>
      </c>
      <c r="W9" s="147">
        <v>36</v>
      </c>
      <c r="X9" s="147">
        <v>36</v>
      </c>
      <c r="Y9" s="147">
        <v>36</v>
      </c>
      <c r="Z9" s="147">
        <v>36</v>
      </c>
      <c r="AA9" s="147">
        <v>36</v>
      </c>
      <c r="AB9" s="147">
        <v>36</v>
      </c>
      <c r="AC9" s="147">
        <v>36</v>
      </c>
      <c r="AD9" s="147">
        <v>36</v>
      </c>
      <c r="AE9" s="147">
        <v>36</v>
      </c>
      <c r="AF9" s="147">
        <v>36</v>
      </c>
      <c r="AG9" s="147">
        <v>36</v>
      </c>
      <c r="AH9" s="147">
        <v>36</v>
      </c>
      <c r="AI9" s="147">
        <v>30</v>
      </c>
      <c r="AJ9" s="147">
        <v>30</v>
      </c>
      <c r="AK9" s="147">
        <v>30</v>
      </c>
      <c r="AL9" s="147">
        <v>30</v>
      </c>
      <c r="AM9" s="147">
        <v>30</v>
      </c>
      <c r="AN9" s="147">
        <v>33</v>
      </c>
      <c r="AO9" s="147">
        <v>37</v>
      </c>
      <c r="AP9" s="147">
        <v>37</v>
      </c>
      <c r="AQ9" s="147">
        <v>37</v>
      </c>
      <c r="AR9" s="147">
        <v>37</v>
      </c>
      <c r="AS9" s="148">
        <v>37</v>
      </c>
      <c r="AT9" s="148"/>
      <c r="AU9" s="20">
        <f>'[1]Station Census'!AK$8</f>
        <v>37</v>
      </c>
      <c r="AV9" s="20">
        <f>'[1]Station Census'!AL$8</f>
        <v>37</v>
      </c>
      <c r="AW9" s="20">
        <f>'[1]Station Census'!AM$8</f>
        <v>37</v>
      </c>
      <c r="AX9" s="20">
        <f>'[1]Station Census'!AN$8</f>
        <v>37</v>
      </c>
      <c r="AY9" s="20">
        <f>'[1]Station Census'!AO$8</f>
        <v>37</v>
      </c>
    </row>
    <row r="10" spans="1:52" x14ac:dyDescent="0.55000000000000004">
      <c r="A10" s="140" t="s">
        <v>31</v>
      </c>
      <c r="B10" s="146">
        <f t="shared" ref="B10:AT10" si="3">B8/B9</f>
        <v>2.4137931034482758</v>
      </c>
      <c r="C10" s="88">
        <f t="shared" si="3"/>
        <v>2.5172413793103448</v>
      </c>
      <c r="D10" s="88">
        <f t="shared" si="3"/>
        <v>2.7241379310344827</v>
      </c>
      <c r="E10" s="88">
        <f t="shared" si="3"/>
        <v>3.0689655172413794</v>
      </c>
      <c r="F10" s="88">
        <f t="shared" si="3"/>
        <v>3.2068965517241379</v>
      </c>
      <c r="G10" s="88">
        <f t="shared" si="3"/>
        <v>3.2068965517241379</v>
      </c>
      <c r="H10" s="88">
        <f t="shared" si="3"/>
        <v>3</v>
      </c>
      <c r="I10" s="88">
        <f t="shared" si="3"/>
        <v>3.3125</v>
      </c>
      <c r="J10" s="88">
        <f t="shared" si="3"/>
        <v>3.28125</v>
      </c>
      <c r="K10" s="88">
        <f t="shared" si="3"/>
        <v>3.3513513513513513</v>
      </c>
      <c r="L10" s="88">
        <f t="shared" ref="L10" si="4">L8/L9</f>
        <v>3.4864864864864864</v>
      </c>
      <c r="M10" s="88">
        <f t="shared" si="3"/>
        <v>2.9459459459459461</v>
      </c>
      <c r="N10" s="88">
        <f t="shared" si="3"/>
        <v>2.8378378378378377</v>
      </c>
      <c r="O10" s="88">
        <f t="shared" si="3"/>
        <v>2.347826086956522</v>
      </c>
      <c r="P10" s="88">
        <f t="shared" si="3"/>
        <v>2.3043478260869565</v>
      </c>
      <c r="Q10" s="88">
        <f t="shared" si="3"/>
        <v>2.4782608695652173</v>
      </c>
      <c r="R10" s="88">
        <f t="shared" si="3"/>
        <v>2.7222222222222223</v>
      </c>
      <c r="S10" s="88">
        <f t="shared" si="3"/>
        <v>2.8888888888888888</v>
      </c>
      <c r="T10" s="88">
        <f t="shared" si="3"/>
        <v>2.9166666666666665</v>
      </c>
      <c r="U10" s="88">
        <f t="shared" si="3"/>
        <v>2.8055555555555554</v>
      </c>
      <c r="V10" s="88">
        <f t="shared" si="3"/>
        <v>2.6666666666666665</v>
      </c>
      <c r="W10" s="88">
        <f t="shared" si="3"/>
        <v>2.4444444444444446</v>
      </c>
      <c r="X10" s="88">
        <f t="shared" si="3"/>
        <v>2.75</v>
      </c>
      <c r="Y10" s="88">
        <f t="shared" si="3"/>
        <v>2.8055555555555554</v>
      </c>
      <c r="Z10" s="88">
        <f t="shared" si="3"/>
        <v>2.4722222222222223</v>
      </c>
      <c r="AA10" s="88">
        <f t="shared" si="3"/>
        <v>2.8611111111111112</v>
      </c>
      <c r="AB10" s="88">
        <f t="shared" si="3"/>
        <v>2.8333333333333335</v>
      </c>
      <c r="AC10" s="88">
        <f t="shared" si="3"/>
        <v>2.75</v>
      </c>
      <c r="AD10" s="88">
        <f t="shared" si="3"/>
        <v>2.5833333333333335</v>
      </c>
      <c r="AE10" s="88">
        <f t="shared" si="3"/>
        <v>2.5</v>
      </c>
      <c r="AF10" s="88">
        <f t="shared" si="3"/>
        <v>2.7222222222222223</v>
      </c>
      <c r="AG10" s="88">
        <f t="shared" si="3"/>
        <v>2.6944444444444446</v>
      </c>
      <c r="AH10" s="88">
        <f t="shared" si="3"/>
        <v>2.6944444444444446</v>
      </c>
      <c r="AI10" s="88">
        <f t="shared" si="3"/>
        <v>3.2</v>
      </c>
      <c r="AJ10" s="88">
        <f t="shared" si="3"/>
        <v>3.3333333333333335</v>
      </c>
      <c r="AK10" s="88">
        <f t="shared" si="3"/>
        <v>3.4333333333333331</v>
      </c>
      <c r="AL10" s="88">
        <f t="shared" si="3"/>
        <v>3.5</v>
      </c>
      <c r="AM10" s="88">
        <f t="shared" si="3"/>
        <v>3.7</v>
      </c>
      <c r="AN10" s="88">
        <f t="shared" si="3"/>
        <v>3.3030303030303032</v>
      </c>
      <c r="AO10" s="88">
        <f t="shared" si="3"/>
        <v>2.7837837837837838</v>
      </c>
      <c r="AP10" s="88">
        <f t="shared" si="3"/>
        <v>2.7837837837837838</v>
      </c>
      <c r="AQ10" s="88">
        <f t="shared" si="3"/>
        <v>2.810810810810811</v>
      </c>
      <c r="AR10" s="88">
        <f t="shared" si="3"/>
        <v>2.9189189189189189</v>
      </c>
      <c r="AS10" s="88">
        <f t="shared" si="3"/>
        <v>3.2432432432432434</v>
      </c>
      <c r="AT10" s="88" t="e">
        <f t="shared" si="3"/>
        <v>#DIV/0!</v>
      </c>
    </row>
    <row r="11" spans="1:52" x14ac:dyDescent="0.55000000000000004">
      <c r="A11" s="140" t="s">
        <v>32</v>
      </c>
      <c r="B11" s="172">
        <f t="shared" ref="B11:AT11" si="5">B8/(B9*4)</f>
        <v>0.60344827586206895</v>
      </c>
      <c r="C11" s="106">
        <f t="shared" si="5"/>
        <v>0.62931034482758619</v>
      </c>
      <c r="D11" s="106">
        <f t="shared" si="5"/>
        <v>0.68103448275862066</v>
      </c>
      <c r="E11" s="106">
        <f t="shared" si="5"/>
        <v>0.76724137931034486</v>
      </c>
      <c r="F11" s="106">
        <f t="shared" si="5"/>
        <v>0.80172413793103448</v>
      </c>
      <c r="G11" s="106">
        <f t="shared" si="5"/>
        <v>0.80172413793103448</v>
      </c>
      <c r="H11" s="106">
        <f t="shared" si="5"/>
        <v>0.75</v>
      </c>
      <c r="I11" s="106">
        <f t="shared" si="5"/>
        <v>0.828125</v>
      </c>
      <c r="J11" s="106">
        <f t="shared" si="5"/>
        <v>0.8203125</v>
      </c>
      <c r="K11" s="106">
        <f t="shared" si="5"/>
        <v>0.83783783783783783</v>
      </c>
      <c r="L11" s="106">
        <f t="shared" ref="L11" si="6">L8/(L9*4)</f>
        <v>0.8716216216216216</v>
      </c>
      <c r="M11" s="106">
        <f t="shared" si="5"/>
        <v>0.73648648648648651</v>
      </c>
      <c r="N11" s="106">
        <f t="shared" si="5"/>
        <v>0.70945945945945943</v>
      </c>
      <c r="O11" s="106">
        <f t="shared" si="5"/>
        <v>0.58695652173913049</v>
      </c>
      <c r="P11" s="106">
        <f t="shared" si="5"/>
        <v>0.57608695652173914</v>
      </c>
      <c r="Q11" s="106">
        <f t="shared" si="5"/>
        <v>0.61956521739130432</v>
      </c>
      <c r="R11" s="106">
        <f t="shared" si="5"/>
        <v>0.68055555555555558</v>
      </c>
      <c r="S11" s="106">
        <f t="shared" si="5"/>
        <v>0.72222222222222221</v>
      </c>
      <c r="T11" s="106">
        <f t="shared" si="5"/>
        <v>0.72916666666666663</v>
      </c>
      <c r="U11" s="106">
        <f t="shared" si="5"/>
        <v>0.70138888888888884</v>
      </c>
      <c r="V11" s="106">
        <f t="shared" si="5"/>
        <v>0.66666666666666663</v>
      </c>
      <c r="W11" s="106">
        <f t="shared" si="5"/>
        <v>0.61111111111111116</v>
      </c>
      <c r="X11" s="106">
        <f t="shared" si="5"/>
        <v>0.6875</v>
      </c>
      <c r="Y11" s="106">
        <f t="shared" si="5"/>
        <v>0.70138888888888884</v>
      </c>
      <c r="Z11" s="106">
        <f t="shared" si="5"/>
        <v>0.61805555555555558</v>
      </c>
      <c r="AA11" s="106">
        <f t="shared" si="5"/>
        <v>0.71527777777777779</v>
      </c>
      <c r="AB11" s="106">
        <f t="shared" si="5"/>
        <v>0.70833333333333337</v>
      </c>
      <c r="AC11" s="106">
        <f t="shared" si="5"/>
        <v>0.6875</v>
      </c>
      <c r="AD11" s="106">
        <f t="shared" si="5"/>
        <v>0.64583333333333337</v>
      </c>
      <c r="AE11" s="106">
        <f t="shared" si="5"/>
        <v>0.625</v>
      </c>
      <c r="AF11" s="106">
        <f t="shared" si="5"/>
        <v>0.68055555555555558</v>
      </c>
      <c r="AG11" s="106">
        <f t="shared" si="5"/>
        <v>0.67361111111111116</v>
      </c>
      <c r="AH11" s="106">
        <f t="shared" si="5"/>
        <v>0.67361111111111116</v>
      </c>
      <c r="AI11" s="106">
        <f t="shared" si="5"/>
        <v>0.8</v>
      </c>
      <c r="AJ11" s="106">
        <f t="shared" si="5"/>
        <v>0.83333333333333337</v>
      </c>
      <c r="AK11" s="106">
        <f t="shared" si="5"/>
        <v>0.85833333333333328</v>
      </c>
      <c r="AL11" s="106">
        <f t="shared" si="5"/>
        <v>0.875</v>
      </c>
      <c r="AM11" s="106">
        <f t="shared" si="5"/>
        <v>0.92500000000000004</v>
      </c>
      <c r="AN11" s="106">
        <f t="shared" si="5"/>
        <v>0.8257575757575758</v>
      </c>
      <c r="AO11" s="106">
        <f t="shared" si="5"/>
        <v>0.69594594594594594</v>
      </c>
      <c r="AP11" s="106">
        <f t="shared" si="5"/>
        <v>0.69594594594594594</v>
      </c>
      <c r="AQ11" s="106">
        <f t="shared" si="5"/>
        <v>0.70270270270270274</v>
      </c>
      <c r="AR11" s="106">
        <f t="shared" si="5"/>
        <v>0.72972972972972971</v>
      </c>
      <c r="AS11" s="106">
        <f t="shared" si="5"/>
        <v>0.81081081081081086</v>
      </c>
      <c r="AT11" s="106" t="e">
        <f t="shared" si="5"/>
        <v>#DIV/0!</v>
      </c>
    </row>
    <row r="12" spans="1:52" x14ac:dyDescent="0.55000000000000004">
      <c r="A12" s="140" t="s">
        <v>38</v>
      </c>
      <c r="B12" s="174" t="s">
        <v>62</v>
      </c>
      <c r="C12" s="175">
        <f>AVERAGE(B10:C10)</f>
        <v>2.4655172413793105</v>
      </c>
      <c r="D12" s="175">
        <f t="shared" ref="D12:AT12" si="7">AVERAGE(C10:D10)</f>
        <v>2.6206896551724137</v>
      </c>
      <c r="E12" s="175">
        <f t="shared" si="7"/>
        <v>2.896551724137931</v>
      </c>
      <c r="F12" s="175">
        <f t="shared" si="7"/>
        <v>3.1379310344827589</v>
      </c>
      <c r="G12" s="175">
        <f t="shared" si="7"/>
        <v>3.2068965517241379</v>
      </c>
      <c r="H12" s="175">
        <f t="shared" si="7"/>
        <v>3.103448275862069</v>
      </c>
      <c r="I12" s="175">
        <f t="shared" si="7"/>
        <v>3.15625</v>
      </c>
      <c r="J12" s="175">
        <f t="shared" si="7"/>
        <v>3.296875</v>
      </c>
      <c r="K12" s="175">
        <f t="shared" si="7"/>
        <v>3.3163006756756754</v>
      </c>
      <c r="L12" s="175">
        <f t="shared" si="7"/>
        <v>3.4189189189189189</v>
      </c>
      <c r="M12" s="175">
        <f t="shared" si="7"/>
        <v>3.2162162162162162</v>
      </c>
      <c r="N12" s="175">
        <f t="shared" si="7"/>
        <v>2.8918918918918921</v>
      </c>
      <c r="O12" s="175">
        <f t="shared" si="7"/>
        <v>2.5928319623971801</v>
      </c>
      <c r="P12" s="175">
        <f t="shared" si="7"/>
        <v>2.3260869565217392</v>
      </c>
      <c r="Q12" s="175">
        <f t="shared" si="7"/>
        <v>2.3913043478260869</v>
      </c>
      <c r="R12" s="175">
        <f t="shared" si="7"/>
        <v>2.60024154589372</v>
      </c>
      <c r="S12" s="175">
        <f t="shared" si="7"/>
        <v>2.8055555555555554</v>
      </c>
      <c r="T12" s="175">
        <f t="shared" si="7"/>
        <v>2.9027777777777777</v>
      </c>
      <c r="U12" s="175">
        <f t="shared" si="7"/>
        <v>2.8611111111111107</v>
      </c>
      <c r="V12" s="175">
        <f t="shared" si="7"/>
        <v>2.7361111111111107</v>
      </c>
      <c r="W12" s="175">
        <f t="shared" si="7"/>
        <v>2.5555555555555554</v>
      </c>
      <c r="X12" s="175">
        <f t="shared" si="7"/>
        <v>2.5972222222222223</v>
      </c>
      <c r="Y12" s="175">
        <f t="shared" si="7"/>
        <v>2.7777777777777777</v>
      </c>
      <c r="Z12" s="175">
        <f t="shared" si="7"/>
        <v>2.6388888888888888</v>
      </c>
      <c r="AA12" s="175">
        <f t="shared" si="7"/>
        <v>2.666666666666667</v>
      </c>
      <c r="AB12" s="175">
        <f t="shared" si="7"/>
        <v>2.8472222222222223</v>
      </c>
      <c r="AC12" s="175">
        <f t="shared" si="7"/>
        <v>2.791666666666667</v>
      </c>
      <c r="AD12" s="175">
        <f t="shared" si="7"/>
        <v>2.666666666666667</v>
      </c>
      <c r="AE12" s="175">
        <f t="shared" si="7"/>
        <v>2.541666666666667</v>
      </c>
      <c r="AF12" s="175">
        <f t="shared" si="7"/>
        <v>2.6111111111111112</v>
      </c>
      <c r="AG12" s="175">
        <f t="shared" si="7"/>
        <v>2.7083333333333335</v>
      </c>
      <c r="AH12" s="175">
        <f t="shared" si="7"/>
        <v>2.6944444444444446</v>
      </c>
      <c r="AI12" s="175">
        <f t="shared" si="7"/>
        <v>2.9472222222222224</v>
      </c>
      <c r="AJ12" s="175">
        <f t="shared" si="7"/>
        <v>3.2666666666666666</v>
      </c>
      <c r="AK12" s="175">
        <f t="shared" si="7"/>
        <v>3.3833333333333333</v>
      </c>
      <c r="AL12" s="175">
        <f t="shared" si="7"/>
        <v>3.4666666666666668</v>
      </c>
      <c r="AM12" s="175">
        <f t="shared" si="7"/>
        <v>3.6</v>
      </c>
      <c r="AN12" s="175">
        <f t="shared" si="7"/>
        <v>3.5015151515151519</v>
      </c>
      <c r="AO12" s="175">
        <f t="shared" si="7"/>
        <v>3.0434070434070435</v>
      </c>
      <c r="AP12" s="175">
        <f t="shared" si="7"/>
        <v>2.7837837837837838</v>
      </c>
      <c r="AQ12" s="175">
        <f t="shared" si="7"/>
        <v>2.7972972972972974</v>
      </c>
      <c r="AR12" s="175">
        <f t="shared" si="7"/>
        <v>2.8648648648648649</v>
      </c>
      <c r="AS12" s="175">
        <f t="shared" si="7"/>
        <v>3.0810810810810811</v>
      </c>
      <c r="AT12" s="175" t="e">
        <f t="shared" si="7"/>
        <v>#DIV/0!</v>
      </c>
    </row>
    <row r="13" spans="1:52" ht="84" customHeight="1" x14ac:dyDescent="0.55000000000000004">
      <c r="A13" s="165" t="s">
        <v>75</v>
      </c>
      <c r="B13" s="171">
        <f>C9-B9</f>
        <v>0</v>
      </c>
      <c r="C13" s="171">
        <f t="shared" ref="C13:AR13" si="8">D9-C9</f>
        <v>0</v>
      </c>
      <c r="D13" s="171">
        <f t="shared" si="8"/>
        <v>0</v>
      </c>
      <c r="E13" s="171">
        <f t="shared" si="8"/>
        <v>0</v>
      </c>
      <c r="F13" s="171">
        <f t="shared" si="8"/>
        <v>0</v>
      </c>
      <c r="G13" s="171">
        <v>3</v>
      </c>
      <c r="H13" s="171">
        <f t="shared" si="8"/>
        <v>0</v>
      </c>
      <c r="I13" s="171">
        <f t="shared" si="8"/>
        <v>0</v>
      </c>
      <c r="J13" s="171">
        <v>5</v>
      </c>
      <c r="K13" s="171">
        <f t="shared" si="8"/>
        <v>0</v>
      </c>
      <c r="L13" s="171">
        <f t="shared" si="8"/>
        <v>0</v>
      </c>
      <c r="M13" s="171">
        <f t="shared" si="8"/>
        <v>0</v>
      </c>
      <c r="N13" s="171">
        <v>9</v>
      </c>
      <c r="O13" s="171">
        <f t="shared" si="8"/>
        <v>0</v>
      </c>
      <c r="P13" s="171">
        <f t="shared" si="8"/>
        <v>0</v>
      </c>
      <c r="Q13" s="171">
        <f t="shared" si="8"/>
        <v>-10</v>
      </c>
      <c r="R13" s="171">
        <f t="shared" si="8"/>
        <v>0</v>
      </c>
      <c r="S13" s="171">
        <f t="shared" si="8"/>
        <v>0</v>
      </c>
      <c r="T13" s="171">
        <f t="shared" si="8"/>
        <v>0</v>
      </c>
      <c r="U13" s="171">
        <f t="shared" si="8"/>
        <v>0</v>
      </c>
      <c r="V13" s="171">
        <f t="shared" si="8"/>
        <v>0</v>
      </c>
      <c r="W13" s="171">
        <f t="shared" si="8"/>
        <v>0</v>
      </c>
      <c r="X13" s="171">
        <f t="shared" si="8"/>
        <v>0</v>
      </c>
      <c r="Y13" s="171">
        <f t="shared" si="8"/>
        <v>0</v>
      </c>
      <c r="Z13" s="171">
        <f t="shared" si="8"/>
        <v>0</v>
      </c>
      <c r="AA13" s="171">
        <f t="shared" si="8"/>
        <v>0</v>
      </c>
      <c r="AB13" s="171">
        <f t="shared" si="8"/>
        <v>0</v>
      </c>
      <c r="AC13" s="171">
        <f t="shared" si="8"/>
        <v>0</v>
      </c>
      <c r="AD13" s="171">
        <f t="shared" si="8"/>
        <v>0</v>
      </c>
      <c r="AE13" s="171">
        <f t="shared" si="8"/>
        <v>0</v>
      </c>
      <c r="AF13" s="171">
        <f t="shared" si="8"/>
        <v>0</v>
      </c>
      <c r="AG13" s="171">
        <f t="shared" si="8"/>
        <v>0</v>
      </c>
      <c r="AH13" s="171">
        <f t="shared" si="8"/>
        <v>-6</v>
      </c>
      <c r="AI13" s="171">
        <f t="shared" si="8"/>
        <v>0</v>
      </c>
      <c r="AJ13" s="171">
        <f t="shared" si="8"/>
        <v>0</v>
      </c>
      <c r="AK13" s="171">
        <f t="shared" si="8"/>
        <v>0</v>
      </c>
      <c r="AL13" s="171">
        <f t="shared" si="8"/>
        <v>0</v>
      </c>
      <c r="AM13" s="171">
        <v>3</v>
      </c>
      <c r="AN13" s="171">
        <v>4</v>
      </c>
      <c r="AO13" s="171">
        <f t="shared" si="8"/>
        <v>0</v>
      </c>
      <c r="AP13" s="171">
        <f t="shared" si="8"/>
        <v>0</v>
      </c>
      <c r="AQ13" s="171">
        <f t="shared" si="8"/>
        <v>0</v>
      </c>
      <c r="AR13" s="171">
        <f t="shared" si="8"/>
        <v>0</v>
      </c>
      <c r="AS13" s="171">
        <v>4</v>
      </c>
      <c r="AT13" s="171"/>
    </row>
    <row r="14" spans="1:52" ht="72.75" customHeight="1" x14ac:dyDescent="0.55000000000000004">
      <c r="A14" s="165" t="s">
        <v>76</v>
      </c>
      <c r="B14" s="166"/>
      <c r="C14" s="28"/>
      <c r="D14" s="28"/>
      <c r="E14" s="28"/>
      <c r="F14" s="28">
        <f>C13</f>
        <v>0</v>
      </c>
      <c r="G14" s="28">
        <f t="shared" ref="G14:AT14" si="9">D13</f>
        <v>0</v>
      </c>
      <c r="H14" s="28">
        <f t="shared" si="9"/>
        <v>0</v>
      </c>
      <c r="I14" s="28">
        <f t="shared" si="9"/>
        <v>0</v>
      </c>
      <c r="J14" s="28">
        <f t="shared" si="9"/>
        <v>3</v>
      </c>
      <c r="K14" s="28">
        <f t="shared" si="9"/>
        <v>0</v>
      </c>
      <c r="L14" s="28">
        <f t="shared" si="9"/>
        <v>0</v>
      </c>
      <c r="M14" s="28">
        <f t="shared" si="9"/>
        <v>5</v>
      </c>
      <c r="N14" s="28">
        <f t="shared" si="9"/>
        <v>0</v>
      </c>
      <c r="O14" s="28">
        <f t="shared" si="9"/>
        <v>0</v>
      </c>
      <c r="P14" s="28">
        <f t="shared" si="9"/>
        <v>0</v>
      </c>
      <c r="Q14" s="28">
        <f t="shared" si="9"/>
        <v>9</v>
      </c>
      <c r="R14" s="28">
        <f t="shared" si="9"/>
        <v>0</v>
      </c>
      <c r="S14" s="28">
        <f t="shared" si="9"/>
        <v>0</v>
      </c>
      <c r="T14" s="28">
        <f t="shared" si="9"/>
        <v>-10</v>
      </c>
      <c r="U14" s="28">
        <f t="shared" si="9"/>
        <v>0</v>
      </c>
      <c r="V14" s="28">
        <f t="shared" si="9"/>
        <v>0</v>
      </c>
      <c r="W14" s="28">
        <f t="shared" si="9"/>
        <v>0</v>
      </c>
      <c r="X14" s="28">
        <f t="shared" si="9"/>
        <v>0</v>
      </c>
      <c r="Y14" s="28">
        <f t="shared" si="9"/>
        <v>0</v>
      </c>
      <c r="Z14" s="28">
        <f t="shared" si="9"/>
        <v>0</v>
      </c>
      <c r="AA14" s="28">
        <f t="shared" si="9"/>
        <v>0</v>
      </c>
      <c r="AB14" s="28">
        <f t="shared" si="9"/>
        <v>0</v>
      </c>
      <c r="AC14" s="28">
        <f t="shared" si="9"/>
        <v>0</v>
      </c>
      <c r="AD14" s="28">
        <f t="shared" si="9"/>
        <v>0</v>
      </c>
      <c r="AE14" s="28">
        <f t="shared" si="9"/>
        <v>0</v>
      </c>
      <c r="AF14" s="28">
        <f t="shared" si="9"/>
        <v>0</v>
      </c>
      <c r="AG14" s="28">
        <f t="shared" si="9"/>
        <v>0</v>
      </c>
      <c r="AH14" s="28">
        <f t="shared" si="9"/>
        <v>0</v>
      </c>
      <c r="AI14" s="28">
        <f t="shared" si="9"/>
        <v>0</v>
      </c>
      <c r="AJ14" s="28">
        <f t="shared" si="9"/>
        <v>0</v>
      </c>
      <c r="AK14" s="28">
        <f t="shared" si="9"/>
        <v>-6</v>
      </c>
      <c r="AL14" s="28">
        <f t="shared" si="9"/>
        <v>0</v>
      </c>
      <c r="AM14" s="28">
        <f t="shared" si="9"/>
        <v>0</v>
      </c>
      <c r="AN14" s="28">
        <f t="shared" si="9"/>
        <v>0</v>
      </c>
      <c r="AO14" s="28">
        <f t="shared" si="9"/>
        <v>0</v>
      </c>
      <c r="AP14" s="28">
        <f t="shared" si="9"/>
        <v>3</v>
      </c>
      <c r="AQ14" s="28">
        <f t="shared" si="9"/>
        <v>4</v>
      </c>
      <c r="AR14" s="28">
        <f t="shared" si="9"/>
        <v>0</v>
      </c>
      <c r="AS14" s="28">
        <f t="shared" si="9"/>
        <v>0</v>
      </c>
      <c r="AT14" s="28">
        <f t="shared" si="9"/>
        <v>0</v>
      </c>
    </row>
    <row r="15" spans="1:52" ht="67.5" x14ac:dyDescent="0.55000000000000004">
      <c r="A15" s="165" t="s">
        <v>74</v>
      </c>
      <c r="B15" s="166"/>
      <c r="C15" s="28"/>
      <c r="D15" s="28"/>
      <c r="E15" s="28"/>
      <c r="F15" s="28"/>
      <c r="G15" s="28">
        <f>F14</f>
        <v>0</v>
      </c>
      <c r="H15" s="28">
        <f t="shared" ref="H15:AT15" si="10">G14</f>
        <v>0</v>
      </c>
      <c r="I15" s="28">
        <f t="shared" si="10"/>
        <v>0</v>
      </c>
      <c r="J15" s="28">
        <f t="shared" si="10"/>
        <v>0</v>
      </c>
      <c r="K15" s="28">
        <f t="shared" si="10"/>
        <v>3</v>
      </c>
      <c r="L15" s="28">
        <f t="shared" si="10"/>
        <v>0</v>
      </c>
      <c r="M15" s="28">
        <f t="shared" si="10"/>
        <v>0</v>
      </c>
      <c r="N15" s="28">
        <f t="shared" si="10"/>
        <v>5</v>
      </c>
      <c r="O15" s="28">
        <f t="shared" si="10"/>
        <v>0</v>
      </c>
      <c r="P15" s="28">
        <f t="shared" si="10"/>
        <v>0</v>
      </c>
      <c r="Q15" s="28">
        <f t="shared" si="10"/>
        <v>0</v>
      </c>
      <c r="R15" s="28">
        <f t="shared" si="10"/>
        <v>9</v>
      </c>
      <c r="S15" s="28">
        <f t="shared" si="10"/>
        <v>0</v>
      </c>
      <c r="T15" s="28">
        <f t="shared" si="10"/>
        <v>0</v>
      </c>
      <c r="U15" s="28">
        <f t="shared" si="10"/>
        <v>-10</v>
      </c>
      <c r="V15" s="28">
        <f t="shared" si="10"/>
        <v>0</v>
      </c>
      <c r="W15" s="28">
        <f t="shared" si="10"/>
        <v>0</v>
      </c>
      <c r="X15" s="28">
        <f t="shared" si="10"/>
        <v>0</v>
      </c>
      <c r="Y15" s="28">
        <f t="shared" si="10"/>
        <v>0</v>
      </c>
      <c r="Z15" s="28">
        <f t="shared" si="10"/>
        <v>0</v>
      </c>
      <c r="AA15" s="28">
        <f t="shared" si="10"/>
        <v>0</v>
      </c>
      <c r="AB15" s="28">
        <f t="shared" si="10"/>
        <v>0</v>
      </c>
      <c r="AC15" s="28">
        <f t="shared" si="10"/>
        <v>0</v>
      </c>
      <c r="AD15" s="28">
        <f t="shared" si="10"/>
        <v>0</v>
      </c>
      <c r="AE15" s="28">
        <f t="shared" si="10"/>
        <v>0</v>
      </c>
      <c r="AF15" s="28">
        <f t="shared" si="10"/>
        <v>0</v>
      </c>
      <c r="AG15" s="28">
        <f t="shared" si="10"/>
        <v>0</v>
      </c>
      <c r="AH15" s="28">
        <f t="shared" si="10"/>
        <v>0</v>
      </c>
      <c r="AI15" s="28">
        <f t="shared" si="10"/>
        <v>0</v>
      </c>
      <c r="AJ15" s="28">
        <f t="shared" si="10"/>
        <v>0</v>
      </c>
      <c r="AK15" s="28">
        <f t="shared" si="10"/>
        <v>0</v>
      </c>
      <c r="AL15" s="28">
        <f t="shared" si="10"/>
        <v>-6</v>
      </c>
      <c r="AM15" s="28">
        <f t="shared" si="10"/>
        <v>0</v>
      </c>
      <c r="AN15" s="28">
        <f t="shared" si="10"/>
        <v>0</v>
      </c>
      <c r="AO15" s="28">
        <f t="shared" si="10"/>
        <v>0</v>
      </c>
      <c r="AP15" s="28">
        <f t="shared" si="10"/>
        <v>0</v>
      </c>
      <c r="AQ15" s="28">
        <f t="shared" si="10"/>
        <v>3</v>
      </c>
      <c r="AR15" s="28">
        <f t="shared" si="10"/>
        <v>4</v>
      </c>
      <c r="AS15" s="28">
        <f t="shared" si="10"/>
        <v>0</v>
      </c>
      <c r="AT15" s="28">
        <f t="shared" si="10"/>
        <v>0</v>
      </c>
    </row>
  </sheetData>
  <mergeCells count="2">
    <mergeCell ref="A2:D2"/>
    <mergeCell ref="J3:J4"/>
  </mergeCells>
  <pageMargins left="0.7" right="0.7" top="0.75" bottom="0.75" header="0.3" footer="0.3"/>
  <ignoredErrors>
    <ignoredError sqref="M10:AT11 B10:K11 L10:L11"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topLeftCell="T1"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0" t="s">
        <v>65</v>
      </c>
      <c r="B2" s="189" t="s">
        <v>31</v>
      </c>
      <c r="C2" s="189" t="s">
        <v>32</v>
      </c>
      <c r="D2" s="83" t="s">
        <v>4</v>
      </c>
      <c r="E2" s="83" t="s">
        <v>5</v>
      </c>
      <c r="F2" s="83" t="s">
        <v>4</v>
      </c>
      <c r="G2" s="83" t="s">
        <v>5</v>
      </c>
      <c r="H2" s="83" t="s">
        <v>4</v>
      </c>
      <c r="I2" s="83" t="s">
        <v>6</v>
      </c>
      <c r="J2" s="83" t="s">
        <v>4</v>
      </c>
      <c r="K2" s="83" t="s">
        <v>5</v>
      </c>
      <c r="L2" s="84" t="s">
        <v>7</v>
      </c>
      <c r="M2" s="159"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1" t="s">
        <v>8</v>
      </c>
      <c r="AW2" s="178" t="s">
        <v>79</v>
      </c>
      <c r="AX2" s="28" t="s">
        <v>78</v>
      </c>
      <c r="AY2" s="179" t="s">
        <v>80</v>
      </c>
      <c r="AZ2" s="179" t="s">
        <v>81</v>
      </c>
    </row>
    <row r="3" spans="1:52" x14ac:dyDescent="0.55000000000000004">
      <c r="A3" s="190"/>
      <c r="B3" s="189"/>
      <c r="C3" s="189"/>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2">
        <v>43465</v>
      </c>
      <c r="AW3" s="28"/>
      <c r="AX3" s="28"/>
      <c r="AY3" s="28"/>
      <c r="AZ3" s="28"/>
    </row>
    <row r="4" spans="1:52" x14ac:dyDescent="0.55000000000000004">
      <c r="A4" s="190"/>
      <c r="B4" s="189"/>
      <c r="C4" s="189"/>
      <c r="D4" s="78">
        <v>1997</v>
      </c>
      <c r="E4" s="78">
        <v>1997</v>
      </c>
      <c r="F4" s="78">
        <v>1998</v>
      </c>
      <c r="G4" s="78">
        <v>1998</v>
      </c>
      <c r="H4" s="78">
        <v>1999</v>
      </c>
      <c r="I4" s="78">
        <v>1999</v>
      </c>
      <c r="J4" s="78">
        <v>2000</v>
      </c>
      <c r="K4" s="78">
        <v>2000</v>
      </c>
      <c r="L4" s="79">
        <v>2001</v>
      </c>
      <c r="M4" s="160">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3">
        <f t="shared" si="2"/>
        <v>2019</v>
      </c>
      <c r="AW4" s="28"/>
      <c r="AX4" s="28"/>
      <c r="AY4" s="28"/>
      <c r="AZ4" s="28"/>
    </row>
    <row r="5" spans="1:52" x14ac:dyDescent="0.55000000000000004">
      <c r="A5" s="124" t="s">
        <v>27</v>
      </c>
      <c r="B5" s="127">
        <v>3.2</v>
      </c>
      <c r="C5" s="125">
        <v>0.8</v>
      </c>
      <c r="D5" s="126">
        <f>'SDR Patient and Stations'!B10</f>
        <v>2.4137931034482758</v>
      </c>
      <c r="E5" s="127">
        <f>'SDR Patient and Stations'!C10</f>
        <v>2.5172413793103448</v>
      </c>
      <c r="F5" s="127">
        <f>'SDR Patient and Stations'!D10</f>
        <v>2.7241379310344827</v>
      </c>
      <c r="G5" s="127">
        <f>'SDR Patient and Stations'!E10</f>
        <v>3.0689655172413794</v>
      </c>
      <c r="H5" s="127">
        <f>'SDR Patient and Stations'!F10</f>
        <v>3.2068965517241379</v>
      </c>
      <c r="I5" s="127">
        <f>'SDR Patient and Stations'!G10</f>
        <v>3.2068965517241379</v>
      </c>
      <c r="J5" s="127">
        <f>'SDR Patient and Stations'!H10</f>
        <v>3</v>
      </c>
      <c r="K5" s="127">
        <f>'SDR Patient and Stations'!I10</f>
        <v>3.3125</v>
      </c>
      <c r="L5" s="127">
        <f>'SDR Patient and Stations'!J10</f>
        <v>3.28125</v>
      </c>
      <c r="M5" s="127">
        <f>'SDR Patient and Stations'!K10</f>
        <v>3.3513513513513513</v>
      </c>
      <c r="N5" s="127">
        <f>'SDR Patient and Stations'!L10</f>
        <v>3.4864864864864864</v>
      </c>
      <c r="O5" s="127">
        <f>'SDR Patient and Stations'!M10</f>
        <v>2.9459459459459461</v>
      </c>
      <c r="P5" s="127">
        <f>'SDR Patient and Stations'!N10</f>
        <v>2.8378378378378377</v>
      </c>
      <c r="Q5" s="127">
        <f>'SDR Patient and Stations'!O10</f>
        <v>2.347826086956522</v>
      </c>
      <c r="R5" s="127">
        <f>'SDR Patient and Stations'!P10</f>
        <v>2.3043478260869565</v>
      </c>
      <c r="S5" s="127">
        <f>'SDR Patient and Stations'!Q10</f>
        <v>2.4782608695652173</v>
      </c>
      <c r="T5" s="127">
        <f>'SDR Patient and Stations'!R10</f>
        <v>2.7222222222222223</v>
      </c>
      <c r="U5" s="127">
        <f>'SDR Patient and Stations'!S10</f>
        <v>2.8888888888888888</v>
      </c>
      <c r="V5" s="127">
        <f>'SDR Patient and Stations'!T10</f>
        <v>2.9166666666666665</v>
      </c>
      <c r="W5" s="127">
        <f>'SDR Patient and Stations'!U10</f>
        <v>2.8055555555555554</v>
      </c>
      <c r="X5" s="127">
        <f>'SDR Patient and Stations'!V10</f>
        <v>2.6666666666666665</v>
      </c>
      <c r="Y5" s="127">
        <f>'SDR Patient and Stations'!W10</f>
        <v>2.4444444444444446</v>
      </c>
      <c r="Z5" s="127">
        <f>'SDR Patient and Stations'!X10</f>
        <v>2.75</v>
      </c>
      <c r="AA5" s="127">
        <f>'SDR Patient and Stations'!Y10</f>
        <v>2.8055555555555554</v>
      </c>
      <c r="AB5" s="127">
        <f>'SDR Patient and Stations'!Z10</f>
        <v>2.4722222222222223</v>
      </c>
      <c r="AC5" s="127">
        <f>'SDR Patient and Stations'!AA10</f>
        <v>2.8611111111111112</v>
      </c>
      <c r="AD5" s="127">
        <f>'SDR Patient and Stations'!AB10</f>
        <v>2.8333333333333335</v>
      </c>
      <c r="AE5" s="127">
        <f>'SDR Patient and Stations'!AC10</f>
        <v>2.75</v>
      </c>
      <c r="AF5" s="127">
        <f>'SDR Patient and Stations'!AD10</f>
        <v>2.5833333333333335</v>
      </c>
      <c r="AG5" s="127">
        <f>'SDR Patient and Stations'!AE10</f>
        <v>2.5</v>
      </c>
      <c r="AH5" s="127">
        <f>'SDR Patient and Stations'!AF10</f>
        <v>2.7222222222222223</v>
      </c>
      <c r="AI5" s="127">
        <f>'SDR Patient and Stations'!AG10</f>
        <v>2.6944444444444446</v>
      </c>
      <c r="AJ5" s="127">
        <f>'SDR Patient and Stations'!AH10</f>
        <v>2.6944444444444446</v>
      </c>
      <c r="AK5" s="127">
        <f>'SDR Patient and Stations'!AI10</f>
        <v>3.2</v>
      </c>
      <c r="AL5" s="127">
        <f>'SDR Patient and Stations'!AJ10</f>
        <v>3.3333333333333335</v>
      </c>
      <c r="AM5" s="127">
        <f>'SDR Patient and Stations'!AK10</f>
        <v>3.4333333333333331</v>
      </c>
      <c r="AN5" s="127">
        <f>'SDR Patient and Stations'!AL10</f>
        <v>3.5</v>
      </c>
      <c r="AO5" s="127">
        <f>'SDR Patient and Stations'!AM10</f>
        <v>3.7</v>
      </c>
      <c r="AP5" s="127">
        <f>'SDR Patient and Stations'!AN10</f>
        <v>3.3030303030303032</v>
      </c>
      <c r="AQ5" s="127">
        <f>'SDR Patient and Stations'!AO10</f>
        <v>2.7837837837837838</v>
      </c>
      <c r="AR5" s="127">
        <f>'SDR Patient and Stations'!AP10</f>
        <v>2.7837837837837838</v>
      </c>
      <c r="AS5" s="127">
        <f>'SDR Patient and Stations'!AQ10</f>
        <v>2.810810810810811</v>
      </c>
      <c r="AT5" s="127">
        <f>'SDR Patient and Stations'!AR10</f>
        <v>2.9189189189189189</v>
      </c>
      <c r="AU5" s="127">
        <f>'SDR Patient and Stations'!AS10</f>
        <v>3.2432432432432434</v>
      </c>
      <c r="AV5" s="127" t="e">
        <f>'SDR Patient and Stations'!AT10</f>
        <v>#DIV/0!</v>
      </c>
      <c r="AW5" s="127">
        <f>AVERAGE(D5:AU5)</f>
        <v>2.9001155922741293</v>
      </c>
      <c r="AX5" s="180">
        <f>_xlfn.VAR.S(D5:AU5)</f>
        <v>0.11970777895457167</v>
      </c>
      <c r="AY5" s="180">
        <f>_xlfn.STDEV.S(D5:AU5)</f>
        <v>0.34598811967258597</v>
      </c>
      <c r="AZ5" s="28"/>
    </row>
    <row r="6" spans="1:52" x14ac:dyDescent="0.55000000000000004">
      <c r="A6" s="28" t="s">
        <v>55</v>
      </c>
      <c r="B6" s="88">
        <v>3.2</v>
      </c>
      <c r="C6" s="128">
        <v>0.8</v>
      </c>
      <c r="D6" s="129">
        <f>'SMFP Facility Need 3.20 PPS'!C24</f>
        <v>2.4137931034482758</v>
      </c>
      <c r="E6" s="129">
        <f>'SMFP Facility Need 3.20 PPS'!D24</f>
        <v>2.5172413793103448</v>
      </c>
      <c r="F6" s="129">
        <f>'SMFP Facility Need 3.20 PPS'!E24</f>
        <v>2.7241379310344827</v>
      </c>
      <c r="G6" s="129">
        <f>'SMFP Facility Need 3.20 PPS'!F24</f>
        <v>3.0689655172413794</v>
      </c>
      <c r="H6" s="129">
        <f>'SMFP Facility Need 3.20 PPS'!G24</f>
        <v>3.2068965517241379</v>
      </c>
      <c r="I6" s="129">
        <f>'SMFP Facility Need 3.20 PPS'!H24</f>
        <v>3.2068965517241379</v>
      </c>
      <c r="J6" s="129">
        <f>'SMFP Facility Need 3.20 PPS'!I24</f>
        <v>3.3103448275862069</v>
      </c>
      <c r="K6" s="129">
        <f>'SMFP Facility Need 3.20 PPS'!J24</f>
        <v>2.8629436929124754</v>
      </c>
      <c r="L6" s="129">
        <f>'SMFP Facility Need 3.20 PPS'!K24</f>
        <v>2.4859340393169518</v>
      </c>
      <c r="M6" s="129">
        <f>'SMFP Facility Need 3.20 PPS'!L24</f>
        <v>2.7194654817310697</v>
      </c>
      <c r="N6" s="129">
        <f>'SMFP Facility Need 3.20 PPS'!M24</f>
        <v>2.8291213479299029</v>
      </c>
      <c r="O6" s="129">
        <f>'SMFP Facility Need 3.20 PPS'!N24</f>
        <v>2.3904978831345693</v>
      </c>
      <c r="P6" s="129">
        <f>'SMFP Facility Need 3.20 PPS'!O24</f>
        <v>2.3027731901755026</v>
      </c>
      <c r="Q6" s="129">
        <f>'SMFP Facility Need 3.20 PPS'!P24</f>
        <v>2.3685667098948024</v>
      </c>
      <c r="R6" s="129">
        <f>'SMFP Facility Need 3.20 PPS'!Q24</f>
        <v>2.3247043634152691</v>
      </c>
      <c r="S6" s="129">
        <f>'SMFP Facility Need 3.20 PPS'!R24</f>
        <v>2.5001537493334025</v>
      </c>
      <c r="T6" s="129">
        <f>'SMFP Facility Need 3.20 PPS'!S24</f>
        <v>2.1492549774971357</v>
      </c>
      <c r="U6" s="129">
        <f>'SMFP Facility Need 3.20 PPS'!T24</f>
        <v>2.2808420169357357</v>
      </c>
      <c r="V6" s="129">
        <f>'SMFP Facility Need 3.20 PPS'!U24</f>
        <v>2.3027731901755026</v>
      </c>
      <c r="W6" s="129">
        <f>'SMFP Facility Need 3.20 PPS'!V24</f>
        <v>2.2150484972164355</v>
      </c>
      <c r="X6" s="129">
        <f>'SMFP Facility Need 3.20 PPS'!W24</f>
        <v>2.6968416439556986</v>
      </c>
      <c r="Y6" s="129">
        <f>'SMFP Facility Need 3.20 PPS'!X24</f>
        <v>2.4721048402927237</v>
      </c>
      <c r="Z6" s="129">
        <f>'SMFP Facility Need 3.20 PPS'!Y24</f>
        <v>2.781117945329314</v>
      </c>
      <c r="AA6" s="129">
        <f>'SMFP Facility Need 3.20 PPS'!Z24</f>
        <v>2.8373021462450576</v>
      </c>
      <c r="AB6" s="129">
        <f>'SMFP Facility Need 3.20 PPS'!AA24</f>
        <v>2.5001969407505955</v>
      </c>
      <c r="AC6" s="129">
        <f>'SMFP Facility Need 3.20 PPS'!AB24</f>
        <v>2.8934863471608012</v>
      </c>
      <c r="AD6" s="129">
        <f>'SMFP Facility Need 3.20 PPS'!AC24</f>
        <v>2.8653942467029294</v>
      </c>
      <c r="AE6" s="129">
        <f>'SMFP Facility Need 3.20 PPS'!AD24</f>
        <v>2.781117945329314</v>
      </c>
      <c r="AF6" s="129">
        <f>'SMFP Facility Need 3.20 PPS'!AE24</f>
        <v>2.6125653425820827</v>
      </c>
      <c r="AG6" s="129">
        <f>'SMFP Facility Need 3.20 PPS'!AF24</f>
        <v>2.5282890412084673</v>
      </c>
      <c r="AH6" s="129">
        <f>'SMFP Facility Need 3.20 PPS'!AG24</f>
        <v>2.7530258448714422</v>
      </c>
      <c r="AI6" s="129">
        <f>'SMFP Facility Need 3.20 PPS'!AH24</f>
        <v>2.7249337444135704</v>
      </c>
      <c r="AJ6" s="129">
        <f>'SMFP Facility Need 3.20 PPS'!AI24</f>
        <v>2.7249337444135704</v>
      </c>
      <c r="AK6" s="129">
        <f>'SMFP Facility Need 3.20 PPS'!AJ24</f>
        <v>2.6968416439556986</v>
      </c>
      <c r="AL6" s="129">
        <f>'SMFP Facility Need 3.20 PPS'!AK24</f>
        <v>2.8092100457871858</v>
      </c>
      <c r="AM6" s="129">
        <f>'SMFP Facility Need 3.20 PPS'!AL24</f>
        <v>2.8934863471608012</v>
      </c>
      <c r="AN6" s="129">
        <f>'SMFP Facility Need 3.20 PPS'!AM24</f>
        <v>2.9496705480765453</v>
      </c>
      <c r="AO6" s="129">
        <f>'SMFP Facility Need 3.20 PPS'!AN24</f>
        <v>3.7503552974329697</v>
      </c>
      <c r="AP6" s="129">
        <f>'SMFP Facility Need 3.20 PPS'!AO24</f>
        <v>3.6827813281098529</v>
      </c>
      <c r="AQ6" s="129">
        <f>'SMFP Facility Need 3.20 PPS'!AP24</f>
        <v>3.4800594201405031</v>
      </c>
      <c r="AR6" s="129">
        <f>'SMFP Facility Need 3.20 PPS'!AQ24</f>
        <v>2.6751075399724051</v>
      </c>
      <c r="AS6" s="129">
        <f>'SMFP Facility Need 3.20 PPS'!AR24</f>
        <v>2.3135453455647612</v>
      </c>
      <c r="AT6" s="129">
        <f>'SMFP Facility Need 3.20 PPS'!AS24</f>
        <v>2.301306600161896</v>
      </c>
      <c r="AU6" s="129">
        <f>'SMFP Facility Need 3.20 PPS'!AT24</f>
        <v>2.5570073335132175</v>
      </c>
      <c r="AV6" s="129" t="e">
        <f>'SMFP Facility Need 3.20 PPS'!AU24</f>
        <v>#N/A</v>
      </c>
      <c r="AW6" s="88">
        <f t="shared" ref="AW6" si="3">AVERAGE(D6:AU6)</f>
        <v>2.7150235505652076</v>
      </c>
      <c r="AX6" s="181">
        <f t="shared" ref="AX6" si="4">_xlfn.VAR.S(D6:AU6)</f>
        <v>0.13913176231881152</v>
      </c>
      <c r="AY6" s="181">
        <f t="shared" ref="AY6" si="5">_xlfn.STDEV.S(D6:AU6)</f>
        <v>0.37300370282185069</v>
      </c>
      <c r="AZ6" s="106">
        <f>CORREL($D$5:$AU$5,D6:AU6)</f>
        <v>0.53865004451170162</v>
      </c>
    </row>
    <row r="7" spans="1:52" x14ac:dyDescent="0.55000000000000004">
      <c r="A7" s="28" t="s">
        <v>55</v>
      </c>
      <c r="B7" s="28">
        <v>3.16</v>
      </c>
      <c r="C7" s="128">
        <v>0.79</v>
      </c>
      <c r="D7" s="129">
        <f>'SMFP Facility Need 3.16 PPS'!C24</f>
        <v>2.4137931034482758</v>
      </c>
      <c r="E7" s="129">
        <f>'SMFP Facility Need 3.16 PPS'!D24</f>
        <v>2.5172413793103448</v>
      </c>
      <c r="F7" s="129">
        <f>'SMFP Facility Need 3.16 PPS'!E24</f>
        <v>2.7241379310344827</v>
      </c>
      <c r="G7" s="129">
        <f>'SMFP Facility Need 3.16 PPS'!F24</f>
        <v>3.0689655172413794</v>
      </c>
      <c r="H7" s="129">
        <f>'SMFP Facility Need 3.16 PPS'!G24</f>
        <v>3.2068965517241379</v>
      </c>
      <c r="I7" s="129">
        <f>'SMFP Facility Need 3.16 PPS'!H24</f>
        <v>3.2068965517241379</v>
      </c>
      <c r="J7" s="129">
        <f>'SMFP Facility Need 3.16 PPS'!I24</f>
        <v>3.3103448275862069</v>
      </c>
      <c r="K7" s="129">
        <f>'SMFP Facility Need 3.16 PPS'!J24</f>
        <v>2.8271568967510694</v>
      </c>
      <c r="L7" s="129">
        <f>'SMFP Facility Need 3.16 PPS'!K24</f>
        <v>2.433970575866911</v>
      </c>
      <c r="M7" s="129">
        <f>'SMFP Facility Need 3.16 PPS'!L24</f>
        <v>2.6434411824808923</v>
      </c>
      <c r="N7" s="129">
        <f>'SMFP Facility Need 3.16 PPS'!M24</f>
        <v>2.7500315527422186</v>
      </c>
      <c r="O7" s="129">
        <f>'SMFP Facility Need 3.16 PPS'!N24</f>
        <v>2.3236700716969132</v>
      </c>
      <c r="P7" s="129">
        <f>'SMFP Facility Need 3.16 PPS'!O24</f>
        <v>2.2383977754878521</v>
      </c>
      <c r="Q7" s="129">
        <f>'SMFP Facility Need 3.16 PPS'!P24</f>
        <v>2.302351997644648</v>
      </c>
      <c r="R7" s="129">
        <f>'SMFP Facility Need 3.16 PPS'!Q24</f>
        <v>2.2597158495401173</v>
      </c>
      <c r="S7" s="129">
        <f>'SMFP Facility Need 3.16 PPS'!R24</f>
        <v>2.4302604419582394</v>
      </c>
      <c r="T7" s="129">
        <f>'SMFP Facility Need 3.16 PPS'!S24</f>
        <v>2.0891712571219956</v>
      </c>
      <c r="U7" s="129">
        <f>'SMFP Facility Need 3.16 PPS'!T24</f>
        <v>2.217079701435587</v>
      </c>
      <c r="V7" s="129">
        <f>'SMFP Facility Need 3.16 PPS'!U24</f>
        <v>2.2383977754878521</v>
      </c>
      <c r="W7" s="129">
        <f>'SMFP Facility Need 3.16 PPS'!V24</f>
        <v>2.1531254792787911</v>
      </c>
      <c r="X7" s="129">
        <f>'SMFP Facility Need 3.16 PPS'!W24</f>
        <v>2.6010231503190409</v>
      </c>
      <c r="Y7" s="129">
        <f>'SMFP Facility Need 3.16 PPS'!X24</f>
        <v>2.3842712211257875</v>
      </c>
      <c r="Z7" s="129">
        <f>'SMFP Facility Need 3.16 PPS'!Y24</f>
        <v>2.6823051237665108</v>
      </c>
      <c r="AA7" s="129">
        <f>'SMFP Facility Need 3.16 PPS'!Z24</f>
        <v>2.7364931060648239</v>
      </c>
      <c r="AB7" s="129">
        <f>'SMFP Facility Need 3.16 PPS'!AA24</f>
        <v>2.4113652122749438</v>
      </c>
      <c r="AC7" s="129">
        <f>'SMFP Facility Need 3.16 PPS'!AB24</f>
        <v>2.7906810883631374</v>
      </c>
      <c r="AD7" s="129">
        <f>'SMFP Facility Need 3.16 PPS'!AC24</f>
        <v>2.7635870972139807</v>
      </c>
      <c r="AE7" s="129">
        <f>'SMFP Facility Need 3.16 PPS'!AD24</f>
        <v>2.6823051237665108</v>
      </c>
      <c r="AF7" s="129">
        <f>'SMFP Facility Need 3.16 PPS'!AE24</f>
        <v>2.5197411768715705</v>
      </c>
      <c r="AG7" s="129">
        <f>'SMFP Facility Need 3.16 PPS'!AF24</f>
        <v>2.4384592034241006</v>
      </c>
      <c r="AH7" s="129">
        <f>'SMFP Facility Need 3.16 PPS'!AG24</f>
        <v>2.655211132617354</v>
      </c>
      <c r="AI7" s="129">
        <f>'SMFP Facility Need 3.16 PPS'!AH24</f>
        <v>2.6281171414681972</v>
      </c>
      <c r="AJ7" s="129">
        <f>'SMFP Facility Need 3.16 PPS'!AI24</f>
        <v>2.6281171414681972</v>
      </c>
      <c r="AK7" s="129">
        <f>'SMFP Facility Need 3.16 PPS'!AJ24</f>
        <v>2.6010231503190409</v>
      </c>
      <c r="AL7" s="129">
        <f>'SMFP Facility Need 3.16 PPS'!AK24</f>
        <v>2.7093991149156675</v>
      </c>
      <c r="AM7" s="129">
        <f>'SMFP Facility Need 3.16 PPS'!AL24</f>
        <v>2.7906810883631374</v>
      </c>
      <c r="AN7" s="129">
        <f>'SMFP Facility Need 3.16 PPS'!AM24</f>
        <v>2.8448690706614506</v>
      </c>
      <c r="AO7" s="129">
        <f>'SMFP Facility Need 3.16 PPS'!AN24</f>
        <v>3.5912390043459181</v>
      </c>
      <c r="AP7" s="129">
        <f>'SMFP Facility Need 3.16 PPS'!AO24</f>
        <v>3.5265319952586043</v>
      </c>
      <c r="AQ7" s="129">
        <f>'SMFP Facility Need 3.16 PPS'!AP24</f>
        <v>3.3324109679966627</v>
      </c>
      <c r="AR7" s="129">
        <f>'SMFP Facility Need 3.16 PPS'!AQ24</f>
        <v>2.6416686957227498</v>
      </c>
      <c r="AS7" s="129">
        <f>'SMFP Facility Need 3.16 PPS'!AR24</f>
        <v>2.3326249329748641</v>
      </c>
      <c r="AT7" s="129">
        <f>'SMFP Facility Need 3.16 PPS'!AS24</f>
        <v>2.3658014125674227</v>
      </c>
      <c r="AU7" s="129">
        <f>'SMFP Facility Need 3.16 PPS'!AT24</f>
        <v>2.6286682361860252</v>
      </c>
      <c r="AV7" s="129" t="e">
        <f>'SMFP Facility Need 3.16 PPS'!AU24</f>
        <v>#N/A</v>
      </c>
      <c r="AW7" s="88">
        <f t="shared" ref="AW7:AW16" si="6">AVERAGE(D7:AU7)</f>
        <v>2.6509463865367677</v>
      </c>
      <c r="AX7" s="181">
        <f t="shared" ref="AX7:AX16" si="7">_xlfn.VAR.S(D7:AU7)</f>
        <v>0.12825612055521138</v>
      </c>
      <c r="AY7" s="181">
        <f t="shared" ref="AY7:AY16" si="8">_xlfn.STDEV.S(D7:AU7)</f>
        <v>0.3581286368823518</v>
      </c>
      <c r="AZ7" s="106">
        <f>CORREL($D$5:$AU$5,D7:AU7)</f>
        <v>0.55068656187117515</v>
      </c>
    </row>
    <row r="8" spans="1:52" x14ac:dyDescent="0.55000000000000004">
      <c r="A8" s="28" t="s">
        <v>55</v>
      </c>
      <c r="B8" s="28">
        <v>3.12</v>
      </c>
      <c r="C8" s="130">
        <v>0.78</v>
      </c>
      <c r="D8" s="129">
        <f>'SMFP Facility Need 3.12 PPS'!C24</f>
        <v>2.4137931034482758</v>
      </c>
      <c r="E8" s="129">
        <f>'SMFP Facility Need 3.12 PPS'!D24</f>
        <v>2.5172413793103448</v>
      </c>
      <c r="F8" s="129">
        <f>'SMFP Facility Need 3.12 PPS'!E24</f>
        <v>2.7241379310344827</v>
      </c>
      <c r="G8" s="129">
        <f>'SMFP Facility Need 3.12 PPS'!F24</f>
        <v>3.0689655172413794</v>
      </c>
      <c r="H8" s="129">
        <f>'SMFP Facility Need 3.12 PPS'!G24</f>
        <v>3.2068965517241379</v>
      </c>
      <c r="I8" s="129">
        <f>'SMFP Facility Need 3.12 PPS'!H24</f>
        <v>3.2068965517241379</v>
      </c>
      <c r="J8" s="129">
        <f>'SMFP Facility Need 3.12 PPS'!I24</f>
        <v>3.3103448275862069</v>
      </c>
      <c r="K8" s="129">
        <f>'SMFP Facility Need 3.12 PPS'!J24</f>
        <v>2.7913701005896634</v>
      </c>
      <c r="L8" s="129">
        <f>'SMFP Facility Need 3.12 PPS'!K24</f>
        <v>2.382884002347784</v>
      </c>
      <c r="M8" s="129">
        <f>'SMFP Facility Need 3.12 PPS'!L24</f>
        <v>2.5833333333333335</v>
      </c>
      <c r="N8" s="129">
        <f>'SMFP Facility Need 3.12 PPS'!M24</f>
        <v>2.6875</v>
      </c>
      <c r="O8" s="129">
        <f>'SMFP Facility Need 3.12 PPS'!N24</f>
        <v>2.2708333333333335</v>
      </c>
      <c r="P8" s="129">
        <f>'SMFP Facility Need 3.12 PPS'!O24</f>
        <v>2.1875</v>
      </c>
      <c r="Q8" s="129">
        <f>'SMFP Facility Need 3.12 PPS'!P24</f>
        <v>2.25</v>
      </c>
      <c r="R8" s="129">
        <f>'SMFP Facility Need 3.12 PPS'!Q24</f>
        <v>2.2083333333333335</v>
      </c>
      <c r="S8" s="129">
        <f>'SMFP Facility Need 3.12 PPS'!R24</f>
        <v>2.375</v>
      </c>
      <c r="T8" s="129">
        <f>'SMFP Facility Need 3.12 PPS'!S24</f>
        <v>2.0416666666666665</v>
      </c>
      <c r="U8" s="129">
        <f>'SMFP Facility Need 3.12 PPS'!T24</f>
        <v>2.1666666666666665</v>
      </c>
      <c r="V8" s="129">
        <f>'SMFP Facility Need 3.12 PPS'!U24</f>
        <v>2.1875</v>
      </c>
      <c r="W8" s="129">
        <f>'SMFP Facility Need 3.12 PPS'!V24</f>
        <v>2.1041666666666665</v>
      </c>
      <c r="X8" s="129">
        <f>'SMFP Facility Need 3.12 PPS'!W24</f>
        <v>2.5263157894736841</v>
      </c>
      <c r="Y8" s="129">
        <f>'SMFP Facility Need 3.12 PPS'!X24</f>
        <v>2.3157894736842106</v>
      </c>
      <c r="Z8" s="129">
        <f>'SMFP Facility Need 3.12 PPS'!Y24</f>
        <v>2.6052631578947367</v>
      </c>
      <c r="AA8" s="129">
        <f>'SMFP Facility Need 3.12 PPS'!Z24</f>
        <v>2.6578947368421053</v>
      </c>
      <c r="AB8" s="129">
        <f>'SMFP Facility Need 3.12 PPS'!AA24</f>
        <v>2.3421052631578947</v>
      </c>
      <c r="AC8" s="129">
        <f>'SMFP Facility Need 3.12 PPS'!AB24</f>
        <v>2.7105263157894739</v>
      </c>
      <c r="AD8" s="129">
        <f>'SMFP Facility Need 3.12 PPS'!AC24</f>
        <v>2.6842105263157894</v>
      </c>
      <c r="AE8" s="129">
        <f>'SMFP Facility Need 3.12 PPS'!AD24</f>
        <v>2.6052631578947367</v>
      </c>
      <c r="AF8" s="129">
        <f>'SMFP Facility Need 3.12 PPS'!AE24</f>
        <v>2.4473684210526314</v>
      </c>
      <c r="AG8" s="129">
        <f>'SMFP Facility Need 3.12 PPS'!AF24</f>
        <v>2.3684210526315788</v>
      </c>
      <c r="AH8" s="129">
        <f>'SMFP Facility Need 3.12 PPS'!AG24</f>
        <v>2.5789473684210527</v>
      </c>
      <c r="AI8" s="129">
        <f>'SMFP Facility Need 3.12 PPS'!AH24</f>
        <v>2.5526315789473686</v>
      </c>
      <c r="AJ8" s="129">
        <f>'SMFP Facility Need 3.12 PPS'!AI24</f>
        <v>2.5526315789473686</v>
      </c>
      <c r="AK8" s="129">
        <f>'SMFP Facility Need 3.12 PPS'!AJ24</f>
        <v>2.5263157894736841</v>
      </c>
      <c r="AL8" s="129">
        <f>'SMFP Facility Need 3.12 PPS'!AK24</f>
        <v>2.6315789473684212</v>
      </c>
      <c r="AM8" s="129">
        <f>'SMFP Facility Need 3.12 PPS'!AL24</f>
        <v>2.7105263157894739</v>
      </c>
      <c r="AN8" s="129">
        <f>'SMFP Facility Need 3.12 PPS'!AM24</f>
        <v>2.763157894736842</v>
      </c>
      <c r="AO8" s="129">
        <f>'SMFP Facility Need 3.12 PPS'!AN24</f>
        <v>3.46875</v>
      </c>
      <c r="AP8" s="129">
        <f>'SMFP Facility Need 3.12 PPS'!AO24</f>
        <v>3.40625</v>
      </c>
      <c r="AQ8" s="129">
        <f>'SMFP Facility Need 3.12 PPS'!AP24</f>
        <v>3.21875</v>
      </c>
      <c r="AR8" s="129">
        <f>'SMFP Facility Need 3.12 PPS'!AQ24</f>
        <v>2.6082298514730948</v>
      </c>
      <c r="AS8" s="129">
        <f>'SMFP Facility Need 3.12 PPS'!AR24</f>
        <v>2.3391085314992677</v>
      </c>
      <c r="AT8" s="129">
        <f>'SMFP Facility Need 3.12 PPS'!AS24</f>
        <v>2.4082744157705389</v>
      </c>
      <c r="AU8" s="129">
        <f>'SMFP Facility Need 3.12 PPS'!AT24</f>
        <v>2.6758604619672655</v>
      </c>
      <c r="AV8" s="129" t="e">
        <f>'SMFP Facility Need 3.12 PPS'!AU24</f>
        <v>#N/A</v>
      </c>
      <c r="AW8" s="88">
        <f t="shared" si="6"/>
        <v>2.5997545589576734</v>
      </c>
      <c r="AX8" s="181">
        <f t="shared" si="7"/>
        <v>0.12398040859555527</v>
      </c>
      <c r="AY8" s="181">
        <f t="shared" si="8"/>
        <v>0.352108518209309</v>
      </c>
      <c r="AZ8" s="106">
        <f t="shared" ref="AZ8:AZ16" si="9">CORREL($D$5:$AU$5,D8:AU8)</f>
        <v>0.55063733624298361</v>
      </c>
    </row>
    <row r="9" spans="1:52" x14ac:dyDescent="0.55000000000000004">
      <c r="A9" s="28" t="s">
        <v>55</v>
      </c>
      <c r="B9" s="28">
        <v>3.08</v>
      </c>
      <c r="C9" s="130">
        <v>0.77</v>
      </c>
      <c r="D9" s="129">
        <f>'SMFP Facility Need 3.08 PPS'!C24</f>
        <v>2.4137931034482758</v>
      </c>
      <c r="E9" s="129">
        <f>'SMFP Facility Need 3.08 PPS'!D24</f>
        <v>2.5172413793103448</v>
      </c>
      <c r="F9" s="129">
        <f>'SMFP Facility Need 3.08 PPS'!E24</f>
        <v>2.7241379310344827</v>
      </c>
      <c r="G9" s="129">
        <f>'SMFP Facility Need 3.08 PPS'!F24</f>
        <v>3.0689655172413794</v>
      </c>
      <c r="H9" s="129">
        <f>'SMFP Facility Need 3.08 PPS'!G24</f>
        <v>3.2068965517241379</v>
      </c>
      <c r="I9" s="129">
        <f>'SMFP Facility Need 3.08 PPS'!H24</f>
        <v>3.2068965517241379</v>
      </c>
      <c r="J9" s="129">
        <f>'SMFP Facility Need 3.08 PPS'!I24</f>
        <v>3.3103448275862069</v>
      </c>
      <c r="K9" s="129">
        <f>'SMFP Facility Need 3.08 PPS'!J24</f>
        <v>2.7555833044282574</v>
      </c>
      <c r="L9" s="129">
        <f>'SMFP Facility Need 3.08 PPS'!K24</f>
        <v>2.3326523080358901</v>
      </c>
      <c r="M9" s="129">
        <f>'SMFP Facility Need 3.08 PPS'!L24</f>
        <v>2.5833333333333335</v>
      </c>
      <c r="N9" s="129">
        <f>'SMFP Facility Need 3.08 PPS'!M24</f>
        <v>2.6875</v>
      </c>
      <c r="O9" s="129">
        <f>'SMFP Facility Need 3.08 PPS'!N24</f>
        <v>2.2708333333333335</v>
      </c>
      <c r="P9" s="129">
        <f>'SMFP Facility Need 3.08 PPS'!O24</f>
        <v>2.1875</v>
      </c>
      <c r="Q9" s="129">
        <f>'SMFP Facility Need 3.08 PPS'!P24</f>
        <v>2.25</v>
      </c>
      <c r="R9" s="129">
        <f>'SMFP Facility Need 3.08 PPS'!Q24</f>
        <v>2.2083333333333335</v>
      </c>
      <c r="S9" s="129">
        <f>'SMFP Facility Need 3.08 PPS'!R24</f>
        <v>2.375</v>
      </c>
      <c r="T9" s="129">
        <f>'SMFP Facility Need 3.08 PPS'!S24</f>
        <v>2.0416666666666665</v>
      </c>
      <c r="U9" s="129">
        <f>'SMFP Facility Need 3.08 PPS'!T24</f>
        <v>2.1666666666666665</v>
      </c>
      <c r="V9" s="129">
        <f>'SMFP Facility Need 3.08 PPS'!U24</f>
        <v>2.1875</v>
      </c>
      <c r="W9" s="129">
        <f>'SMFP Facility Need 3.08 PPS'!V24</f>
        <v>2.1041666666666665</v>
      </c>
      <c r="X9" s="129">
        <f>'SMFP Facility Need 3.08 PPS'!W24</f>
        <v>2.5263157894736841</v>
      </c>
      <c r="Y9" s="129">
        <f>'SMFP Facility Need 3.08 PPS'!X24</f>
        <v>2.3157894736842106</v>
      </c>
      <c r="Z9" s="129">
        <f>'SMFP Facility Need 3.08 PPS'!Y24</f>
        <v>2.6052631578947367</v>
      </c>
      <c r="AA9" s="129">
        <f>'SMFP Facility Need 3.08 PPS'!Z24</f>
        <v>2.6578947368421053</v>
      </c>
      <c r="AB9" s="129">
        <f>'SMFP Facility Need 3.08 PPS'!AA24</f>
        <v>2.3421052631578947</v>
      </c>
      <c r="AC9" s="129">
        <f>'SMFP Facility Need 3.08 PPS'!AB24</f>
        <v>2.7105263157894739</v>
      </c>
      <c r="AD9" s="129">
        <f>'SMFP Facility Need 3.08 PPS'!AC24</f>
        <v>2.6842105263157894</v>
      </c>
      <c r="AE9" s="129">
        <f>'SMFP Facility Need 3.08 PPS'!AD24</f>
        <v>2.6052631578947367</v>
      </c>
      <c r="AF9" s="129">
        <f>'SMFP Facility Need 3.08 PPS'!AE24</f>
        <v>2.4473684210526314</v>
      </c>
      <c r="AG9" s="129">
        <f>'SMFP Facility Need 3.08 PPS'!AF24</f>
        <v>2.3684210526315788</v>
      </c>
      <c r="AH9" s="129">
        <f>'SMFP Facility Need 3.08 PPS'!AG24</f>
        <v>2.5789473684210527</v>
      </c>
      <c r="AI9" s="129">
        <f>'SMFP Facility Need 3.08 PPS'!AH24</f>
        <v>2.5526315789473686</v>
      </c>
      <c r="AJ9" s="129">
        <f>'SMFP Facility Need 3.08 PPS'!AI24</f>
        <v>2.5526315789473686</v>
      </c>
      <c r="AK9" s="129">
        <f>'SMFP Facility Need 3.08 PPS'!AJ24</f>
        <v>2.5263157894736841</v>
      </c>
      <c r="AL9" s="129">
        <f>'SMFP Facility Need 3.08 PPS'!AK24</f>
        <v>2.6315789473684212</v>
      </c>
      <c r="AM9" s="129">
        <f>'SMFP Facility Need 3.08 PPS'!AL24</f>
        <v>2.7105263157894739</v>
      </c>
      <c r="AN9" s="129">
        <f>'SMFP Facility Need 3.08 PPS'!AM24</f>
        <v>2.763157894736842</v>
      </c>
      <c r="AO9" s="129">
        <f>'SMFP Facility Need 3.08 PPS'!AN24</f>
        <v>3.46875</v>
      </c>
      <c r="AP9" s="129">
        <f>'SMFP Facility Need 3.08 PPS'!AO24</f>
        <v>3.40625</v>
      </c>
      <c r="AQ9" s="129">
        <f>'SMFP Facility Need 3.08 PPS'!AP24</f>
        <v>3.21875</v>
      </c>
      <c r="AR9" s="129">
        <f>'SMFP Facility Need 3.08 PPS'!AQ24</f>
        <v>2.5747910072234395</v>
      </c>
      <c r="AS9" s="129">
        <f>'SMFP Facility Need 3.08 PPS'!AR24</f>
        <v>2.2880079334533057</v>
      </c>
      <c r="AT9" s="129">
        <f>'SMFP Facility Need 3.08 PPS'!AS24</f>
        <v>2.3346826246182131</v>
      </c>
      <c r="AU9" s="129">
        <f>'SMFP Facility Need 3.08 PPS'!AT24</f>
        <v>2.594091805131348</v>
      </c>
      <c r="AV9" s="129" t="e">
        <f>'SMFP Facility Need 3.08 PPS'!AU24</f>
        <v>#N/A</v>
      </c>
      <c r="AW9" s="88">
        <f t="shared" si="6"/>
        <v>2.5923473230313743</v>
      </c>
      <c r="AX9" s="181">
        <f t="shared" si="7"/>
        <v>0.12554092256223262</v>
      </c>
      <c r="AY9" s="181">
        <f t="shared" si="8"/>
        <v>0.35431754481288763</v>
      </c>
      <c r="AZ9" s="106">
        <f t="shared" si="9"/>
        <v>0.53679140183278251</v>
      </c>
    </row>
    <row r="10" spans="1:52" x14ac:dyDescent="0.55000000000000004">
      <c r="A10" s="28" t="s">
        <v>55</v>
      </c>
      <c r="B10" s="28">
        <v>3.04</v>
      </c>
      <c r="C10" s="130">
        <v>0.76</v>
      </c>
      <c r="D10" s="129">
        <f>'SMFP Facility Need 3.04 PPS'!C24</f>
        <v>2.4137931034482758</v>
      </c>
      <c r="E10" s="129">
        <f>'SMFP Facility Need 3.04 PPS'!D24</f>
        <v>2.5172413793103448</v>
      </c>
      <c r="F10" s="129">
        <f>'SMFP Facility Need 3.04 PPS'!E24</f>
        <v>2.7241379310344827</v>
      </c>
      <c r="G10" s="129">
        <f>'SMFP Facility Need 3.04 PPS'!F24</f>
        <v>3.0689655172413794</v>
      </c>
      <c r="H10" s="129">
        <f>'SMFP Facility Need 3.04 PPS'!G24</f>
        <v>3.2068965517241379</v>
      </c>
      <c r="I10" s="129">
        <f>'SMFP Facility Need 3.04 PPS'!H24</f>
        <v>3.2068965517241379</v>
      </c>
      <c r="J10" s="129">
        <f>'SMFP Facility Need 3.04 PPS'!I24</f>
        <v>3.3103448275862069</v>
      </c>
      <c r="K10" s="129">
        <f>'SMFP Facility Need 3.04 PPS'!J24</f>
        <v>2.7197965082668514</v>
      </c>
      <c r="L10" s="129">
        <f>'SMFP Facility Need 3.04 PPS'!K24</f>
        <v>2.2832542127470239</v>
      </c>
      <c r="M10" s="129">
        <f>'SMFP Facility Need 3.04 PPS'!L24</f>
        <v>2.5833333333333335</v>
      </c>
      <c r="N10" s="129">
        <f>'SMFP Facility Need 3.04 PPS'!M24</f>
        <v>2.6875</v>
      </c>
      <c r="O10" s="129">
        <f>'SMFP Facility Need 3.04 PPS'!N24</f>
        <v>2.2708333333333335</v>
      </c>
      <c r="P10" s="129">
        <f>'SMFP Facility Need 3.04 PPS'!O24</f>
        <v>2.1875</v>
      </c>
      <c r="Q10" s="129">
        <f>'SMFP Facility Need 3.04 PPS'!P24</f>
        <v>2.25</v>
      </c>
      <c r="R10" s="129">
        <f>'SMFP Facility Need 3.04 PPS'!Q24</f>
        <v>2.2083333333333335</v>
      </c>
      <c r="S10" s="129">
        <f>'SMFP Facility Need 3.04 PPS'!R24</f>
        <v>2.375</v>
      </c>
      <c r="T10" s="129">
        <f>'SMFP Facility Need 3.04 PPS'!S24</f>
        <v>2.0416666666666665</v>
      </c>
      <c r="U10" s="129">
        <f>'SMFP Facility Need 3.04 PPS'!T24</f>
        <v>2.1666666666666665</v>
      </c>
      <c r="V10" s="129">
        <f>'SMFP Facility Need 3.04 PPS'!U24</f>
        <v>2.1875</v>
      </c>
      <c r="W10" s="129">
        <f>'SMFP Facility Need 3.04 PPS'!V24</f>
        <v>2.1041666666666665</v>
      </c>
      <c r="X10" s="129">
        <f>'SMFP Facility Need 3.04 PPS'!W24</f>
        <v>2.5263157894736841</v>
      </c>
      <c r="Y10" s="129">
        <f>'SMFP Facility Need 3.04 PPS'!X24</f>
        <v>2.3157894736842106</v>
      </c>
      <c r="Z10" s="129">
        <f>'SMFP Facility Need 3.04 PPS'!Y24</f>
        <v>2.6052631578947367</v>
      </c>
      <c r="AA10" s="129">
        <f>'SMFP Facility Need 3.04 PPS'!Z24</f>
        <v>2.6578947368421053</v>
      </c>
      <c r="AB10" s="129">
        <f>'SMFP Facility Need 3.04 PPS'!AA24</f>
        <v>2.3421052631578947</v>
      </c>
      <c r="AC10" s="129">
        <f>'SMFP Facility Need 3.04 PPS'!AB24</f>
        <v>2.7105263157894739</v>
      </c>
      <c r="AD10" s="129">
        <f>'SMFP Facility Need 3.04 PPS'!AC24</f>
        <v>2.6842105263157894</v>
      </c>
      <c r="AE10" s="129">
        <f>'SMFP Facility Need 3.04 PPS'!AD24</f>
        <v>2.6052631578947367</v>
      </c>
      <c r="AF10" s="129">
        <f>'SMFP Facility Need 3.04 PPS'!AE24</f>
        <v>2.4473684210526314</v>
      </c>
      <c r="AG10" s="129">
        <f>'SMFP Facility Need 3.04 PPS'!AF24</f>
        <v>2.3684210526315788</v>
      </c>
      <c r="AH10" s="129">
        <f>'SMFP Facility Need 3.04 PPS'!AG24</f>
        <v>2.5789473684210527</v>
      </c>
      <c r="AI10" s="129">
        <f>'SMFP Facility Need 3.04 PPS'!AH24</f>
        <v>2.5526315789473686</v>
      </c>
      <c r="AJ10" s="129">
        <f>'SMFP Facility Need 3.04 PPS'!AI24</f>
        <v>2.5526315789473686</v>
      </c>
      <c r="AK10" s="129">
        <f>'SMFP Facility Need 3.04 PPS'!AJ24</f>
        <v>2.5263157894736841</v>
      </c>
      <c r="AL10" s="129">
        <f>'SMFP Facility Need 3.04 PPS'!AK24</f>
        <v>2.6315789473684212</v>
      </c>
      <c r="AM10" s="129">
        <f>'SMFP Facility Need 3.04 PPS'!AL24</f>
        <v>2.7105263157894739</v>
      </c>
      <c r="AN10" s="129">
        <f>'SMFP Facility Need 3.04 PPS'!AM24</f>
        <v>2.763157894736842</v>
      </c>
      <c r="AO10" s="129">
        <f>'SMFP Facility Need 3.04 PPS'!AN24</f>
        <v>3.46875</v>
      </c>
      <c r="AP10" s="129">
        <f>'SMFP Facility Need 3.04 PPS'!AO24</f>
        <v>3.40625</v>
      </c>
      <c r="AQ10" s="129">
        <f>'SMFP Facility Need 3.04 PPS'!AP24</f>
        <v>3.21875</v>
      </c>
      <c r="AR10" s="129">
        <f>'SMFP Facility Need 3.04 PPS'!AQ24</f>
        <v>2.5413521629737845</v>
      </c>
      <c r="AS10" s="129">
        <f>'SMFP Facility Need 3.04 PPS'!AR24</f>
        <v>2.2378332837403505</v>
      </c>
      <c r="AT10" s="129">
        <f>'SMFP Facility Need 3.04 PPS'!AS24</f>
        <v>2.263688711155794</v>
      </c>
      <c r="AU10" s="129">
        <f>'SMFP Facility Need 3.04 PPS'!AT24</f>
        <v>2.5152096790619933</v>
      </c>
      <c r="AV10" s="129" t="e">
        <f>'SMFP Facility Need 3.04 PPS'!AU24</f>
        <v>#N/A</v>
      </c>
      <c r="AW10" s="88">
        <f t="shared" si="6"/>
        <v>2.5851047224644503</v>
      </c>
      <c r="AX10" s="181">
        <f t="shared" si="7"/>
        <v>0.1278271762602976</v>
      </c>
      <c r="AY10" s="181">
        <f t="shared" si="8"/>
        <v>0.3575292662989949</v>
      </c>
      <c r="AZ10" s="106">
        <f t="shared" si="9"/>
        <v>0.52188953007987993</v>
      </c>
    </row>
    <row r="11" spans="1:52" x14ac:dyDescent="0.55000000000000004">
      <c r="A11" s="28" t="s">
        <v>55</v>
      </c>
      <c r="B11" s="88">
        <v>3</v>
      </c>
      <c r="C11" s="130">
        <v>0.75</v>
      </c>
      <c r="D11" s="129">
        <f>'SMFP Facility Need 3.00 PPS'!C24</f>
        <v>2.4137931034482758</v>
      </c>
      <c r="E11" s="129">
        <f>'SMFP Facility Need 3.00 PPS'!D24</f>
        <v>2.5172413793103448</v>
      </c>
      <c r="F11" s="129">
        <f>'SMFP Facility Need 3.00 PPS'!E24</f>
        <v>2.7241379310344827</v>
      </c>
      <c r="G11" s="129">
        <f>'SMFP Facility Need 3.00 PPS'!F24</f>
        <v>3.0689655172413794</v>
      </c>
      <c r="H11" s="129">
        <f>'SMFP Facility Need 3.00 PPS'!G24</f>
        <v>3.2068965517241379</v>
      </c>
      <c r="I11" s="129">
        <f>'SMFP Facility Need 3.00 PPS'!H24</f>
        <v>3.2068965517241379</v>
      </c>
      <c r="J11" s="129">
        <f>'SMFP Facility Need 3.00 PPS'!I24</f>
        <v>3.3103448275862069</v>
      </c>
      <c r="K11" s="129">
        <f>'SMFP Facility Need 3.00 PPS'!J24</f>
        <v>2.7179487179487181</v>
      </c>
      <c r="L11" s="129">
        <f>'SMFP Facility Need 3.00 PPS'!K24</f>
        <v>2.2583719030765042</v>
      </c>
      <c r="M11" s="129">
        <f>'SMFP Facility Need 3.00 PPS'!L24</f>
        <v>2.5833333333333335</v>
      </c>
      <c r="N11" s="129">
        <f>'SMFP Facility Need 3.00 PPS'!M24</f>
        <v>2.6875</v>
      </c>
      <c r="O11" s="129">
        <f>'SMFP Facility Need 3.00 PPS'!N24</f>
        <v>2.2708333333333335</v>
      </c>
      <c r="P11" s="129">
        <f>'SMFP Facility Need 3.00 PPS'!O24</f>
        <v>2.1875</v>
      </c>
      <c r="Q11" s="129">
        <f>'SMFP Facility Need 3.00 PPS'!P24</f>
        <v>2.25</v>
      </c>
      <c r="R11" s="129">
        <f>'SMFP Facility Need 3.00 PPS'!Q24</f>
        <v>2.2083333333333335</v>
      </c>
      <c r="S11" s="129">
        <f>'SMFP Facility Need 3.00 PPS'!R24</f>
        <v>2.375</v>
      </c>
      <c r="T11" s="129">
        <f>'SMFP Facility Need 3.00 PPS'!S24</f>
        <v>2.0416666666666665</v>
      </c>
      <c r="U11" s="129">
        <f>'SMFP Facility Need 3.00 PPS'!T24</f>
        <v>2.1666666666666665</v>
      </c>
      <c r="V11" s="129">
        <f>'SMFP Facility Need 3.00 PPS'!U24</f>
        <v>2.1875</v>
      </c>
      <c r="W11" s="129">
        <f>'SMFP Facility Need 3.00 PPS'!V24</f>
        <v>2.1041666666666665</v>
      </c>
      <c r="X11" s="129">
        <f>'SMFP Facility Need 3.00 PPS'!W24</f>
        <v>2.5263157894736841</v>
      </c>
      <c r="Y11" s="129">
        <f>'SMFP Facility Need 3.00 PPS'!X24</f>
        <v>2.3157894736842106</v>
      </c>
      <c r="Z11" s="129">
        <f>'SMFP Facility Need 3.00 PPS'!Y24</f>
        <v>2.6052631578947367</v>
      </c>
      <c r="AA11" s="129">
        <f>'SMFP Facility Need 3.00 PPS'!Z24</f>
        <v>2.6578947368421053</v>
      </c>
      <c r="AB11" s="129">
        <f>'SMFP Facility Need 3.00 PPS'!AA24</f>
        <v>2.3421052631578947</v>
      </c>
      <c r="AC11" s="129">
        <f>'SMFP Facility Need 3.00 PPS'!AB24</f>
        <v>2.7105263157894739</v>
      </c>
      <c r="AD11" s="129">
        <f>'SMFP Facility Need 3.00 PPS'!AC24</f>
        <v>2.6842105263157894</v>
      </c>
      <c r="AE11" s="129">
        <f>'SMFP Facility Need 3.00 PPS'!AD24</f>
        <v>2.6052631578947367</v>
      </c>
      <c r="AF11" s="129">
        <f>'SMFP Facility Need 3.00 PPS'!AE24</f>
        <v>2.4473684210526314</v>
      </c>
      <c r="AG11" s="129">
        <f>'SMFP Facility Need 3.00 PPS'!AF24</f>
        <v>2.3684210526315788</v>
      </c>
      <c r="AH11" s="129">
        <f>'SMFP Facility Need 3.00 PPS'!AG24</f>
        <v>2.5789473684210527</v>
      </c>
      <c r="AI11" s="129">
        <f>'SMFP Facility Need 3.00 PPS'!AH24</f>
        <v>2.5526315789473686</v>
      </c>
      <c r="AJ11" s="129">
        <f>'SMFP Facility Need 3.00 PPS'!AI24</f>
        <v>2.5526315789473686</v>
      </c>
      <c r="AK11" s="129">
        <f>'SMFP Facility Need 3.00 PPS'!AJ24</f>
        <v>2.5263157894736841</v>
      </c>
      <c r="AL11" s="129">
        <f>'SMFP Facility Need 3.00 PPS'!AK24</f>
        <v>2.6315789473684212</v>
      </c>
      <c r="AM11" s="129">
        <f>'SMFP Facility Need 3.00 PPS'!AL24</f>
        <v>2.7105263157894739</v>
      </c>
      <c r="AN11" s="129">
        <f>'SMFP Facility Need 3.00 PPS'!AM24</f>
        <v>2.763157894736842</v>
      </c>
      <c r="AO11" s="129">
        <f>'SMFP Facility Need 3.00 PPS'!AN24</f>
        <v>3.46875</v>
      </c>
      <c r="AP11" s="129">
        <f>'SMFP Facility Need 3.00 PPS'!AO24</f>
        <v>3.40625</v>
      </c>
      <c r="AQ11" s="129">
        <f>'SMFP Facility Need 3.00 PPS'!AP24</f>
        <v>3.21875</v>
      </c>
      <c r="AR11" s="129">
        <f>'SMFP Facility Need 3.00 PPS'!AQ24</f>
        <v>2.5079133187241296</v>
      </c>
      <c r="AS11" s="129">
        <f>'SMFP Facility Need 3.00 PPS'!AR24</f>
        <v>2.188559640906234</v>
      </c>
      <c r="AT11" s="129">
        <f>'SMFP Facility Need 3.00 PPS'!AS24</f>
        <v>2.25</v>
      </c>
      <c r="AU11" s="129">
        <f>'SMFP Facility Need 3.00 PPS'!AT24</f>
        <v>2.5</v>
      </c>
      <c r="AV11" s="129" t="e">
        <f>'SMFP Facility Need 3.00 PPS'!AU24</f>
        <v>#N/A</v>
      </c>
      <c r="AW11" s="88">
        <f t="shared" si="6"/>
        <v>2.5819606093442187</v>
      </c>
      <c r="AX11" s="181">
        <f t="shared" si="7"/>
        <v>0.12937951325169425</v>
      </c>
      <c r="AY11" s="181">
        <f t="shared" si="8"/>
        <v>0.35969363804728915</v>
      </c>
      <c r="AZ11" s="106">
        <f t="shared" si="9"/>
        <v>0.51736048601459839</v>
      </c>
    </row>
    <row r="12" spans="1:52" x14ac:dyDescent="0.55000000000000004">
      <c r="A12" s="28" t="s">
        <v>55</v>
      </c>
      <c r="B12" s="28">
        <v>2.96</v>
      </c>
      <c r="C12" s="130">
        <v>0.74</v>
      </c>
      <c r="D12" s="129">
        <f>'SMFP Facility Need 2.96 PPS'!C24</f>
        <v>2.4137931034482758</v>
      </c>
      <c r="E12" s="129">
        <f>'SMFP Facility Need 2.96 PPS'!D24</f>
        <v>2.5172413793103448</v>
      </c>
      <c r="F12" s="129">
        <f>'SMFP Facility Need 2.96 PPS'!E24</f>
        <v>2.7241379310344827</v>
      </c>
      <c r="G12" s="129">
        <f>'SMFP Facility Need 2.96 PPS'!F24</f>
        <v>3.0689655172413794</v>
      </c>
      <c r="H12" s="129">
        <f>'SMFP Facility Need 2.96 PPS'!G24</f>
        <v>3.2068965517241379</v>
      </c>
      <c r="I12" s="129">
        <f>'SMFP Facility Need 2.96 PPS'!H24</f>
        <v>3.2068965517241379</v>
      </c>
      <c r="J12" s="129">
        <f>'SMFP Facility Need 2.96 PPS'!I24</f>
        <v>3.3103448275862069</v>
      </c>
      <c r="K12" s="129">
        <f>'SMFP Facility Need 2.96 PPS'!J24</f>
        <v>2.7179487179487181</v>
      </c>
      <c r="L12" s="129">
        <f>'SMFP Facility Need 2.96 PPS'!K24</f>
        <v>2.2346688024464387</v>
      </c>
      <c r="M12" s="129">
        <f>'SMFP Facility Need 2.96 PPS'!L24</f>
        <v>2.5833333333333335</v>
      </c>
      <c r="N12" s="129">
        <f>'SMFP Facility Need 2.96 PPS'!M24</f>
        <v>2.6875</v>
      </c>
      <c r="O12" s="129">
        <f>'SMFP Facility Need 2.96 PPS'!N24</f>
        <v>2.2708333333333335</v>
      </c>
      <c r="P12" s="129">
        <f>'SMFP Facility Need 2.96 PPS'!O24</f>
        <v>2.1875</v>
      </c>
      <c r="Q12" s="129">
        <f>'SMFP Facility Need 2.96 PPS'!P24</f>
        <v>2.25</v>
      </c>
      <c r="R12" s="129">
        <f>'SMFP Facility Need 2.96 PPS'!Q24</f>
        <v>2.2083333333333335</v>
      </c>
      <c r="S12" s="129">
        <f>'SMFP Facility Need 2.96 PPS'!R24</f>
        <v>2.375</v>
      </c>
      <c r="T12" s="129">
        <f>'SMFP Facility Need 2.96 PPS'!S24</f>
        <v>2.0416666666666665</v>
      </c>
      <c r="U12" s="129">
        <f>'SMFP Facility Need 2.96 PPS'!T24</f>
        <v>2.1666666666666665</v>
      </c>
      <c r="V12" s="129">
        <f>'SMFP Facility Need 2.96 PPS'!U24</f>
        <v>2.1875</v>
      </c>
      <c r="W12" s="129">
        <f>'SMFP Facility Need 2.96 PPS'!V24</f>
        <v>2.1041666666666665</v>
      </c>
      <c r="X12" s="129">
        <f>'SMFP Facility Need 2.96 PPS'!W24</f>
        <v>2.5263157894736841</v>
      </c>
      <c r="Y12" s="129">
        <f>'SMFP Facility Need 2.96 PPS'!X24</f>
        <v>2.3157894736842106</v>
      </c>
      <c r="Z12" s="129">
        <f>'SMFP Facility Need 2.96 PPS'!Y24</f>
        <v>2.6052631578947367</v>
      </c>
      <c r="AA12" s="129">
        <f>'SMFP Facility Need 2.96 PPS'!Z24</f>
        <v>2.6578947368421053</v>
      </c>
      <c r="AB12" s="129">
        <f>'SMFP Facility Need 2.96 PPS'!AA24</f>
        <v>2.3421052631578947</v>
      </c>
      <c r="AC12" s="129">
        <f>'SMFP Facility Need 2.96 PPS'!AB24</f>
        <v>2.7105263157894739</v>
      </c>
      <c r="AD12" s="129">
        <f>'SMFP Facility Need 2.96 PPS'!AC24</f>
        <v>2.6842105263157894</v>
      </c>
      <c r="AE12" s="129">
        <f>'SMFP Facility Need 2.96 PPS'!AD24</f>
        <v>2.6052631578947367</v>
      </c>
      <c r="AF12" s="129">
        <f>'SMFP Facility Need 2.96 PPS'!AE24</f>
        <v>2.4473684210526314</v>
      </c>
      <c r="AG12" s="129">
        <f>'SMFP Facility Need 2.96 PPS'!AF24</f>
        <v>2.3684210526315788</v>
      </c>
      <c r="AH12" s="129">
        <f>'SMFP Facility Need 2.96 PPS'!AG24</f>
        <v>2.5789473684210527</v>
      </c>
      <c r="AI12" s="129">
        <f>'SMFP Facility Need 2.96 PPS'!AH24</f>
        <v>2.5526315789473686</v>
      </c>
      <c r="AJ12" s="129">
        <f>'SMFP Facility Need 2.96 PPS'!AI24</f>
        <v>2.5526315789473686</v>
      </c>
      <c r="AK12" s="129">
        <f>'SMFP Facility Need 2.96 PPS'!AJ24</f>
        <v>2.5263157894736841</v>
      </c>
      <c r="AL12" s="129">
        <f>'SMFP Facility Need 2.96 PPS'!AK24</f>
        <v>2.6315789473684212</v>
      </c>
      <c r="AM12" s="129">
        <f>'SMFP Facility Need 2.96 PPS'!AL24</f>
        <v>2.7105263157894739</v>
      </c>
      <c r="AN12" s="129">
        <f>'SMFP Facility Need 2.96 PPS'!AM24</f>
        <v>2.763157894736842</v>
      </c>
      <c r="AO12" s="129">
        <f>'SMFP Facility Need 2.96 PPS'!AN24</f>
        <v>3.46875</v>
      </c>
      <c r="AP12" s="129">
        <f>'SMFP Facility Need 2.96 PPS'!AO24</f>
        <v>3.40625</v>
      </c>
      <c r="AQ12" s="129">
        <f>'SMFP Facility Need 2.96 PPS'!AP24</f>
        <v>3.21875</v>
      </c>
      <c r="AR12" s="129">
        <f>'SMFP Facility Need 2.96 PPS'!AQ24</f>
        <v>2.4744744744744747</v>
      </c>
      <c r="AS12" s="129">
        <f>'SMFP Facility Need 2.96 PPS'!AR24</f>
        <v>2.1666666666666665</v>
      </c>
      <c r="AT12" s="129">
        <f>'SMFP Facility Need 2.96 PPS'!AS24</f>
        <v>2.25</v>
      </c>
      <c r="AU12" s="129">
        <f>'SMFP Facility Need 2.96 PPS'!AT24</f>
        <v>2.5</v>
      </c>
      <c r="AV12" s="129" t="e">
        <f>'SMFP Facility Need 2.96 PPS'!AU24</f>
        <v>#N/A</v>
      </c>
      <c r="AW12" s="88">
        <f t="shared" si="6"/>
        <v>2.5801643611824168</v>
      </c>
      <c r="AX12" s="181">
        <f t="shared" si="7"/>
        <v>0.13029893154899572</v>
      </c>
      <c r="AY12" s="181">
        <f t="shared" si="8"/>
        <v>0.3609694329842843</v>
      </c>
      <c r="AZ12" s="106">
        <f t="shared" si="9"/>
        <v>0.5149381448665542</v>
      </c>
    </row>
    <row r="13" spans="1:52" x14ac:dyDescent="0.55000000000000004">
      <c r="A13" s="28" t="s">
        <v>55</v>
      </c>
      <c r="B13" s="28">
        <v>2.92</v>
      </c>
      <c r="C13" s="130">
        <v>0.73</v>
      </c>
      <c r="D13" s="129">
        <f>'SMFP Facility Need 2.92 PPS'!C24</f>
        <v>2.4137931034482758</v>
      </c>
      <c r="E13" s="129">
        <f>'SMFP Facility Need 2.92 PPS'!D24</f>
        <v>2.5172413793103448</v>
      </c>
      <c r="F13" s="129">
        <f>'SMFP Facility Need 2.92 PPS'!E24</f>
        <v>2.7241379310344827</v>
      </c>
      <c r="G13" s="129">
        <f>'SMFP Facility Need 2.92 PPS'!F24</f>
        <v>3.0689655172413794</v>
      </c>
      <c r="H13" s="129">
        <f>'SMFP Facility Need 2.92 PPS'!G24</f>
        <v>3.2068965517241379</v>
      </c>
      <c r="I13" s="129">
        <f>'SMFP Facility Need 2.92 PPS'!H24</f>
        <v>3.2068965517241379</v>
      </c>
      <c r="J13" s="129">
        <f>'SMFP Facility Need 2.92 PPS'!I24</f>
        <v>3.3103448275862069</v>
      </c>
      <c r="K13" s="129">
        <f>'SMFP Facility Need 2.92 PPS'!J24</f>
        <v>2.7179487179487181</v>
      </c>
      <c r="L13" s="129">
        <f>'SMFP Facility Need 2.92 PPS'!K24</f>
        <v>2.2108289673049892</v>
      </c>
      <c r="M13" s="129">
        <f>'SMFP Facility Need 2.92 PPS'!L24</f>
        <v>2.5833333333333335</v>
      </c>
      <c r="N13" s="129">
        <f>'SMFP Facility Need 2.92 PPS'!M24</f>
        <v>2.6875</v>
      </c>
      <c r="O13" s="129">
        <f>'SMFP Facility Need 2.92 PPS'!N24</f>
        <v>2.2708333333333335</v>
      </c>
      <c r="P13" s="129">
        <f>'SMFP Facility Need 2.92 PPS'!O24</f>
        <v>2.1875</v>
      </c>
      <c r="Q13" s="129">
        <f>'SMFP Facility Need 2.92 PPS'!P24</f>
        <v>2.25</v>
      </c>
      <c r="R13" s="129">
        <f>'SMFP Facility Need 2.92 PPS'!Q24</f>
        <v>2.2083333333333335</v>
      </c>
      <c r="S13" s="129">
        <f>'SMFP Facility Need 2.92 PPS'!R24</f>
        <v>2.375</v>
      </c>
      <c r="T13" s="129">
        <f>'SMFP Facility Need 2.92 PPS'!S24</f>
        <v>2.0416666666666665</v>
      </c>
      <c r="U13" s="129">
        <f>'SMFP Facility Need 2.92 PPS'!T24</f>
        <v>2.1666666666666665</v>
      </c>
      <c r="V13" s="129">
        <f>'SMFP Facility Need 2.92 PPS'!U24</f>
        <v>2.1875</v>
      </c>
      <c r="W13" s="129">
        <f>'SMFP Facility Need 2.92 PPS'!V24</f>
        <v>2.1041666666666665</v>
      </c>
      <c r="X13" s="129">
        <f>'SMFP Facility Need 2.92 PPS'!W24</f>
        <v>2.5263157894736841</v>
      </c>
      <c r="Y13" s="129">
        <f>'SMFP Facility Need 2.92 PPS'!X24</f>
        <v>2.3157894736842106</v>
      </c>
      <c r="Z13" s="129">
        <f>'SMFP Facility Need 2.92 PPS'!Y24</f>
        <v>2.6052631578947367</v>
      </c>
      <c r="AA13" s="129">
        <f>'SMFP Facility Need 2.92 PPS'!Z24</f>
        <v>2.6578947368421053</v>
      </c>
      <c r="AB13" s="129">
        <f>'SMFP Facility Need 2.92 PPS'!AA24</f>
        <v>2.3421052631578947</v>
      </c>
      <c r="AC13" s="129">
        <f>'SMFP Facility Need 2.92 PPS'!AB24</f>
        <v>2.7105263157894739</v>
      </c>
      <c r="AD13" s="129">
        <f>'SMFP Facility Need 2.92 PPS'!AC24</f>
        <v>2.6842105263157894</v>
      </c>
      <c r="AE13" s="129">
        <f>'SMFP Facility Need 2.92 PPS'!AD24</f>
        <v>2.6052631578947367</v>
      </c>
      <c r="AF13" s="129">
        <f>'SMFP Facility Need 2.92 PPS'!AE24</f>
        <v>2.4473684210526314</v>
      </c>
      <c r="AG13" s="129">
        <f>'SMFP Facility Need 2.92 PPS'!AF24</f>
        <v>2.3684210526315788</v>
      </c>
      <c r="AH13" s="129">
        <f>'SMFP Facility Need 2.92 PPS'!AG24</f>
        <v>2.5789473684210527</v>
      </c>
      <c r="AI13" s="129">
        <f>'SMFP Facility Need 2.92 PPS'!AH24</f>
        <v>2.5526315789473686</v>
      </c>
      <c r="AJ13" s="129">
        <f>'SMFP Facility Need 2.92 PPS'!AI24</f>
        <v>2.5526315789473686</v>
      </c>
      <c r="AK13" s="129">
        <f>'SMFP Facility Need 2.92 PPS'!AJ24</f>
        <v>2.5263157894736841</v>
      </c>
      <c r="AL13" s="129">
        <f>'SMFP Facility Need 2.92 PPS'!AK24</f>
        <v>2.6315789473684212</v>
      </c>
      <c r="AM13" s="129">
        <f>'SMFP Facility Need 2.92 PPS'!AL24</f>
        <v>2.7105263157894739</v>
      </c>
      <c r="AN13" s="129">
        <f>'SMFP Facility Need 2.92 PPS'!AM24</f>
        <v>2.763157894736842</v>
      </c>
      <c r="AO13" s="129">
        <f>'SMFP Facility Need 2.92 PPS'!AN24</f>
        <v>3.46875</v>
      </c>
      <c r="AP13" s="129">
        <f>'SMFP Facility Need 2.92 PPS'!AO24</f>
        <v>3.40625</v>
      </c>
      <c r="AQ13" s="129">
        <f>'SMFP Facility Need 2.92 PPS'!AP24</f>
        <v>3.21875</v>
      </c>
      <c r="AR13" s="129">
        <f>'SMFP Facility Need 2.92 PPS'!AQ24</f>
        <v>2.4523809523809526</v>
      </c>
      <c r="AS13" s="129">
        <f>'SMFP Facility Need 2.92 PPS'!AR24</f>
        <v>2.1666666666666665</v>
      </c>
      <c r="AT13" s="129">
        <f>'SMFP Facility Need 2.92 PPS'!AS24</f>
        <v>2.25</v>
      </c>
      <c r="AU13" s="129">
        <f>'SMFP Facility Need 2.92 PPS'!AT24</f>
        <v>2.5</v>
      </c>
      <c r="AV13" s="129" t="e">
        <f>'SMFP Facility Need 2.92 PPS'!AU24</f>
        <v>#N/A</v>
      </c>
      <c r="AW13" s="88">
        <f t="shared" si="6"/>
        <v>2.5791204212452583</v>
      </c>
      <c r="AX13" s="181">
        <f t="shared" si="7"/>
        <v>0.13081408847482884</v>
      </c>
      <c r="AY13" s="181">
        <f t="shared" si="8"/>
        <v>0.36168230323701051</v>
      </c>
      <c r="AZ13" s="106">
        <f t="shared" si="9"/>
        <v>0.51271226500659339</v>
      </c>
    </row>
    <row r="14" spans="1:52" x14ac:dyDescent="0.55000000000000004">
      <c r="A14" s="28" t="s">
        <v>55</v>
      </c>
      <c r="B14" s="28">
        <v>2.88</v>
      </c>
      <c r="C14" s="130">
        <v>0.72</v>
      </c>
      <c r="D14" s="129">
        <f>'SMFP Facility Need 2.88 PPS'!C24</f>
        <v>2.4137931034482758</v>
      </c>
      <c r="E14" s="129">
        <f>'SMFP Facility Need 2.88 PPS'!D24</f>
        <v>2.5172413793103448</v>
      </c>
      <c r="F14" s="129">
        <f>'SMFP Facility Need 2.88 PPS'!E24</f>
        <v>2.7241379310344827</v>
      </c>
      <c r="G14" s="129">
        <f>'SMFP Facility Need 2.88 PPS'!F24</f>
        <v>3.0689655172413794</v>
      </c>
      <c r="H14" s="129">
        <f>'SMFP Facility Need 2.88 PPS'!G24</f>
        <v>3.2068965517241379</v>
      </c>
      <c r="I14" s="129">
        <f>'SMFP Facility Need 2.88 PPS'!H24</f>
        <v>3.2068965517241379</v>
      </c>
      <c r="J14" s="129">
        <f>'SMFP Facility Need 2.88 PPS'!I24</f>
        <v>3.3103448275862069</v>
      </c>
      <c r="K14" s="129">
        <f>'SMFP Facility Need 2.88 PPS'!J24</f>
        <v>2.7179487179487181</v>
      </c>
      <c r="L14" s="129">
        <f>'SMFP Facility Need 2.88 PPS'!K24</f>
        <v>2.1875</v>
      </c>
      <c r="M14" s="129">
        <f>'SMFP Facility Need 2.88 PPS'!L24</f>
        <v>2.5833333333333335</v>
      </c>
      <c r="N14" s="129">
        <f>'SMFP Facility Need 2.88 PPS'!M24</f>
        <v>2.6875</v>
      </c>
      <c r="O14" s="129">
        <f>'SMFP Facility Need 2.88 PPS'!N24</f>
        <v>2.2708333333333335</v>
      </c>
      <c r="P14" s="129">
        <f>'SMFP Facility Need 2.88 PPS'!O24</f>
        <v>2.1875</v>
      </c>
      <c r="Q14" s="129">
        <f>'SMFP Facility Need 2.88 PPS'!P24</f>
        <v>2.25</v>
      </c>
      <c r="R14" s="129">
        <f>'SMFP Facility Need 2.88 PPS'!Q24</f>
        <v>2.2083333333333335</v>
      </c>
      <c r="S14" s="129">
        <f>'SMFP Facility Need 2.88 PPS'!R24</f>
        <v>2.375</v>
      </c>
      <c r="T14" s="129">
        <f>'SMFP Facility Need 2.88 PPS'!S24</f>
        <v>2.0416666666666665</v>
      </c>
      <c r="U14" s="129">
        <f>'SMFP Facility Need 2.88 PPS'!T24</f>
        <v>2.1666666666666665</v>
      </c>
      <c r="V14" s="129">
        <f>'SMFP Facility Need 2.88 PPS'!U24</f>
        <v>2.1875</v>
      </c>
      <c r="W14" s="129">
        <f>'SMFP Facility Need 2.88 PPS'!V24</f>
        <v>2.1041666666666665</v>
      </c>
      <c r="X14" s="129">
        <f>'SMFP Facility Need 2.88 PPS'!W24</f>
        <v>2.5263157894736841</v>
      </c>
      <c r="Y14" s="129">
        <f>'SMFP Facility Need 2.88 PPS'!X24</f>
        <v>2.3157894736842106</v>
      </c>
      <c r="Z14" s="129">
        <f>'SMFP Facility Need 2.88 PPS'!Y24</f>
        <v>2.6052631578947367</v>
      </c>
      <c r="AA14" s="129">
        <f>'SMFP Facility Need 2.88 PPS'!Z24</f>
        <v>2.6578947368421053</v>
      </c>
      <c r="AB14" s="129">
        <f>'SMFP Facility Need 2.88 PPS'!AA24</f>
        <v>2.3421052631578947</v>
      </c>
      <c r="AC14" s="129">
        <f>'SMFP Facility Need 2.88 PPS'!AB24</f>
        <v>2.7105263157894739</v>
      </c>
      <c r="AD14" s="129">
        <f>'SMFP Facility Need 2.88 PPS'!AC24</f>
        <v>2.6842105263157894</v>
      </c>
      <c r="AE14" s="129">
        <f>'SMFP Facility Need 2.88 PPS'!AD24</f>
        <v>2.6052631578947367</v>
      </c>
      <c r="AF14" s="129">
        <f>'SMFP Facility Need 2.88 PPS'!AE24</f>
        <v>2.4473684210526314</v>
      </c>
      <c r="AG14" s="129">
        <f>'SMFP Facility Need 2.88 PPS'!AF24</f>
        <v>2.3684210526315788</v>
      </c>
      <c r="AH14" s="129">
        <f>'SMFP Facility Need 2.88 PPS'!AG24</f>
        <v>2.5789473684210527</v>
      </c>
      <c r="AI14" s="129">
        <f>'SMFP Facility Need 2.88 PPS'!AH24</f>
        <v>2.5526315789473686</v>
      </c>
      <c r="AJ14" s="129">
        <f>'SMFP Facility Need 2.88 PPS'!AI24</f>
        <v>2.5526315789473686</v>
      </c>
      <c r="AK14" s="129">
        <f>'SMFP Facility Need 2.88 PPS'!AJ24</f>
        <v>2.5263157894736841</v>
      </c>
      <c r="AL14" s="129">
        <f>'SMFP Facility Need 2.88 PPS'!AK24</f>
        <v>2.6315789473684212</v>
      </c>
      <c r="AM14" s="129">
        <f>'SMFP Facility Need 2.88 PPS'!AL24</f>
        <v>2.7105263157894739</v>
      </c>
      <c r="AN14" s="129">
        <f>'SMFP Facility Need 2.88 PPS'!AM24</f>
        <v>2.763157894736842</v>
      </c>
      <c r="AO14" s="129">
        <f>'SMFP Facility Need 2.88 PPS'!AN24</f>
        <v>3.46875</v>
      </c>
      <c r="AP14" s="129">
        <f>'SMFP Facility Need 2.88 PPS'!AO24</f>
        <v>3.40625</v>
      </c>
      <c r="AQ14" s="129">
        <f>'SMFP Facility Need 2.88 PPS'!AP24</f>
        <v>3.21875</v>
      </c>
      <c r="AR14" s="129">
        <f>'SMFP Facility Need 2.88 PPS'!AQ24</f>
        <v>2.4523809523809526</v>
      </c>
      <c r="AS14" s="129">
        <f>'SMFP Facility Need 2.88 PPS'!AR24</f>
        <v>2.1666666666666665</v>
      </c>
      <c r="AT14" s="129">
        <f>'SMFP Facility Need 2.88 PPS'!AS24</f>
        <v>2.25</v>
      </c>
      <c r="AU14" s="129">
        <f>'SMFP Facility Need 2.88 PPS'!AT24</f>
        <v>2.5</v>
      </c>
      <c r="AV14" s="129" t="e">
        <f>'SMFP Facility Need 2.88 PPS'!AU24</f>
        <v>#N/A</v>
      </c>
      <c r="AW14" s="88">
        <f t="shared" si="6"/>
        <v>2.5785902174428723</v>
      </c>
      <c r="AX14" s="181">
        <f t="shared" si="7"/>
        <v>0.13122607894421814</v>
      </c>
      <c r="AY14" s="181">
        <f t="shared" si="8"/>
        <v>0.36225140295686659</v>
      </c>
      <c r="AZ14" s="106">
        <f t="shared" si="9"/>
        <v>0.5102569800401322</v>
      </c>
    </row>
    <row r="15" spans="1:52" x14ac:dyDescent="0.55000000000000004">
      <c r="A15" s="28" t="s">
        <v>55</v>
      </c>
      <c r="B15" s="28">
        <v>2.84</v>
      </c>
      <c r="C15" s="130">
        <v>0.71</v>
      </c>
      <c r="D15" s="129">
        <f>'SMFP Facility Need 2.84 PPS'!C24</f>
        <v>2.4137931034482758</v>
      </c>
      <c r="E15" s="129">
        <f>'SMFP Facility Need 2.84 PPS'!D24</f>
        <v>2.5172413793103448</v>
      </c>
      <c r="F15" s="129">
        <f>'SMFP Facility Need 2.84 PPS'!E24</f>
        <v>2.7241379310344827</v>
      </c>
      <c r="G15" s="129">
        <f>'SMFP Facility Need 2.84 PPS'!F24</f>
        <v>3.0689655172413794</v>
      </c>
      <c r="H15" s="129">
        <f>'SMFP Facility Need 2.84 PPS'!G24</f>
        <v>3.2068965517241379</v>
      </c>
      <c r="I15" s="129">
        <f>'SMFP Facility Need 2.84 PPS'!H24</f>
        <v>3.2068965517241379</v>
      </c>
      <c r="J15" s="129">
        <f>'SMFP Facility Need 2.84 PPS'!I24</f>
        <v>3.3103448275862069</v>
      </c>
      <c r="K15" s="129">
        <f>'SMFP Facility Need 2.84 PPS'!J24</f>
        <v>2.7179487179487181</v>
      </c>
      <c r="L15" s="129">
        <f>'SMFP Facility Need 2.84 PPS'!K24</f>
        <v>2.1875</v>
      </c>
      <c r="M15" s="129">
        <f>'SMFP Facility Need 2.84 PPS'!L24</f>
        <v>2.5833333333333335</v>
      </c>
      <c r="N15" s="129">
        <f>'SMFP Facility Need 2.84 PPS'!M24</f>
        <v>2.6875</v>
      </c>
      <c r="O15" s="129">
        <f>'SMFP Facility Need 2.84 PPS'!N24</f>
        <v>2.2708333333333335</v>
      </c>
      <c r="P15" s="129">
        <f>'SMFP Facility Need 2.84 PPS'!O24</f>
        <v>2.1875</v>
      </c>
      <c r="Q15" s="129">
        <f>'SMFP Facility Need 2.84 PPS'!P24</f>
        <v>2.25</v>
      </c>
      <c r="R15" s="129">
        <f>'SMFP Facility Need 2.84 PPS'!Q24</f>
        <v>2.2083333333333335</v>
      </c>
      <c r="S15" s="129">
        <f>'SMFP Facility Need 2.84 PPS'!R24</f>
        <v>2.375</v>
      </c>
      <c r="T15" s="129">
        <f>'SMFP Facility Need 2.84 PPS'!S24</f>
        <v>2.0416666666666665</v>
      </c>
      <c r="U15" s="129">
        <f>'SMFP Facility Need 2.84 PPS'!T24</f>
        <v>2.1666666666666665</v>
      </c>
      <c r="V15" s="129">
        <f>'SMFP Facility Need 2.84 PPS'!U24</f>
        <v>2.1875</v>
      </c>
      <c r="W15" s="129">
        <f>'SMFP Facility Need 2.84 PPS'!V24</f>
        <v>2.1041666666666665</v>
      </c>
      <c r="X15" s="129">
        <f>'SMFP Facility Need 2.84 PPS'!W24</f>
        <v>2.5263157894736841</v>
      </c>
      <c r="Y15" s="129">
        <f>'SMFP Facility Need 2.84 PPS'!X24</f>
        <v>2.3157894736842106</v>
      </c>
      <c r="Z15" s="129">
        <f>'SMFP Facility Need 2.84 PPS'!Y24</f>
        <v>2.6052631578947367</v>
      </c>
      <c r="AA15" s="129">
        <f>'SMFP Facility Need 2.84 PPS'!Z24</f>
        <v>2.6578947368421053</v>
      </c>
      <c r="AB15" s="129">
        <f>'SMFP Facility Need 2.84 PPS'!AA24</f>
        <v>2.3421052631578947</v>
      </c>
      <c r="AC15" s="129">
        <f>'SMFP Facility Need 2.84 PPS'!AB24</f>
        <v>2.7105263157894739</v>
      </c>
      <c r="AD15" s="129">
        <f>'SMFP Facility Need 2.84 PPS'!AC24</f>
        <v>2.6842105263157894</v>
      </c>
      <c r="AE15" s="129">
        <f>'SMFP Facility Need 2.84 PPS'!AD24</f>
        <v>2.6052631578947367</v>
      </c>
      <c r="AF15" s="129">
        <f>'SMFP Facility Need 2.84 PPS'!AE24</f>
        <v>2.4473684210526314</v>
      </c>
      <c r="AG15" s="129">
        <f>'SMFP Facility Need 2.84 PPS'!AF24</f>
        <v>2.3684210526315788</v>
      </c>
      <c r="AH15" s="129">
        <f>'SMFP Facility Need 2.84 PPS'!AG24</f>
        <v>2.5789473684210527</v>
      </c>
      <c r="AI15" s="129">
        <f>'SMFP Facility Need 2.84 PPS'!AH24</f>
        <v>2.5526315789473686</v>
      </c>
      <c r="AJ15" s="129">
        <f>'SMFP Facility Need 2.84 PPS'!AI24</f>
        <v>2.5526315789473686</v>
      </c>
      <c r="AK15" s="129">
        <f>'SMFP Facility Need 2.84 PPS'!AJ24</f>
        <v>2.5263157894736841</v>
      </c>
      <c r="AL15" s="129">
        <f>'SMFP Facility Need 2.84 PPS'!AK24</f>
        <v>2.6315789473684212</v>
      </c>
      <c r="AM15" s="129">
        <f>'SMFP Facility Need 2.84 PPS'!AL24</f>
        <v>2.7105263157894739</v>
      </c>
      <c r="AN15" s="129">
        <f>'SMFP Facility Need 2.84 PPS'!AM24</f>
        <v>2.763157894736842</v>
      </c>
      <c r="AO15" s="129">
        <f>'SMFP Facility Need 2.84 PPS'!AN24</f>
        <v>3.46875</v>
      </c>
      <c r="AP15" s="129">
        <f>'SMFP Facility Need 2.84 PPS'!AO24</f>
        <v>3.40625</v>
      </c>
      <c r="AQ15" s="129">
        <f>'SMFP Facility Need 2.84 PPS'!AP24</f>
        <v>3.21875</v>
      </c>
      <c r="AR15" s="129">
        <f>'SMFP Facility Need 2.84 PPS'!AQ24</f>
        <v>2.4523809523809526</v>
      </c>
      <c r="AS15" s="129">
        <f>'SMFP Facility Need 2.84 PPS'!AR24</f>
        <v>2.1666666666666665</v>
      </c>
      <c r="AT15" s="129">
        <f>'SMFP Facility Need 2.84 PPS'!AS24</f>
        <v>2.25</v>
      </c>
      <c r="AU15" s="129">
        <f>'SMFP Facility Need 2.84 PPS'!AT24</f>
        <v>2.5</v>
      </c>
      <c r="AV15" s="129" t="e">
        <f>'SMFP Facility Need 2.84 PPS'!AU24</f>
        <v>#N/A</v>
      </c>
      <c r="AW15" s="88">
        <f t="shared" si="6"/>
        <v>2.5785902174428723</v>
      </c>
      <c r="AX15" s="181">
        <f t="shared" si="7"/>
        <v>0.13122607894421814</v>
      </c>
      <c r="AY15" s="181">
        <f t="shared" si="8"/>
        <v>0.36225140295686659</v>
      </c>
      <c r="AZ15" s="106">
        <f t="shared" si="9"/>
        <v>0.5102569800401322</v>
      </c>
    </row>
    <row r="16" spans="1:52" x14ac:dyDescent="0.55000000000000004">
      <c r="A16" s="28" t="s">
        <v>55</v>
      </c>
      <c r="B16" s="28">
        <v>2.8</v>
      </c>
      <c r="C16" s="128">
        <v>0.7</v>
      </c>
      <c r="D16" s="129">
        <f>'SMFP Facility Need 2.80 PPS'!C24</f>
        <v>2.4137931034482758</v>
      </c>
      <c r="E16" s="129">
        <f>'SMFP Facility Need 2.80 PPS'!D24</f>
        <v>2.5172413793103448</v>
      </c>
      <c r="F16" s="129">
        <f>'SMFP Facility Need 2.80 PPS'!E24</f>
        <v>2.7241379310344827</v>
      </c>
      <c r="G16" s="129">
        <f>'SMFP Facility Need 2.80 PPS'!F24</f>
        <v>3.0689655172413794</v>
      </c>
      <c r="H16" s="129">
        <f>'SMFP Facility Need 2.80 PPS'!G24</f>
        <v>3.2068965517241379</v>
      </c>
      <c r="I16" s="129">
        <f>'SMFP Facility Need 2.80 PPS'!H24</f>
        <v>3.2068965517241379</v>
      </c>
      <c r="J16" s="129">
        <f>'SMFP Facility Need 2.80 PPS'!I24</f>
        <v>3.3103448275862069</v>
      </c>
      <c r="K16" s="129">
        <f>'SMFP Facility Need 2.80 PPS'!J24</f>
        <v>2.7179487179487181</v>
      </c>
      <c r="L16" s="129">
        <f>'SMFP Facility Need 2.80 PPS'!K24</f>
        <v>2.1875</v>
      </c>
      <c r="M16" s="129">
        <f>'SMFP Facility Need 2.80 PPS'!L24</f>
        <v>2.5833333333333335</v>
      </c>
      <c r="N16" s="129">
        <f>'SMFP Facility Need 2.80 PPS'!M24</f>
        <v>2.6875</v>
      </c>
      <c r="O16" s="129">
        <f>'SMFP Facility Need 2.80 PPS'!N24</f>
        <v>2.2708333333333335</v>
      </c>
      <c r="P16" s="129">
        <f>'SMFP Facility Need 2.80 PPS'!O24</f>
        <v>2.1875</v>
      </c>
      <c r="Q16" s="129">
        <f>'SMFP Facility Need 2.80 PPS'!P24</f>
        <v>2.25</v>
      </c>
      <c r="R16" s="129">
        <f>'SMFP Facility Need 2.80 PPS'!Q24</f>
        <v>2.2083333333333335</v>
      </c>
      <c r="S16" s="129">
        <f>'SMFP Facility Need 2.80 PPS'!R24</f>
        <v>2.375</v>
      </c>
      <c r="T16" s="129">
        <f>'SMFP Facility Need 2.80 PPS'!S24</f>
        <v>2.0416666666666665</v>
      </c>
      <c r="U16" s="129">
        <f>'SMFP Facility Need 2.80 PPS'!T24</f>
        <v>2.1666666666666665</v>
      </c>
      <c r="V16" s="129">
        <f>'SMFP Facility Need 2.80 PPS'!U24</f>
        <v>2.1875</v>
      </c>
      <c r="W16" s="129">
        <f>'SMFP Facility Need 2.80 PPS'!V24</f>
        <v>2.1041666666666665</v>
      </c>
      <c r="X16" s="129">
        <f>'SMFP Facility Need 2.80 PPS'!W24</f>
        <v>2.5263157894736841</v>
      </c>
      <c r="Y16" s="129">
        <f>'SMFP Facility Need 2.80 PPS'!X24</f>
        <v>2.3157894736842106</v>
      </c>
      <c r="Z16" s="129">
        <f>'SMFP Facility Need 2.80 PPS'!Y24</f>
        <v>2.6052631578947367</v>
      </c>
      <c r="AA16" s="129">
        <f>'SMFP Facility Need 2.80 PPS'!Z24</f>
        <v>2.6578947368421053</v>
      </c>
      <c r="AB16" s="129">
        <f>'SMFP Facility Need 2.80 PPS'!AA24</f>
        <v>2.3421052631578947</v>
      </c>
      <c r="AC16" s="129">
        <f>'SMFP Facility Need 2.80 PPS'!AB24</f>
        <v>2.7105263157894739</v>
      </c>
      <c r="AD16" s="129">
        <f>'SMFP Facility Need 2.80 PPS'!AC24</f>
        <v>2.6842105263157894</v>
      </c>
      <c r="AE16" s="129">
        <f>'SMFP Facility Need 2.80 PPS'!AD24</f>
        <v>2.6052631578947367</v>
      </c>
      <c r="AF16" s="129">
        <f>'SMFP Facility Need 2.80 PPS'!AE24</f>
        <v>2.4473684210526314</v>
      </c>
      <c r="AG16" s="129">
        <f>'SMFP Facility Need 2.80 PPS'!AF24</f>
        <v>2.3684210526315788</v>
      </c>
      <c r="AH16" s="129">
        <f>'SMFP Facility Need 2.80 PPS'!AG24</f>
        <v>2.5789473684210527</v>
      </c>
      <c r="AI16" s="129">
        <f>'SMFP Facility Need 2.80 PPS'!AH24</f>
        <v>2.5526315789473686</v>
      </c>
      <c r="AJ16" s="129">
        <f>'SMFP Facility Need 2.80 PPS'!AI24</f>
        <v>2.5526315789473686</v>
      </c>
      <c r="AK16" s="129">
        <f>'SMFP Facility Need 2.80 PPS'!AJ24</f>
        <v>2.5263157894736841</v>
      </c>
      <c r="AL16" s="129">
        <f>'SMFP Facility Need 2.80 PPS'!AK24</f>
        <v>2.6315789473684212</v>
      </c>
      <c r="AM16" s="129">
        <f>'SMFP Facility Need 2.80 PPS'!AL24</f>
        <v>2.7105263157894739</v>
      </c>
      <c r="AN16" s="129">
        <f>'SMFP Facility Need 2.80 PPS'!AM24</f>
        <v>2.763157894736842</v>
      </c>
      <c r="AO16" s="129">
        <f>'SMFP Facility Need 2.80 PPS'!AN24</f>
        <v>3.46875</v>
      </c>
      <c r="AP16" s="129">
        <f>'SMFP Facility Need 2.80 PPS'!AO24</f>
        <v>3.40625</v>
      </c>
      <c r="AQ16" s="129">
        <f>'SMFP Facility Need 2.80 PPS'!AP24</f>
        <v>3.21875</v>
      </c>
      <c r="AR16" s="129">
        <f>'SMFP Facility Need 2.80 PPS'!AQ24</f>
        <v>2.4523809523809526</v>
      </c>
      <c r="AS16" s="129">
        <f>'SMFP Facility Need 2.80 PPS'!AR24</f>
        <v>2.1666666666666665</v>
      </c>
      <c r="AT16" s="129">
        <f>'SMFP Facility Need 2.80 PPS'!AS24</f>
        <v>2.25</v>
      </c>
      <c r="AU16" s="129">
        <f>'SMFP Facility Need 2.80 PPS'!AT24</f>
        <v>2.5</v>
      </c>
      <c r="AV16" s="129" t="e">
        <f>'SMFP Facility Need 2.80 PPS'!AU24</f>
        <v>#N/A</v>
      </c>
      <c r="AW16" s="88">
        <f t="shared" si="6"/>
        <v>2.5785902174428723</v>
      </c>
      <c r="AX16" s="181">
        <f t="shared" si="7"/>
        <v>0.13122607894421814</v>
      </c>
      <c r="AY16" s="181">
        <f t="shared" si="8"/>
        <v>0.36225140295686659</v>
      </c>
      <c r="AZ16" s="106">
        <f t="shared" si="9"/>
        <v>0.5102569800401322</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1" t="s">
        <v>1</v>
      </c>
      <c r="K2" s="155"/>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1"/>
      <c r="K3" s="155"/>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8"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7">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Stations'!B11</f>
        <v>0.60344827586206895</v>
      </c>
      <c r="C9" s="17">
        <f>'SDR Patient and Stations'!C11</f>
        <v>0.62931034482758619</v>
      </c>
      <c r="D9" s="17">
        <f>'SDR Patient and Stations'!D11</f>
        <v>0.68103448275862066</v>
      </c>
      <c r="E9" s="17">
        <f>'SDR Patient and Stations'!E11</f>
        <v>0.76724137931034486</v>
      </c>
      <c r="F9" s="17">
        <f>'SDR Patient and Stations'!F11</f>
        <v>0.80172413793103448</v>
      </c>
      <c r="G9" s="17">
        <f>'SDR Patient and Stations'!G11</f>
        <v>0.80172413793103448</v>
      </c>
      <c r="H9" s="17">
        <f>'SDR Patient and Stations'!H11</f>
        <v>0.75</v>
      </c>
      <c r="I9" s="17">
        <f>'SDR Patient and Stations'!I11</f>
        <v>0.828125</v>
      </c>
      <c r="J9" s="17">
        <f>'SDR Patient and Stations'!J11</f>
        <v>0.8203125</v>
      </c>
      <c r="K9" s="17">
        <f>'SDR Patient and Stations'!K11</f>
        <v>0.83783783783783783</v>
      </c>
      <c r="L9" s="17">
        <f>'SDR Patient and Stations'!K11</f>
        <v>0.83783783783783783</v>
      </c>
      <c r="M9" s="17">
        <f>'SDR Patient and Stations'!M11</f>
        <v>0.73648648648648651</v>
      </c>
      <c r="N9" s="17">
        <f>'SDR Patient and Stations'!N11</f>
        <v>0.70945945945945943</v>
      </c>
      <c r="O9" s="17">
        <f>'SDR Patient and Stations'!O11</f>
        <v>0.58695652173913049</v>
      </c>
      <c r="P9" s="17">
        <f>'SDR Patient and Stations'!P11</f>
        <v>0.57608695652173914</v>
      </c>
      <c r="Q9" s="17">
        <f>'SDR Patient and Stations'!Q11</f>
        <v>0.61956521739130432</v>
      </c>
      <c r="R9" s="17">
        <f>'SDR Patient and Stations'!R11</f>
        <v>0.68055555555555558</v>
      </c>
      <c r="S9" s="17">
        <f>'SDR Patient and Stations'!S11</f>
        <v>0.72222222222222221</v>
      </c>
      <c r="T9" s="17">
        <f>'SDR Patient and Stations'!T11</f>
        <v>0.72916666666666663</v>
      </c>
      <c r="U9" s="17">
        <f>'SDR Patient and Stations'!U11</f>
        <v>0.70138888888888884</v>
      </c>
      <c r="V9" s="17">
        <f>'SDR Patient and Stations'!V11</f>
        <v>0.66666666666666663</v>
      </c>
      <c r="W9" s="17">
        <f>'SDR Patient and Stations'!W11</f>
        <v>0.61111111111111116</v>
      </c>
      <c r="X9" s="17">
        <f>'SDR Patient and Stations'!X11</f>
        <v>0.6875</v>
      </c>
      <c r="Y9" s="17">
        <f>'SDR Patient and Stations'!Y11</f>
        <v>0.70138888888888884</v>
      </c>
      <c r="Z9" s="17">
        <f>'SDR Patient and Stations'!Z11</f>
        <v>0.61805555555555558</v>
      </c>
      <c r="AA9" s="17">
        <f>'SDR Patient and Stations'!AA11</f>
        <v>0.71527777777777779</v>
      </c>
      <c r="AB9" s="17">
        <f>'SDR Patient and Stations'!AB11</f>
        <v>0.70833333333333337</v>
      </c>
      <c r="AC9" s="17">
        <f>'SDR Patient and Stations'!AC11</f>
        <v>0.6875</v>
      </c>
      <c r="AD9" s="17">
        <f>'SDR Patient and Stations'!AD11</f>
        <v>0.64583333333333337</v>
      </c>
      <c r="AE9" s="17">
        <f>'SDR Patient and Stations'!AE11</f>
        <v>0.625</v>
      </c>
      <c r="AF9" s="17">
        <f>'SDR Patient and Stations'!AF11</f>
        <v>0.68055555555555558</v>
      </c>
      <c r="AG9" s="17">
        <f>'SDR Patient and Stations'!AG11</f>
        <v>0.67361111111111116</v>
      </c>
      <c r="AH9" s="17">
        <f>'SDR Patient and Stations'!AH11</f>
        <v>0.67361111111111116</v>
      </c>
      <c r="AI9" s="17">
        <f>'SDR Patient and Stations'!AI11</f>
        <v>0.8</v>
      </c>
      <c r="AJ9" s="17">
        <f>'SDR Patient and Stations'!AJ11</f>
        <v>0.83333333333333337</v>
      </c>
      <c r="AK9" s="17">
        <f>'SDR Patient and Stations'!AK11</f>
        <v>0.85833333333333328</v>
      </c>
      <c r="AL9" s="17">
        <f>'SDR Patient and Stations'!AL11</f>
        <v>0.875</v>
      </c>
      <c r="AM9" s="17">
        <f>'SDR Patient and Stations'!AM11</f>
        <v>0.92500000000000004</v>
      </c>
      <c r="AN9" s="17">
        <f>'SDR Patient and Stations'!AN11</f>
        <v>0.8257575757575758</v>
      </c>
      <c r="AO9" s="17">
        <f>'SDR Patient and Stations'!AO11</f>
        <v>0.69594594594594594</v>
      </c>
      <c r="AP9" s="17">
        <f>'SDR Patient and Stations'!AP11</f>
        <v>0.69594594594594594</v>
      </c>
      <c r="AQ9" s="17">
        <f>'SDR Patient and Stations'!AQ11</f>
        <v>0.70270270270270274</v>
      </c>
      <c r="AR9" s="17">
        <f>'SDR Patient and Stations'!AR11</f>
        <v>0.72972972972972971</v>
      </c>
      <c r="AS9" s="17">
        <f>'SDR Patient and Stations'!AS11</f>
        <v>0.81081081081081086</v>
      </c>
      <c r="AT9" s="17" t="e">
        <f>'SDR Patient and Stations'!AT11</f>
        <v>#DIV/0!</v>
      </c>
      <c r="AU9" s="17">
        <f>'SDR Patient and Stations'!AU11</f>
        <v>0</v>
      </c>
      <c r="AV9" s="17">
        <f>'SDR Patient and Stations'!AV11</f>
        <v>0</v>
      </c>
      <c r="AW9" s="17">
        <f>'SDR Patient and Stations'!AW11</f>
        <v>0</v>
      </c>
      <c r="AX9" s="17">
        <f>'SDR Patient and Stations'!AX11</f>
        <v>0</v>
      </c>
      <c r="AY9" s="17">
        <f>'SDR Patient and Stations'!AY11</f>
        <v>0</v>
      </c>
      <c r="AZ9" s="17">
        <f>'SDR Patient and Stations'!AZ11</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Stations'!B9</f>
        <v>29</v>
      </c>
      <c r="C13" s="19">
        <f>'SDR Patient and Stations'!C9</f>
        <v>29</v>
      </c>
      <c r="D13" s="19">
        <f>'SDR Patient and Stations'!D9</f>
        <v>29</v>
      </c>
      <c r="E13" s="19">
        <f>'SDR Patient and Stations'!E9</f>
        <v>29</v>
      </c>
      <c r="F13" s="19">
        <f>'SDR Patient and Stations'!F9</f>
        <v>29</v>
      </c>
      <c r="G13" s="19">
        <f>'SDR Patient and Stations'!G9</f>
        <v>29</v>
      </c>
      <c r="H13" s="19">
        <f>'SDR Patient and Stations'!H9</f>
        <v>32</v>
      </c>
      <c r="I13" s="19">
        <f>'SDR Patient and Stations'!I9</f>
        <v>32</v>
      </c>
      <c r="J13" s="19">
        <f>'SDR Patient and Stations'!J9</f>
        <v>32</v>
      </c>
      <c r="K13" s="19">
        <f>'SDR Patient and Stations'!J9</f>
        <v>32</v>
      </c>
      <c r="L13" s="19">
        <f>'SDR Patient and Stations'!K9</f>
        <v>37</v>
      </c>
      <c r="M13" s="19">
        <f>'SDR Patient and Stations'!M9</f>
        <v>37</v>
      </c>
      <c r="N13" s="19">
        <f>'SDR Patient and Stations'!N9</f>
        <v>37</v>
      </c>
      <c r="O13" s="19">
        <f>'SDR Patient and Stations'!O9</f>
        <v>46</v>
      </c>
      <c r="P13" s="19">
        <f>'SDR Patient and Stations'!P9</f>
        <v>46</v>
      </c>
      <c r="Q13" s="19">
        <f>'SDR Patient and Stations'!Q9</f>
        <v>46</v>
      </c>
      <c r="R13" s="19">
        <f>'SDR Patient and Stations'!R9</f>
        <v>36</v>
      </c>
      <c r="S13" s="19">
        <f>'SDR Patient and Stations'!S9</f>
        <v>36</v>
      </c>
      <c r="T13" s="19">
        <f>'SDR Patient and Stations'!T9</f>
        <v>36</v>
      </c>
      <c r="U13" s="19">
        <f>'SDR Patient and Stations'!U9</f>
        <v>36</v>
      </c>
      <c r="V13" s="19">
        <f>'SDR Patient and Stations'!V9</f>
        <v>36</v>
      </c>
      <c r="W13" s="19">
        <f>'SDR Patient and Stations'!W9</f>
        <v>36</v>
      </c>
      <c r="X13" s="19">
        <f>'SDR Patient and Stations'!X9</f>
        <v>36</v>
      </c>
      <c r="Y13" s="19">
        <f>'SDR Patient and Stations'!Y9</f>
        <v>36</v>
      </c>
      <c r="Z13" s="19">
        <f>'SDR Patient and Stations'!Z9</f>
        <v>36</v>
      </c>
      <c r="AA13" s="19">
        <f>'SDR Patient and Stations'!AA9</f>
        <v>36</v>
      </c>
      <c r="AB13" s="19">
        <f>'SDR Patient and Stations'!AB9</f>
        <v>36</v>
      </c>
      <c r="AC13" s="19">
        <f>'SDR Patient and Stations'!AC9</f>
        <v>36</v>
      </c>
      <c r="AD13" s="19">
        <f>'SDR Patient and Stations'!AD9</f>
        <v>36</v>
      </c>
      <c r="AE13" s="19">
        <f>'SDR Patient and Stations'!AE9</f>
        <v>36</v>
      </c>
      <c r="AF13" s="19">
        <f>'SDR Patient and Stations'!AF9</f>
        <v>36</v>
      </c>
      <c r="AG13" s="19">
        <f>'SDR Patient and Stations'!AG9</f>
        <v>36</v>
      </c>
      <c r="AH13" s="19">
        <f>'SDR Patient and Stations'!AH9</f>
        <v>36</v>
      </c>
      <c r="AI13" s="19">
        <f>'SDR Patient and Stations'!AI9</f>
        <v>30</v>
      </c>
      <c r="AJ13" s="19">
        <f>'SDR Patient and Stations'!AJ9</f>
        <v>30</v>
      </c>
      <c r="AK13" s="19">
        <f>'SDR Patient and Stations'!AK9</f>
        <v>30</v>
      </c>
      <c r="AL13" s="19">
        <f>'SDR Patient and Stations'!AL9</f>
        <v>30</v>
      </c>
      <c r="AM13" s="19">
        <f>'SDR Patient and Stations'!AM9</f>
        <v>30</v>
      </c>
      <c r="AN13" s="19">
        <f>'SDR Patient and Stations'!AN9</f>
        <v>33</v>
      </c>
      <c r="AO13" s="19">
        <f>'SDR Patient and Stations'!AO9</f>
        <v>37</v>
      </c>
      <c r="AP13" s="19">
        <f>'SDR Patient and Stations'!AP9</f>
        <v>37</v>
      </c>
      <c r="AQ13" s="19">
        <f>'SDR Patient and Stations'!AQ9</f>
        <v>37</v>
      </c>
      <c r="AR13" s="19">
        <f>'SDR Patient and Stations'!AR9</f>
        <v>37</v>
      </c>
      <c r="AS13" s="19">
        <f>'SDR Patient and Stations'!AS9</f>
        <v>37</v>
      </c>
      <c r="AT13" s="19">
        <f>'SDR Patient and Stations'!AT9</f>
        <v>0</v>
      </c>
      <c r="AU13" s="19">
        <f>'SDR Patient and Stations'!AU9</f>
        <v>37</v>
      </c>
      <c r="AV13" s="19">
        <f>'SDR Patient and Stations'!AV9</f>
        <v>37</v>
      </c>
      <c r="AW13" s="19">
        <f>'SDR Patient and Stations'!AW9</f>
        <v>37</v>
      </c>
      <c r="AX13" s="19">
        <f>'SDR Patient and Stations'!AX9</f>
        <v>37</v>
      </c>
      <c r="AY13" s="19">
        <f>'SDR Patient and Stations'!AY9</f>
        <v>37</v>
      </c>
      <c r="AZ13" s="19">
        <f>'SDR Patient and Stations'!AZ9</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Stations'!B8</f>
        <v>70</v>
      </c>
      <c r="C15" s="21">
        <f>'SDR Patient and Stations'!C8</f>
        <v>73</v>
      </c>
      <c r="D15" s="21">
        <f>'SDR Patient and Stations'!D8</f>
        <v>79</v>
      </c>
      <c r="E15" s="21">
        <f>'SDR Patient and Stations'!E8</f>
        <v>89</v>
      </c>
      <c r="F15" s="21">
        <f>'SDR Patient and Stations'!F8</f>
        <v>93</v>
      </c>
      <c r="G15" s="21">
        <f>'SDR Patient and Stations'!G8</f>
        <v>93</v>
      </c>
      <c r="H15" s="21">
        <f>'SDR Patient and Stations'!H8</f>
        <v>96</v>
      </c>
      <c r="I15" s="21">
        <f>'SDR Patient and Stations'!I8</f>
        <v>106</v>
      </c>
      <c r="J15" s="21">
        <f>'SDR Patient and Stations'!J8</f>
        <v>105</v>
      </c>
      <c r="K15" s="21">
        <f>'SDR Patient and Stations'!J8</f>
        <v>105</v>
      </c>
      <c r="L15" s="21">
        <f>'SDR Patient and Stations'!K8</f>
        <v>124</v>
      </c>
      <c r="M15" s="21">
        <f>'SDR Patient and Stations'!M8</f>
        <v>109</v>
      </c>
      <c r="N15" s="21">
        <f>'SDR Patient and Stations'!N8</f>
        <v>105</v>
      </c>
      <c r="O15" s="21">
        <f>'SDR Patient and Stations'!O8</f>
        <v>108</v>
      </c>
      <c r="P15" s="21">
        <f>'SDR Patient and Stations'!P8</f>
        <v>106</v>
      </c>
      <c r="Q15" s="21">
        <f>'SDR Patient and Stations'!Q8</f>
        <v>114</v>
      </c>
      <c r="R15" s="21">
        <f>'SDR Patient and Stations'!R8</f>
        <v>98</v>
      </c>
      <c r="S15" s="21">
        <f>'SDR Patient and Stations'!S8</f>
        <v>104</v>
      </c>
      <c r="T15" s="21">
        <f>'SDR Patient and Stations'!T8</f>
        <v>105</v>
      </c>
      <c r="U15" s="21">
        <f>'SDR Patient and Stations'!U8</f>
        <v>101</v>
      </c>
      <c r="V15" s="21">
        <f>'SDR Patient and Stations'!V8</f>
        <v>96</v>
      </c>
      <c r="W15" s="21">
        <f>'SDR Patient and Stations'!W8</f>
        <v>88</v>
      </c>
      <c r="X15" s="21">
        <f>'SDR Patient and Stations'!X8</f>
        <v>99</v>
      </c>
      <c r="Y15" s="21">
        <f>'SDR Patient and Stations'!Y8</f>
        <v>101</v>
      </c>
      <c r="Z15" s="21">
        <f>'SDR Patient and Stations'!Z8</f>
        <v>89</v>
      </c>
      <c r="AA15" s="21">
        <f>'SDR Patient and Stations'!AA8</f>
        <v>103</v>
      </c>
      <c r="AB15" s="21">
        <f>'SDR Patient and Stations'!AB8</f>
        <v>102</v>
      </c>
      <c r="AC15" s="21">
        <f>'SDR Patient and Stations'!AC8</f>
        <v>99</v>
      </c>
      <c r="AD15" s="21">
        <f>'SDR Patient and Stations'!AD8</f>
        <v>93</v>
      </c>
      <c r="AE15" s="21">
        <f>'SDR Patient and Stations'!AE8</f>
        <v>90</v>
      </c>
      <c r="AF15" s="21">
        <f>'SDR Patient and Stations'!AF8</f>
        <v>98</v>
      </c>
      <c r="AG15" s="21">
        <f>'SDR Patient and Stations'!AG8</f>
        <v>97</v>
      </c>
      <c r="AH15" s="21">
        <f>'SDR Patient and Stations'!AH8</f>
        <v>97</v>
      </c>
      <c r="AI15" s="21">
        <f>'SDR Patient and Stations'!AI8</f>
        <v>96</v>
      </c>
      <c r="AJ15" s="21">
        <f>'SDR Patient and Stations'!AJ8</f>
        <v>100</v>
      </c>
      <c r="AK15" s="21">
        <f>'SDR Patient and Stations'!AK8</f>
        <v>103</v>
      </c>
      <c r="AL15" s="21">
        <f>'SDR Patient and Stations'!AL8</f>
        <v>105</v>
      </c>
      <c r="AM15" s="21">
        <f>'SDR Patient and Stations'!AM8</f>
        <v>111</v>
      </c>
      <c r="AN15" s="21">
        <f>'SDR Patient and Stations'!AN8</f>
        <v>109</v>
      </c>
      <c r="AO15" s="21">
        <f>'SDR Patient and Stations'!AO8</f>
        <v>103</v>
      </c>
      <c r="AP15" s="21">
        <f>'SDR Patient and Stations'!AP8</f>
        <v>103</v>
      </c>
      <c r="AQ15" s="21">
        <f>'SDR Patient and Stations'!AQ8</f>
        <v>104</v>
      </c>
      <c r="AR15" s="21">
        <f>'SDR Patient and Stations'!AR8</f>
        <v>108</v>
      </c>
      <c r="AS15" s="21">
        <f>'SDR Patient and Stations'!AS8</f>
        <v>120</v>
      </c>
      <c r="AT15" s="21">
        <f>'SDR Patient and Stations'!AT8</f>
        <v>0</v>
      </c>
      <c r="AU15" s="21">
        <f>'SDR Patient and Stations'!AU8</f>
        <v>103</v>
      </c>
      <c r="AV15" s="21">
        <f>'SDR Patient and Stations'!AV8</f>
        <v>105</v>
      </c>
      <c r="AW15" s="21">
        <f>'SDR Patient and Stations'!AW8</f>
        <v>111</v>
      </c>
      <c r="AX15" s="21">
        <f>'SDR Patient and Stations'!AX8</f>
        <v>109</v>
      </c>
      <c r="AY15" s="21">
        <f>'SDR Patient and Stations'!AY8</f>
        <v>103</v>
      </c>
      <c r="AZ15" s="21">
        <f>'SDR Patient and Stations'!AZ8</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Stations'!B8</f>
        <v>70</v>
      </c>
      <c r="D17">
        <f>'SDR Patient and Stations'!C8</f>
        <v>73</v>
      </c>
      <c r="E17">
        <f>'SDR Patient and Stations'!D8</f>
        <v>79</v>
      </c>
      <c r="F17">
        <f>'SDR Patient and Stations'!E8</f>
        <v>89</v>
      </c>
      <c r="G17">
        <f>'SDR Patient and Stations'!F8</f>
        <v>93</v>
      </c>
      <c r="H17">
        <f>'SDR Patient and Stations'!G8</f>
        <v>93</v>
      </c>
      <c r="I17">
        <f>'SDR Patient and Stations'!H8</f>
        <v>96</v>
      </c>
      <c r="J17">
        <f>'SDR Patient and Stations'!I8</f>
        <v>106</v>
      </c>
      <c r="K17">
        <f>'SDR Patient and Stations'!I8</f>
        <v>106</v>
      </c>
      <c r="L17">
        <f>'SDR Patient and Stations'!J8</f>
        <v>105</v>
      </c>
      <c r="M17">
        <f>'SDR Patient and Stations'!K8</f>
        <v>124</v>
      </c>
      <c r="N17">
        <f>'SDR Patient and Stations'!M8</f>
        <v>109</v>
      </c>
      <c r="O17">
        <f>'SDR Patient and Stations'!N8</f>
        <v>105</v>
      </c>
      <c r="P17">
        <f>'SDR Patient and Stations'!O8</f>
        <v>108</v>
      </c>
      <c r="Q17">
        <f>'SDR Patient and Stations'!P8</f>
        <v>106</v>
      </c>
      <c r="R17">
        <f>'SDR Patient and Stations'!Q8</f>
        <v>114</v>
      </c>
      <c r="S17">
        <f>'SDR Patient and Stations'!R8</f>
        <v>98</v>
      </c>
      <c r="T17">
        <f>'SDR Patient and Stations'!S8</f>
        <v>104</v>
      </c>
      <c r="U17">
        <f>'SDR Patient and Stations'!T8</f>
        <v>105</v>
      </c>
      <c r="V17">
        <f>'SDR Patient and Stations'!U8</f>
        <v>101</v>
      </c>
      <c r="W17">
        <f>'SDR Patient and Stations'!V8</f>
        <v>96</v>
      </c>
      <c r="X17">
        <f>'SDR Patient and Stations'!W8</f>
        <v>88</v>
      </c>
      <c r="Y17">
        <f>'SDR Patient and Stations'!X8</f>
        <v>99</v>
      </c>
      <c r="Z17">
        <f>'SDR Patient and Stations'!Y8</f>
        <v>101</v>
      </c>
      <c r="AA17">
        <f>'SDR Patient and Stations'!Z8</f>
        <v>89</v>
      </c>
      <c r="AB17">
        <f>'SDR Patient and Stations'!AA8</f>
        <v>103</v>
      </c>
      <c r="AC17">
        <f>'SDR Patient and Stations'!AB8</f>
        <v>102</v>
      </c>
      <c r="AD17">
        <f>'SDR Patient and Stations'!AC8</f>
        <v>99</v>
      </c>
      <c r="AE17">
        <f>'SDR Patient and Stations'!AD8</f>
        <v>93</v>
      </c>
      <c r="AF17">
        <f>'SDR Patient and Stations'!AE8</f>
        <v>90</v>
      </c>
      <c r="AG17">
        <f>'SDR Patient and Stations'!AF8</f>
        <v>98</v>
      </c>
      <c r="AH17">
        <f>'SDR Patient and Stations'!AG8</f>
        <v>97</v>
      </c>
      <c r="AI17">
        <f>'SDR Patient and Stations'!AH8</f>
        <v>97</v>
      </c>
      <c r="AJ17">
        <f>'SDR Patient and Stations'!AI8</f>
        <v>96</v>
      </c>
      <c r="AK17">
        <f>'SDR Patient and Stations'!AJ8</f>
        <v>100</v>
      </c>
      <c r="AL17">
        <f>'SDR Patient and Stations'!AK8</f>
        <v>103</v>
      </c>
      <c r="AM17">
        <f>'SDR Patient and Stations'!AL8</f>
        <v>105</v>
      </c>
      <c r="AN17">
        <f>'SDR Patient and Stations'!AM8</f>
        <v>111</v>
      </c>
      <c r="AO17">
        <f>'SDR Patient and Stations'!AN8</f>
        <v>109</v>
      </c>
      <c r="AP17">
        <f>'SDR Patient and Stations'!AO8</f>
        <v>103</v>
      </c>
      <c r="AQ17">
        <f>'SDR Patient and Stations'!AP8</f>
        <v>103</v>
      </c>
      <c r="AR17">
        <f>'SDR Patient and Stations'!AQ8</f>
        <v>104</v>
      </c>
      <c r="AS17">
        <f>'SDR Patient and Stations'!AR8</f>
        <v>108</v>
      </c>
      <c r="AT17">
        <f>'SDR Patient and Stations'!AS8</f>
        <v>120</v>
      </c>
      <c r="AU17">
        <f>'SDR Patient and Stations'!AT8</f>
        <v>0</v>
      </c>
      <c r="AV17">
        <f>'SDR Patient and Stations'!AU8</f>
        <v>103</v>
      </c>
      <c r="AW17">
        <f>'SDR Patient and Stations'!AV8</f>
        <v>105</v>
      </c>
      <c r="AX17">
        <f>'SDR Patient and Stations'!AW8</f>
        <v>111</v>
      </c>
      <c r="AY17">
        <f>'SDR Patient and Stations'!AX8</f>
        <v>109</v>
      </c>
      <c r="AZ17">
        <f>'SDR Patient and Stations'!AY8</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3</v>
      </c>
      <c r="D19" s="18">
        <f t="shared" si="6"/>
        <v>6</v>
      </c>
      <c r="E19" s="18">
        <f t="shared" si="6"/>
        <v>10</v>
      </c>
      <c r="F19" s="18">
        <f t="shared" si="6"/>
        <v>4</v>
      </c>
      <c r="G19" s="18">
        <f t="shared" si="6"/>
        <v>0</v>
      </c>
      <c r="H19" s="18">
        <f t="shared" si="6"/>
        <v>3</v>
      </c>
      <c r="I19" s="18">
        <f t="shared" si="6"/>
        <v>10</v>
      </c>
      <c r="J19" s="18">
        <f t="shared" si="6"/>
        <v>-1</v>
      </c>
      <c r="K19" s="18">
        <f>K15-K17</f>
        <v>-1</v>
      </c>
      <c r="L19" s="18">
        <f>L15-L17</f>
        <v>19</v>
      </c>
      <c r="M19" s="18">
        <f>M15-M17</f>
        <v>-15</v>
      </c>
      <c r="N19" s="18">
        <f t="shared" ref="N19:AZ19" si="7">N15-N17</f>
        <v>-4</v>
      </c>
      <c r="O19" s="18">
        <f t="shared" si="7"/>
        <v>3</v>
      </c>
      <c r="P19" s="18">
        <f t="shared" si="7"/>
        <v>-2</v>
      </c>
      <c r="Q19" s="18">
        <f t="shared" si="7"/>
        <v>8</v>
      </c>
      <c r="R19" s="18">
        <f t="shared" si="7"/>
        <v>-16</v>
      </c>
      <c r="S19" s="18">
        <f t="shared" si="7"/>
        <v>6</v>
      </c>
      <c r="T19" s="18">
        <f t="shared" si="7"/>
        <v>1</v>
      </c>
      <c r="U19" s="18">
        <f t="shared" si="7"/>
        <v>-4</v>
      </c>
      <c r="V19" s="18">
        <f t="shared" si="7"/>
        <v>-5</v>
      </c>
      <c r="W19" s="18">
        <f t="shared" si="7"/>
        <v>-8</v>
      </c>
      <c r="X19" s="18">
        <f t="shared" si="7"/>
        <v>11</v>
      </c>
      <c r="Y19" s="18">
        <f t="shared" si="7"/>
        <v>2</v>
      </c>
      <c r="Z19" s="18">
        <f t="shared" si="7"/>
        <v>-12</v>
      </c>
      <c r="AA19" s="18">
        <f t="shared" si="7"/>
        <v>14</v>
      </c>
      <c r="AB19" s="18">
        <f t="shared" si="7"/>
        <v>-1</v>
      </c>
      <c r="AC19" s="18">
        <f t="shared" si="7"/>
        <v>-3</v>
      </c>
      <c r="AD19" s="18">
        <f t="shared" si="7"/>
        <v>-6</v>
      </c>
      <c r="AE19" s="18">
        <f t="shared" si="7"/>
        <v>-3</v>
      </c>
      <c r="AF19" s="18">
        <f t="shared" si="7"/>
        <v>8</v>
      </c>
      <c r="AG19" s="18">
        <f t="shared" si="7"/>
        <v>-1</v>
      </c>
      <c r="AH19" s="18">
        <f t="shared" si="7"/>
        <v>0</v>
      </c>
      <c r="AI19" s="18">
        <f t="shared" si="7"/>
        <v>-1</v>
      </c>
      <c r="AJ19" s="18">
        <f t="shared" si="7"/>
        <v>4</v>
      </c>
      <c r="AK19" s="18">
        <f t="shared" si="7"/>
        <v>3</v>
      </c>
      <c r="AL19" s="18">
        <f t="shared" si="7"/>
        <v>2</v>
      </c>
      <c r="AM19" s="18">
        <f t="shared" si="7"/>
        <v>6</v>
      </c>
      <c r="AN19" s="18">
        <f t="shared" si="7"/>
        <v>-2</v>
      </c>
      <c r="AO19" s="18">
        <f t="shared" si="7"/>
        <v>-6</v>
      </c>
      <c r="AP19" s="18">
        <f t="shared" si="7"/>
        <v>0</v>
      </c>
      <c r="AQ19" s="18">
        <f t="shared" si="7"/>
        <v>1</v>
      </c>
      <c r="AR19" s="18">
        <f t="shared" si="7"/>
        <v>4</v>
      </c>
      <c r="AS19" s="18">
        <f t="shared" si="7"/>
        <v>12</v>
      </c>
      <c r="AT19" s="18">
        <f t="shared" si="7"/>
        <v>-120</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6</v>
      </c>
      <c r="D22" s="20">
        <f t="shared" si="8"/>
        <v>12</v>
      </c>
      <c r="E22" s="20">
        <f t="shared" si="8"/>
        <v>20</v>
      </c>
      <c r="F22" s="20">
        <f t="shared" si="8"/>
        <v>8</v>
      </c>
      <c r="G22" s="20">
        <f t="shared" si="8"/>
        <v>0</v>
      </c>
      <c r="H22" s="20">
        <f t="shared" si="8"/>
        <v>6</v>
      </c>
      <c r="I22" s="20">
        <f t="shared" si="8"/>
        <v>20</v>
      </c>
      <c r="J22" s="20">
        <f t="shared" si="8"/>
        <v>-2</v>
      </c>
      <c r="K22" s="20">
        <f>+K19*2</f>
        <v>-2</v>
      </c>
      <c r="L22" s="20">
        <f>+L19*2</f>
        <v>38</v>
      </c>
      <c r="M22" s="20">
        <f>+M19*2</f>
        <v>-30</v>
      </c>
      <c r="N22" s="20">
        <f t="shared" ref="N22:AZ22" si="9">+N19*2</f>
        <v>-8</v>
      </c>
      <c r="O22" s="20">
        <f t="shared" si="9"/>
        <v>6</v>
      </c>
      <c r="P22" s="20">
        <f t="shared" si="9"/>
        <v>-4</v>
      </c>
      <c r="Q22" s="20">
        <f t="shared" si="9"/>
        <v>16</v>
      </c>
      <c r="R22" s="20">
        <f t="shared" si="9"/>
        <v>-32</v>
      </c>
      <c r="S22" s="20">
        <f t="shared" si="9"/>
        <v>12</v>
      </c>
      <c r="T22" s="20">
        <f t="shared" si="9"/>
        <v>2</v>
      </c>
      <c r="U22" s="20">
        <f t="shared" si="9"/>
        <v>-8</v>
      </c>
      <c r="V22" s="20">
        <f t="shared" si="9"/>
        <v>-10</v>
      </c>
      <c r="W22" s="20">
        <f t="shared" si="9"/>
        <v>-16</v>
      </c>
      <c r="X22" s="20">
        <f t="shared" si="9"/>
        <v>22</v>
      </c>
      <c r="Y22" s="20">
        <f t="shared" si="9"/>
        <v>4</v>
      </c>
      <c r="Z22" s="20">
        <f t="shared" si="9"/>
        <v>-24</v>
      </c>
      <c r="AA22" s="20">
        <f t="shared" si="9"/>
        <v>28</v>
      </c>
      <c r="AB22" s="20">
        <f t="shared" si="9"/>
        <v>-2</v>
      </c>
      <c r="AC22" s="20">
        <f t="shared" si="9"/>
        <v>-6</v>
      </c>
      <c r="AD22" s="20">
        <f t="shared" si="9"/>
        <v>-12</v>
      </c>
      <c r="AE22" s="20">
        <f t="shared" si="9"/>
        <v>-6</v>
      </c>
      <c r="AF22" s="20">
        <f t="shared" si="9"/>
        <v>16</v>
      </c>
      <c r="AG22" s="20">
        <f t="shared" si="9"/>
        <v>-2</v>
      </c>
      <c r="AH22" s="20">
        <f t="shared" si="9"/>
        <v>0</v>
      </c>
      <c r="AI22" s="20">
        <f t="shared" si="9"/>
        <v>-2</v>
      </c>
      <c r="AJ22" s="20">
        <f t="shared" si="9"/>
        <v>8</v>
      </c>
      <c r="AK22" s="20">
        <f t="shared" si="9"/>
        <v>6</v>
      </c>
      <c r="AL22" s="20">
        <f t="shared" si="9"/>
        <v>4</v>
      </c>
      <c r="AM22" s="20">
        <f t="shared" si="9"/>
        <v>12</v>
      </c>
      <c r="AN22" s="20">
        <f t="shared" si="9"/>
        <v>-4</v>
      </c>
      <c r="AO22" s="20">
        <f t="shared" si="9"/>
        <v>-12</v>
      </c>
      <c r="AP22" s="20">
        <f t="shared" si="9"/>
        <v>0</v>
      </c>
      <c r="AQ22" s="20">
        <f t="shared" si="9"/>
        <v>2</v>
      </c>
      <c r="AR22" s="20">
        <f t="shared" si="9"/>
        <v>8</v>
      </c>
      <c r="AS22" s="20">
        <f t="shared" si="9"/>
        <v>24</v>
      </c>
      <c r="AT22" s="20">
        <f t="shared" si="9"/>
        <v>-240</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8.5714285714285715E-2</v>
      </c>
      <c r="D24" s="20">
        <f t="shared" si="10"/>
        <v>0.16438356164383561</v>
      </c>
      <c r="E24" s="20">
        <f t="shared" si="10"/>
        <v>0.25316455696202533</v>
      </c>
      <c r="F24" s="20">
        <f t="shared" si="10"/>
        <v>8.98876404494382E-2</v>
      </c>
      <c r="G24" s="20">
        <f t="shared" si="10"/>
        <v>0</v>
      </c>
      <c r="H24" s="20">
        <f t="shared" si="10"/>
        <v>6.4516129032258063E-2</v>
      </c>
      <c r="I24" s="20">
        <f t="shared" si="10"/>
        <v>0.20833333333333334</v>
      </c>
      <c r="J24" s="20">
        <f t="shared" si="10"/>
        <v>-1.8867924528301886E-2</v>
      </c>
      <c r="K24" s="20">
        <f>+K22/K17</f>
        <v>-1.8867924528301886E-2</v>
      </c>
      <c r="L24" s="20">
        <f>+L22/L17</f>
        <v>0.3619047619047619</v>
      </c>
      <c r="M24" s="20">
        <f>+M22/M17</f>
        <v>-0.24193548387096775</v>
      </c>
      <c r="N24" s="20">
        <f t="shared" ref="N24:AZ24" si="11">+N22/N17</f>
        <v>-7.3394495412844041E-2</v>
      </c>
      <c r="O24" s="20">
        <f t="shared" si="11"/>
        <v>5.7142857142857141E-2</v>
      </c>
      <c r="P24" s="20">
        <f t="shared" si="11"/>
        <v>-3.7037037037037035E-2</v>
      </c>
      <c r="Q24" s="20">
        <f t="shared" si="11"/>
        <v>0.15094339622641509</v>
      </c>
      <c r="R24" s="20">
        <f t="shared" si="11"/>
        <v>-0.2807017543859649</v>
      </c>
      <c r="S24" s="20">
        <f t="shared" si="11"/>
        <v>0.12244897959183673</v>
      </c>
      <c r="T24" s="20">
        <f t="shared" si="11"/>
        <v>1.9230769230769232E-2</v>
      </c>
      <c r="U24" s="20">
        <f t="shared" si="11"/>
        <v>-7.6190476190476197E-2</v>
      </c>
      <c r="V24" s="20">
        <f t="shared" si="11"/>
        <v>-9.9009900990099015E-2</v>
      </c>
      <c r="W24" s="20">
        <f t="shared" si="11"/>
        <v>-0.16666666666666666</v>
      </c>
      <c r="X24" s="20">
        <f t="shared" si="11"/>
        <v>0.25</v>
      </c>
      <c r="Y24" s="20">
        <f t="shared" si="11"/>
        <v>4.0404040404040407E-2</v>
      </c>
      <c r="Z24" s="20">
        <f t="shared" si="11"/>
        <v>-0.23762376237623761</v>
      </c>
      <c r="AA24" s="20">
        <f t="shared" si="11"/>
        <v>0.3146067415730337</v>
      </c>
      <c r="AB24" s="20">
        <f t="shared" si="11"/>
        <v>-1.9417475728155338E-2</v>
      </c>
      <c r="AC24" s="20">
        <f t="shared" si="11"/>
        <v>-5.8823529411764705E-2</v>
      </c>
      <c r="AD24" s="20">
        <f t="shared" si="11"/>
        <v>-0.12121212121212122</v>
      </c>
      <c r="AE24" s="20">
        <f t="shared" si="11"/>
        <v>-6.4516129032258063E-2</v>
      </c>
      <c r="AF24" s="20">
        <f t="shared" si="11"/>
        <v>0.17777777777777778</v>
      </c>
      <c r="AG24" s="20">
        <f t="shared" si="11"/>
        <v>-2.0408163265306121E-2</v>
      </c>
      <c r="AH24" s="20">
        <f t="shared" si="11"/>
        <v>0</v>
      </c>
      <c r="AI24" s="20">
        <f t="shared" si="11"/>
        <v>-2.0618556701030927E-2</v>
      </c>
      <c r="AJ24" s="20">
        <f t="shared" si="11"/>
        <v>8.3333333333333329E-2</v>
      </c>
      <c r="AK24" s="20">
        <f t="shared" si="11"/>
        <v>0.06</v>
      </c>
      <c r="AL24" s="20">
        <f t="shared" si="11"/>
        <v>3.8834951456310676E-2</v>
      </c>
      <c r="AM24" s="20">
        <f t="shared" si="11"/>
        <v>0.11428571428571428</v>
      </c>
      <c r="AN24" s="20">
        <f t="shared" si="11"/>
        <v>-3.6036036036036036E-2</v>
      </c>
      <c r="AO24" s="20">
        <f t="shared" si="11"/>
        <v>-0.11009174311926606</v>
      </c>
      <c r="AP24" s="20">
        <f t="shared" si="11"/>
        <v>0</v>
      </c>
      <c r="AQ24" s="20">
        <f t="shared" si="11"/>
        <v>1.9417475728155338E-2</v>
      </c>
      <c r="AR24" s="20">
        <f t="shared" si="11"/>
        <v>7.6923076923076927E-2</v>
      </c>
      <c r="AS24" s="20">
        <f t="shared" si="11"/>
        <v>0.22222222222222221</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7.1428571428571426E-3</v>
      </c>
      <c r="D26" s="20">
        <f t="shared" si="12"/>
        <v>1.3698630136986301E-2</v>
      </c>
      <c r="E26" s="20">
        <f t="shared" si="12"/>
        <v>2.1097046413502112E-2</v>
      </c>
      <c r="F26" s="20">
        <f t="shared" si="12"/>
        <v>7.4906367041198503E-3</v>
      </c>
      <c r="G26" s="20">
        <f t="shared" si="12"/>
        <v>0</v>
      </c>
      <c r="H26" s="20">
        <f t="shared" si="12"/>
        <v>5.3763440860215049E-3</v>
      </c>
      <c r="I26" s="20">
        <f t="shared" si="12"/>
        <v>1.7361111111111112E-2</v>
      </c>
      <c r="J26" s="20">
        <f t="shared" si="12"/>
        <v>-1.5723270440251571E-3</v>
      </c>
      <c r="K26" s="20">
        <f>+K24/12</f>
        <v>-1.5723270440251571E-3</v>
      </c>
      <c r="L26" s="20">
        <f>+L24/12</f>
        <v>3.0158730158730159E-2</v>
      </c>
      <c r="M26" s="20">
        <f>+M24/12</f>
        <v>-2.0161290322580645E-2</v>
      </c>
      <c r="N26" s="20">
        <f t="shared" ref="N26:AZ26" si="13">+N24/12</f>
        <v>-6.1162079510703364E-3</v>
      </c>
      <c r="O26" s="20">
        <f t="shared" si="13"/>
        <v>4.7619047619047615E-3</v>
      </c>
      <c r="P26" s="20">
        <f t="shared" si="13"/>
        <v>-3.0864197530864196E-3</v>
      </c>
      <c r="Q26" s="20">
        <f t="shared" si="13"/>
        <v>1.2578616352201257E-2</v>
      </c>
      <c r="R26" s="20">
        <f t="shared" si="13"/>
        <v>-2.3391812865497075E-2</v>
      </c>
      <c r="S26" s="20">
        <f t="shared" si="13"/>
        <v>1.020408163265306E-2</v>
      </c>
      <c r="T26" s="20">
        <f t="shared" si="13"/>
        <v>1.6025641025641027E-3</v>
      </c>
      <c r="U26" s="20">
        <f t="shared" si="13"/>
        <v>-6.3492063492063501E-3</v>
      </c>
      <c r="V26" s="20">
        <f t="shared" si="13"/>
        <v>-8.2508250825082518E-3</v>
      </c>
      <c r="W26" s="20">
        <f t="shared" si="13"/>
        <v>-1.3888888888888888E-2</v>
      </c>
      <c r="X26" s="20">
        <f t="shared" si="13"/>
        <v>2.0833333333333332E-2</v>
      </c>
      <c r="Y26" s="20">
        <f t="shared" si="13"/>
        <v>3.3670033670033673E-3</v>
      </c>
      <c r="Z26" s="20">
        <f t="shared" si="13"/>
        <v>-1.9801980198019802E-2</v>
      </c>
      <c r="AA26" s="20">
        <f t="shared" si="13"/>
        <v>2.6217228464419474E-2</v>
      </c>
      <c r="AB26" s="20">
        <f t="shared" si="13"/>
        <v>-1.6181229773462782E-3</v>
      </c>
      <c r="AC26" s="20">
        <f t="shared" si="13"/>
        <v>-4.9019607843137254E-3</v>
      </c>
      <c r="AD26" s="20">
        <f t="shared" si="13"/>
        <v>-1.0101010101010102E-2</v>
      </c>
      <c r="AE26" s="20">
        <f t="shared" si="13"/>
        <v>-5.3763440860215049E-3</v>
      </c>
      <c r="AF26" s="20">
        <f t="shared" si="13"/>
        <v>1.4814814814814815E-2</v>
      </c>
      <c r="AG26" s="20">
        <f t="shared" si="13"/>
        <v>-1.7006802721088435E-3</v>
      </c>
      <c r="AH26" s="20">
        <f t="shared" si="13"/>
        <v>0</v>
      </c>
      <c r="AI26" s="20">
        <f t="shared" si="13"/>
        <v>-1.718213058419244E-3</v>
      </c>
      <c r="AJ26" s="20">
        <f t="shared" si="13"/>
        <v>6.9444444444444441E-3</v>
      </c>
      <c r="AK26" s="20">
        <f t="shared" si="13"/>
        <v>5.0000000000000001E-3</v>
      </c>
      <c r="AL26" s="20">
        <f t="shared" si="13"/>
        <v>3.2362459546925564E-3</v>
      </c>
      <c r="AM26" s="20">
        <f t="shared" si="13"/>
        <v>9.5238095238095229E-3</v>
      </c>
      <c r="AN26" s="20">
        <f t="shared" si="13"/>
        <v>-3.003003003003003E-3</v>
      </c>
      <c r="AO26" s="20">
        <f t="shared" si="13"/>
        <v>-9.1743119266055051E-3</v>
      </c>
      <c r="AP26" s="20">
        <f t="shared" si="13"/>
        <v>0</v>
      </c>
      <c r="AQ26" s="20">
        <f t="shared" si="13"/>
        <v>1.6181229773462782E-3</v>
      </c>
      <c r="AR26" s="20">
        <f t="shared" si="13"/>
        <v>6.4102564102564109E-3</v>
      </c>
      <c r="AS26" s="20">
        <f t="shared" si="13"/>
        <v>1.8518518518518517E-2</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4.2857142857142858E-2</v>
      </c>
      <c r="D28" s="20">
        <f t="shared" si="14"/>
        <v>0.16438356164383561</v>
      </c>
      <c r="E28" s="20">
        <f t="shared" si="14"/>
        <v>0.12658227848101267</v>
      </c>
      <c r="F28" s="20">
        <f t="shared" si="14"/>
        <v>8.98876404494382E-2</v>
      </c>
      <c r="G28" s="20">
        <f t="shared" si="14"/>
        <v>0</v>
      </c>
      <c r="H28" s="20">
        <f t="shared" si="14"/>
        <v>6.4516129032258063E-2</v>
      </c>
      <c r="I28" s="20">
        <f t="shared" si="14"/>
        <v>0.10416666666666667</v>
      </c>
      <c r="J28" s="20">
        <f t="shared" si="14"/>
        <v>-1.8867924528301886E-2</v>
      </c>
      <c r="K28" s="20">
        <f t="shared" ref="K28:AS28" si="15">IF(K5=K29,(K26*6),K26*12)</f>
        <v>-9.433962264150943E-3</v>
      </c>
      <c r="L28" s="20">
        <f t="shared" si="15"/>
        <v>0.3619047619047619</v>
      </c>
      <c r="M28" s="20">
        <f t="shared" si="15"/>
        <v>-0.12096774193548387</v>
      </c>
      <c r="N28" s="20">
        <f t="shared" si="15"/>
        <v>-7.3394495412844041E-2</v>
      </c>
      <c r="O28" s="20">
        <f t="shared" si="15"/>
        <v>2.8571428571428567E-2</v>
      </c>
      <c r="P28" s="20">
        <f t="shared" si="15"/>
        <v>-3.7037037037037035E-2</v>
      </c>
      <c r="Q28" s="20">
        <f t="shared" si="15"/>
        <v>7.5471698113207544E-2</v>
      </c>
      <c r="R28" s="20">
        <f t="shared" si="15"/>
        <v>-0.2807017543859649</v>
      </c>
      <c r="S28" s="20">
        <f t="shared" si="15"/>
        <v>6.1224489795918366E-2</v>
      </c>
      <c r="T28" s="20">
        <f t="shared" si="15"/>
        <v>1.9230769230769232E-2</v>
      </c>
      <c r="U28" s="20">
        <f t="shared" si="15"/>
        <v>-3.8095238095238099E-2</v>
      </c>
      <c r="V28" s="20">
        <f t="shared" si="15"/>
        <v>-9.9009900990099015E-2</v>
      </c>
      <c r="W28" s="20">
        <f t="shared" si="15"/>
        <v>-8.3333333333333329E-2</v>
      </c>
      <c r="X28" s="20">
        <f t="shared" si="15"/>
        <v>0.25</v>
      </c>
      <c r="Y28" s="20">
        <f t="shared" si="15"/>
        <v>2.0202020202020204E-2</v>
      </c>
      <c r="Z28" s="20">
        <f t="shared" si="15"/>
        <v>-0.23762376237623761</v>
      </c>
      <c r="AA28" s="20">
        <f t="shared" si="15"/>
        <v>0.15730337078651685</v>
      </c>
      <c r="AB28" s="20">
        <f t="shared" si="15"/>
        <v>-1.9417475728155338E-2</v>
      </c>
      <c r="AC28" s="20">
        <f t="shared" si="15"/>
        <v>-2.9411764705882353E-2</v>
      </c>
      <c r="AD28" s="20">
        <f t="shared" si="15"/>
        <v>-0.12121212121212122</v>
      </c>
      <c r="AE28" s="20">
        <f t="shared" si="15"/>
        <v>-3.2258064516129031E-2</v>
      </c>
      <c r="AF28" s="20">
        <f t="shared" si="15"/>
        <v>0.17777777777777778</v>
      </c>
      <c r="AG28" s="20">
        <f t="shared" si="15"/>
        <v>-1.020408163265306E-2</v>
      </c>
      <c r="AH28" s="20">
        <f t="shared" si="15"/>
        <v>0</v>
      </c>
      <c r="AI28" s="20">
        <f t="shared" si="15"/>
        <v>-1.0309278350515464E-2</v>
      </c>
      <c r="AJ28" s="20">
        <f t="shared" si="15"/>
        <v>8.3333333333333329E-2</v>
      </c>
      <c r="AK28" s="20">
        <f t="shared" si="15"/>
        <v>0.03</v>
      </c>
      <c r="AL28" s="20">
        <f t="shared" si="15"/>
        <v>3.8834951456310676E-2</v>
      </c>
      <c r="AM28" s="20">
        <f t="shared" si="15"/>
        <v>5.7142857142857134E-2</v>
      </c>
      <c r="AN28" s="20">
        <f t="shared" si="15"/>
        <v>-3.6036036036036036E-2</v>
      </c>
      <c r="AO28" s="20">
        <f t="shared" si="15"/>
        <v>-5.5045871559633031E-2</v>
      </c>
      <c r="AP28" s="20">
        <f t="shared" si="15"/>
        <v>0</v>
      </c>
      <c r="AQ28" s="20">
        <f t="shared" si="15"/>
        <v>9.7087378640776691E-3</v>
      </c>
      <c r="AR28" s="20">
        <f t="shared" si="15"/>
        <v>7.6923076923076927E-2</v>
      </c>
      <c r="AS28" s="20">
        <f t="shared" si="15"/>
        <v>0.1111111111111111</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76.128571428571433</v>
      </c>
      <c r="D31" s="20">
        <f t="shared" si="17"/>
        <v>91.986301369863014</v>
      </c>
      <c r="E31" s="20">
        <f t="shared" si="17"/>
        <v>100.26582278481013</v>
      </c>
      <c r="F31" s="20">
        <f t="shared" si="17"/>
        <v>101.35955056179775</v>
      </c>
      <c r="G31" s="20">
        <f t="shared" si="17"/>
        <v>93</v>
      </c>
      <c r="H31" s="20">
        <f t="shared" si="17"/>
        <v>102.19354838709677</v>
      </c>
      <c r="I31" s="20">
        <f t="shared" si="17"/>
        <v>117.04166666666667</v>
      </c>
      <c r="J31" s="20">
        <f t="shared" si="17"/>
        <v>103.01886792452831</v>
      </c>
      <c r="K31" s="20">
        <f>+(K28*K15)+K15</f>
        <v>104.00943396226415</v>
      </c>
      <c r="L31" s="20">
        <f>+(L28*L15)+L15</f>
        <v>168.87619047619046</v>
      </c>
      <c r="M31" s="20">
        <f>+(M28*M15)+M15</f>
        <v>95.814516129032256</v>
      </c>
      <c r="N31" s="20">
        <f t="shared" ref="N31:AZ31" si="18">+(N28*N15)+N15</f>
        <v>97.293577981651381</v>
      </c>
      <c r="O31" s="20">
        <f t="shared" si="18"/>
        <v>111.08571428571429</v>
      </c>
      <c r="P31" s="20">
        <f t="shared" si="18"/>
        <v>102.07407407407408</v>
      </c>
      <c r="Q31" s="20">
        <f t="shared" si="18"/>
        <v>122.60377358490567</v>
      </c>
      <c r="R31" s="20">
        <f t="shared" si="18"/>
        <v>70.491228070175438</v>
      </c>
      <c r="S31" s="20">
        <f t="shared" si="18"/>
        <v>110.36734693877551</v>
      </c>
      <c r="T31" s="20">
        <f t="shared" si="18"/>
        <v>107.01923076923077</v>
      </c>
      <c r="U31" s="20">
        <f t="shared" si="18"/>
        <v>97.152380952380952</v>
      </c>
      <c r="V31" s="20">
        <f t="shared" si="18"/>
        <v>86.495049504950487</v>
      </c>
      <c r="W31" s="20">
        <f t="shared" si="18"/>
        <v>80.666666666666671</v>
      </c>
      <c r="X31" s="20">
        <f t="shared" si="18"/>
        <v>123.75</v>
      </c>
      <c r="Y31" s="20">
        <f t="shared" si="18"/>
        <v>103.04040404040404</v>
      </c>
      <c r="Z31" s="20">
        <f t="shared" si="18"/>
        <v>67.851485148514854</v>
      </c>
      <c r="AA31" s="20">
        <f t="shared" si="18"/>
        <v>119.20224719101124</v>
      </c>
      <c r="AB31" s="20">
        <f t="shared" si="18"/>
        <v>100.01941747572816</v>
      </c>
      <c r="AC31" s="20">
        <f t="shared" si="18"/>
        <v>96.088235294117652</v>
      </c>
      <c r="AD31" s="20">
        <f t="shared" si="18"/>
        <v>81.72727272727272</v>
      </c>
      <c r="AE31" s="20">
        <f t="shared" si="18"/>
        <v>87.096774193548384</v>
      </c>
      <c r="AF31" s="20">
        <f t="shared" si="18"/>
        <v>115.42222222222222</v>
      </c>
      <c r="AG31" s="20">
        <f t="shared" si="18"/>
        <v>96.010204081632651</v>
      </c>
      <c r="AH31" s="20">
        <f t="shared" si="18"/>
        <v>97</v>
      </c>
      <c r="AI31" s="20">
        <f t="shared" si="18"/>
        <v>95.010309278350519</v>
      </c>
      <c r="AJ31" s="20">
        <f t="shared" si="18"/>
        <v>108.33333333333333</v>
      </c>
      <c r="AK31" s="20">
        <f t="shared" si="18"/>
        <v>106.09</v>
      </c>
      <c r="AL31" s="20">
        <f t="shared" si="18"/>
        <v>109.07766990291262</v>
      </c>
      <c r="AM31" s="20">
        <f t="shared" si="18"/>
        <v>117.34285714285714</v>
      </c>
      <c r="AN31" s="20">
        <f t="shared" si="18"/>
        <v>105.07207207207207</v>
      </c>
      <c r="AO31" s="20">
        <f t="shared" si="18"/>
        <v>97.330275229357795</v>
      </c>
      <c r="AP31" s="20">
        <f t="shared" si="18"/>
        <v>103</v>
      </c>
      <c r="AQ31" s="20">
        <f t="shared" si="18"/>
        <v>105.00970873786407</v>
      </c>
      <c r="AR31" s="20">
        <f t="shared" si="18"/>
        <v>116.30769230769231</v>
      </c>
      <c r="AS31" s="20">
        <f t="shared" si="18"/>
        <v>133.33333333333334</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-5.209821428571427</v>
      </c>
      <c r="D33" s="20">
        <f t="shared" ref="D33:AZ33" si="19">(+D31/3.2)-D13</f>
        <v>-0.25428082191780987</v>
      </c>
      <c r="E33" s="20">
        <f t="shared" si="19"/>
        <v>2.3330696202531627</v>
      </c>
      <c r="F33" s="20">
        <f t="shared" si="19"/>
        <v>2.6748595505617949</v>
      </c>
      <c r="G33" s="20">
        <f t="shared" si="19"/>
        <v>6.25E-2</v>
      </c>
      <c r="H33" s="20">
        <f t="shared" si="19"/>
        <v>-6.4516129032259784E-2</v>
      </c>
      <c r="I33" s="20">
        <f t="shared" si="19"/>
        <v>4.5755208333333357</v>
      </c>
      <c r="J33" s="20">
        <f t="shared" si="19"/>
        <v>0.19339622641509635</v>
      </c>
      <c r="K33" s="20">
        <f t="shared" ref="K33" si="20">(+K31/3.2)-K13</f>
        <v>0.50294811320754462</v>
      </c>
      <c r="L33" s="20">
        <f t="shared" si="19"/>
        <v>15.773809523809518</v>
      </c>
      <c r="M33" s="20">
        <f t="shared" si="19"/>
        <v>-7.0579637096774199</v>
      </c>
      <c r="N33" s="20">
        <f t="shared" si="19"/>
        <v>-6.5957568807339442</v>
      </c>
      <c r="O33" s="20">
        <f t="shared" si="19"/>
        <v>-11.285714285714285</v>
      </c>
      <c r="P33" s="20">
        <f t="shared" si="19"/>
        <v>-14.101851851851851</v>
      </c>
      <c r="Q33" s="20">
        <f t="shared" si="19"/>
        <v>-7.6863207547169807</v>
      </c>
      <c r="R33" s="20">
        <f t="shared" si="19"/>
        <v>-13.971491228070178</v>
      </c>
      <c r="S33" s="20">
        <f t="shared" si="19"/>
        <v>-1.5102040816326578</v>
      </c>
      <c r="T33" s="20">
        <f t="shared" si="19"/>
        <v>-2.5564903846153868</v>
      </c>
      <c r="U33" s="20">
        <f t="shared" si="19"/>
        <v>-5.6398809523809526</v>
      </c>
      <c r="V33" s="20">
        <f t="shared" si="19"/>
        <v>-8.9702970297029729</v>
      </c>
      <c r="W33" s="20">
        <f t="shared" si="19"/>
        <v>-10.791666666666668</v>
      </c>
      <c r="X33" s="20">
        <f t="shared" si="19"/>
        <v>2.671875</v>
      </c>
      <c r="Y33" s="20">
        <f t="shared" si="19"/>
        <v>-3.799873737373737</v>
      </c>
      <c r="Z33" s="20">
        <f t="shared" si="19"/>
        <v>-14.79641089108911</v>
      </c>
      <c r="AA33" s="20">
        <f t="shared" si="19"/>
        <v>1.2507022471910076</v>
      </c>
      <c r="AB33" s="20">
        <f t="shared" si="19"/>
        <v>-4.7439320388349522</v>
      </c>
      <c r="AC33" s="20">
        <f t="shared" si="19"/>
        <v>-5.9724264705882355</v>
      </c>
      <c r="AD33" s="20">
        <f t="shared" si="19"/>
        <v>-10.460227272727277</v>
      </c>
      <c r="AE33" s="20">
        <f t="shared" si="19"/>
        <v>-8.7822580645161317</v>
      </c>
      <c r="AF33" s="20">
        <f t="shared" si="19"/>
        <v>6.9444444444442865E-2</v>
      </c>
      <c r="AG33" s="20">
        <f t="shared" si="19"/>
        <v>-5.9968112244897966</v>
      </c>
      <c r="AH33" s="20">
        <f t="shared" si="19"/>
        <v>-5.6875</v>
      </c>
      <c r="AI33" s="20">
        <f t="shared" si="19"/>
        <v>-0.30927835051546282</v>
      </c>
      <c r="AJ33" s="20">
        <f t="shared" si="19"/>
        <v>3.8541666666666643</v>
      </c>
      <c r="AK33" s="20">
        <f t="shared" si="19"/>
        <v>3.1531249999999957</v>
      </c>
      <c r="AL33" s="20">
        <f t="shared" si="19"/>
        <v>4.0867718446601913</v>
      </c>
      <c r="AM33" s="20">
        <f t="shared" si="19"/>
        <v>6.6696428571428541</v>
      </c>
      <c r="AN33" s="20">
        <f t="shared" si="19"/>
        <v>-0.16497747747747837</v>
      </c>
      <c r="AO33" s="20">
        <f t="shared" si="19"/>
        <v>-6.5842889908256907</v>
      </c>
      <c r="AP33" s="20">
        <f t="shared" si="19"/>
        <v>-4.8125</v>
      </c>
      <c r="AQ33" s="20">
        <f t="shared" si="19"/>
        <v>-4.1844660194174779</v>
      </c>
      <c r="AR33" s="20">
        <f t="shared" si="19"/>
        <v>-0.6538461538461533</v>
      </c>
      <c r="AS33" s="20">
        <f t="shared" si="19"/>
        <v>4.6666666666666643</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-5.209821428571427</v>
      </c>
      <c r="D35" s="12">
        <f t="shared" ref="D35:AZ35" si="21">D33</f>
        <v>-0.25428082191780987</v>
      </c>
      <c r="E35" s="12">
        <f>IF(AND(E9&gt;79.99999%),E33,0)</f>
        <v>0</v>
      </c>
      <c r="F35" s="12">
        <f t="shared" ref="F35:AS35" si="22">IF(AND(F9&gt;79.99999%),F33,0)</f>
        <v>2.6748595505617949</v>
      </c>
      <c r="G35" s="12">
        <f t="shared" si="22"/>
        <v>6.25E-2</v>
      </c>
      <c r="H35" s="12">
        <f t="shared" si="22"/>
        <v>0</v>
      </c>
      <c r="I35" s="12">
        <f t="shared" si="22"/>
        <v>4.5755208333333357</v>
      </c>
      <c r="J35" s="12">
        <f t="shared" si="22"/>
        <v>0.19339622641509635</v>
      </c>
      <c r="K35" s="12">
        <f t="shared" ref="K35" si="23">IF(AND(K9&gt;79.99999%),K33,0)</f>
        <v>0.50294811320754462</v>
      </c>
      <c r="L35" s="12">
        <f t="shared" si="22"/>
        <v>15.773809523809518</v>
      </c>
      <c r="M35" s="12">
        <f t="shared" si="22"/>
        <v>0</v>
      </c>
      <c r="N35" s="12">
        <f t="shared" si="22"/>
        <v>0</v>
      </c>
      <c r="O35" s="12">
        <f t="shared" si="22"/>
        <v>0</v>
      </c>
      <c r="P35" s="12">
        <f t="shared" si="22"/>
        <v>0</v>
      </c>
      <c r="Q35" s="12">
        <f t="shared" si="22"/>
        <v>0</v>
      </c>
      <c r="R35" s="12">
        <f t="shared" si="22"/>
        <v>0</v>
      </c>
      <c r="S35" s="12">
        <f t="shared" si="22"/>
        <v>0</v>
      </c>
      <c r="T35" s="12">
        <f t="shared" si="22"/>
        <v>0</v>
      </c>
      <c r="U35" s="12">
        <f t="shared" si="22"/>
        <v>0</v>
      </c>
      <c r="V35" s="12">
        <f t="shared" si="22"/>
        <v>0</v>
      </c>
      <c r="W35" s="12">
        <f t="shared" si="22"/>
        <v>0</v>
      </c>
      <c r="X35" s="12">
        <f t="shared" si="22"/>
        <v>0</v>
      </c>
      <c r="Y35" s="12">
        <f t="shared" si="22"/>
        <v>0</v>
      </c>
      <c r="Z35" s="12">
        <f t="shared" si="22"/>
        <v>0</v>
      </c>
      <c r="AA35" s="12">
        <f t="shared" si="22"/>
        <v>0</v>
      </c>
      <c r="AB35" s="12">
        <f t="shared" si="22"/>
        <v>0</v>
      </c>
      <c r="AC35" s="12">
        <f t="shared" si="22"/>
        <v>0</v>
      </c>
      <c r="AD35" s="12">
        <f t="shared" si="22"/>
        <v>0</v>
      </c>
      <c r="AE35" s="12">
        <f t="shared" si="22"/>
        <v>0</v>
      </c>
      <c r="AF35" s="12">
        <f t="shared" si="22"/>
        <v>0</v>
      </c>
      <c r="AG35" s="12">
        <f t="shared" si="22"/>
        <v>0</v>
      </c>
      <c r="AH35" s="12">
        <f t="shared" si="22"/>
        <v>0</v>
      </c>
      <c r="AI35" s="12">
        <f t="shared" si="22"/>
        <v>-0.30927835051546282</v>
      </c>
      <c r="AJ35" s="12">
        <f t="shared" si="22"/>
        <v>3.8541666666666643</v>
      </c>
      <c r="AK35" s="12">
        <f t="shared" si="22"/>
        <v>3.1531249999999957</v>
      </c>
      <c r="AL35" s="12">
        <f t="shared" si="22"/>
        <v>4.0867718446601913</v>
      </c>
      <c r="AM35" s="12">
        <f t="shared" si="22"/>
        <v>6.6696428571428541</v>
      </c>
      <c r="AN35" s="12">
        <f t="shared" si="22"/>
        <v>-0.16497747747747837</v>
      </c>
      <c r="AO35" s="12">
        <f t="shared" si="22"/>
        <v>0</v>
      </c>
      <c r="AP35" s="12">
        <f t="shared" si="22"/>
        <v>0</v>
      </c>
      <c r="AQ35" s="12">
        <f t="shared" si="22"/>
        <v>0</v>
      </c>
      <c r="AR35" s="12">
        <f t="shared" si="22"/>
        <v>0</v>
      </c>
      <c r="AS35" s="12">
        <f t="shared" si="22"/>
        <v>4.6666666666666643</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F2" sqref="F2"/>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2.8629436929124754</v>
      </c>
      <c r="K24" s="114">
        <f t="shared" si="12"/>
        <v>2.4859340393169518</v>
      </c>
      <c r="L24" s="113">
        <f t="shared" si="12"/>
        <v>2.7194654817310697</v>
      </c>
      <c r="M24" s="114">
        <f t="shared" si="12"/>
        <v>2.8291213479299029</v>
      </c>
      <c r="N24" s="113">
        <f t="shared" si="12"/>
        <v>2.3904978831345693</v>
      </c>
      <c r="O24" s="114">
        <f t="shared" si="12"/>
        <v>2.3027731901755026</v>
      </c>
      <c r="P24" s="113">
        <f t="shared" si="12"/>
        <v>2.3685667098948024</v>
      </c>
      <c r="Q24" s="114">
        <f t="shared" si="12"/>
        <v>2.3247043634152691</v>
      </c>
      <c r="R24" s="113">
        <f t="shared" si="12"/>
        <v>2.5001537493334025</v>
      </c>
      <c r="S24" s="114">
        <f t="shared" si="12"/>
        <v>2.1492549774971357</v>
      </c>
      <c r="T24" s="113">
        <f t="shared" si="12"/>
        <v>2.2808420169357357</v>
      </c>
      <c r="U24" s="114">
        <f t="shared" si="12"/>
        <v>2.3027731901755026</v>
      </c>
      <c r="V24" s="113">
        <f t="shared" si="12"/>
        <v>2.2150484972164355</v>
      </c>
      <c r="W24" s="114">
        <f t="shared" si="12"/>
        <v>2.6968416439556986</v>
      </c>
      <c r="X24" s="113">
        <f t="shared" si="12"/>
        <v>2.4721048402927237</v>
      </c>
      <c r="Y24" s="114">
        <f t="shared" si="12"/>
        <v>2.781117945329314</v>
      </c>
      <c r="Z24" s="113">
        <f t="shared" si="12"/>
        <v>2.8373021462450576</v>
      </c>
      <c r="AA24" s="114">
        <f t="shared" si="12"/>
        <v>2.5001969407505955</v>
      </c>
      <c r="AB24" s="113">
        <f t="shared" si="12"/>
        <v>2.8934863471608012</v>
      </c>
      <c r="AC24" s="114">
        <f t="shared" si="12"/>
        <v>2.8653942467029294</v>
      </c>
      <c r="AD24" s="113">
        <f t="shared" si="12"/>
        <v>2.781117945329314</v>
      </c>
      <c r="AE24" s="114">
        <f t="shared" si="12"/>
        <v>2.6125653425820827</v>
      </c>
      <c r="AF24" s="113">
        <f t="shared" si="12"/>
        <v>2.5282890412084673</v>
      </c>
      <c r="AG24" s="114">
        <f t="shared" si="12"/>
        <v>2.7530258448714422</v>
      </c>
      <c r="AH24" s="113">
        <f t="shared" si="12"/>
        <v>2.7249337444135704</v>
      </c>
      <c r="AI24" s="114">
        <f t="shared" si="12"/>
        <v>2.7249337444135704</v>
      </c>
      <c r="AJ24" s="113">
        <f t="shared" si="12"/>
        <v>2.6968416439556986</v>
      </c>
      <c r="AK24" s="114">
        <f t="shared" si="12"/>
        <v>2.8092100457871858</v>
      </c>
      <c r="AL24" s="113">
        <f t="shared" si="12"/>
        <v>2.8934863471608012</v>
      </c>
      <c r="AM24" s="114">
        <f t="shared" si="12"/>
        <v>2.9496705480765453</v>
      </c>
      <c r="AN24" s="113">
        <f t="shared" si="12"/>
        <v>3.7503552974329697</v>
      </c>
      <c r="AO24" s="114">
        <f t="shared" si="12"/>
        <v>3.6827813281098529</v>
      </c>
      <c r="AP24" s="113">
        <f t="shared" si="12"/>
        <v>3.4800594201405031</v>
      </c>
      <c r="AQ24" s="114">
        <f t="shared" si="12"/>
        <v>2.6751075399724051</v>
      </c>
      <c r="AR24" s="113">
        <f t="shared" si="12"/>
        <v>2.3135453455647612</v>
      </c>
      <c r="AS24" s="114">
        <f t="shared" si="12"/>
        <v>2.301306600161896</v>
      </c>
      <c r="AT24" s="113">
        <f t="shared" si="12"/>
        <v>2.5570073335132175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3.0866442602493409</v>
      </c>
      <c r="K25" s="123">
        <f t="shared" si="14"/>
        <v>2.6744388661147136</v>
      </c>
      <c r="L25" s="122">
        <f t="shared" si="14"/>
        <v>2.6026997605240108</v>
      </c>
      <c r="M25" s="123">
        <f t="shared" si="14"/>
        <v>2.7742934148304865</v>
      </c>
      <c r="N25" s="122">
        <f t="shared" si="14"/>
        <v>2.6098096155322361</v>
      </c>
      <c r="O25" s="123">
        <f t="shared" si="14"/>
        <v>2.346635536655036</v>
      </c>
      <c r="P25" s="122">
        <f t="shared" si="14"/>
        <v>2.3356699500351525</v>
      </c>
      <c r="Q25" s="123">
        <f t="shared" si="14"/>
        <v>2.346635536655036</v>
      </c>
      <c r="R25" s="122">
        <f t="shared" si="14"/>
        <v>2.4124290563743358</v>
      </c>
      <c r="S25" s="123">
        <f t="shared" si="14"/>
        <v>2.3247043634152691</v>
      </c>
      <c r="T25" s="122">
        <f t="shared" si="14"/>
        <v>2.2150484972164355</v>
      </c>
      <c r="U25" s="123">
        <f t="shared" si="14"/>
        <v>2.2918076035556192</v>
      </c>
      <c r="V25" s="122">
        <f t="shared" si="14"/>
        <v>2.2589108436959693</v>
      </c>
      <c r="W25" s="123">
        <f t="shared" si="14"/>
        <v>2.455945070586067</v>
      </c>
      <c r="X25" s="122">
        <f t="shared" si="14"/>
        <v>2.5844732421242114</v>
      </c>
      <c r="Y25" s="123">
        <f t="shared" si="14"/>
        <v>2.6266113928110189</v>
      </c>
      <c r="Z25" s="122">
        <f t="shared" si="14"/>
        <v>2.8092100457871858</v>
      </c>
      <c r="AA25" s="123">
        <f t="shared" si="14"/>
        <v>2.6687495434978263</v>
      </c>
      <c r="AB25" s="122">
        <f t="shared" si="14"/>
        <v>2.6968416439556986</v>
      </c>
      <c r="AC25" s="123">
        <f t="shared" si="14"/>
        <v>2.8794402969318655</v>
      </c>
      <c r="AD25" s="122">
        <f t="shared" si="14"/>
        <v>2.8232560960161219</v>
      </c>
      <c r="AE25" s="123">
        <f t="shared" si="14"/>
        <v>2.6968416439556986</v>
      </c>
      <c r="AF25" s="122">
        <f t="shared" si="14"/>
        <v>2.5704271918952752</v>
      </c>
      <c r="AG25" s="123">
        <f t="shared" si="14"/>
        <v>2.640657443039955</v>
      </c>
      <c r="AH25" s="122">
        <f t="shared" si="14"/>
        <v>2.7389797946425061</v>
      </c>
      <c r="AI25" s="123">
        <f t="shared" si="14"/>
        <v>2.7249337444135704</v>
      </c>
      <c r="AJ25" s="122">
        <f t="shared" si="14"/>
        <v>2.7108876941846347</v>
      </c>
      <c r="AK25" s="123">
        <f t="shared" si="14"/>
        <v>2.7530258448714422</v>
      </c>
      <c r="AL25" s="122">
        <f t="shared" si="14"/>
        <v>2.8513481964739933</v>
      </c>
      <c r="AM25" s="123">
        <f t="shared" si="14"/>
        <v>2.921578447618673</v>
      </c>
      <c r="AN25" s="122">
        <f t="shared" si="14"/>
        <v>3.3500129227547575</v>
      </c>
      <c r="AO25" s="123">
        <f t="shared" si="14"/>
        <v>3.7165683127714111</v>
      </c>
      <c r="AP25" s="122">
        <f t="shared" si="14"/>
        <v>3.581420374125178</v>
      </c>
      <c r="AQ25" s="123">
        <f t="shared" si="14"/>
        <v>3.0775834800564539</v>
      </c>
      <c r="AR25" s="122">
        <f t="shared" si="14"/>
        <v>2.4943264427685832</v>
      </c>
      <c r="AS25" s="123">
        <f t="shared" si="14"/>
        <v>2.3074259728633288</v>
      </c>
      <c r="AT25" s="122">
        <f t="shared" si="14"/>
        <v>2.4291569668375566</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37.024828767123289</v>
      </c>
      <c r="K26" s="116">
        <f>IF(J26+I28+(IF(J16&gt;0,0,J16))&gt;'SDR Patient and Stations'!$E$2,'SDR Patient and Stations'!$E$2,J26+I28+(IF(J16&gt;0,0,J16)))</f>
        <v>42.237645222819488</v>
      </c>
      <c r="L26" s="117">
        <f>IF(K26+J28+(IF(K16&gt;0,0,K16))&gt;'SDR Patient and Stations'!$E$2,'SDR Patient and Stations'!$E$2,K26+J28+(IF(K16&gt;0,0,K16)))</f>
        <v>45.597195784617234</v>
      </c>
      <c r="M26" s="116">
        <f>IF(L26+K28+(IF(L16&gt;0,0,L16))&gt;'SDR Patient and Stations'!$E$2,'SDR Patient and Stations'!$E$2,L26+K28+(IF(L16&gt;0,0,L16)))</f>
        <v>45.597195784617234</v>
      </c>
      <c r="N26" s="117">
        <f>IF(M26+L28+(IF(M16&gt;0,0,M16))&gt;'SDR Patient and Stations'!$E$2,'SDR Patient and Stations'!$E$2,M26+L28+(IF(M16&gt;0,0,M16)))</f>
        <v>45.597195784617234</v>
      </c>
      <c r="O26" s="116">
        <f>IF(N26+M28+(IF(N16&gt;0,0,N16))&gt;'SDR Patient and Stations'!$E$2,'SDR Patient and Stations'!$E$2,N26+M28+(IF(N16&gt;0,0,N16)))</f>
        <v>45.597195784617234</v>
      </c>
      <c r="P26" s="117">
        <f>IF(O26+N28+(IF(O16&gt;0,0,O16))&gt;'SDR Patient and Stations'!$E$2,'SDR Patient and Stations'!$E$2,O26+N28+(IF(O16&gt;0,0,O16)))</f>
        <v>45.597195784617234</v>
      </c>
      <c r="Q26" s="116">
        <f>IF(P26+O28+(IF(P16&gt;0,0,P16))&gt;'SDR Patient and Stations'!$E$2,'SDR Patient and Stations'!$E$2,P26+O28+(IF(P16&gt;0,0,P16)))</f>
        <v>45.597195784617234</v>
      </c>
      <c r="R26" s="117">
        <f>IF(Q26+P28+(IF(Q16&gt;0,0,Q16))&gt;'SDR Patient and Stations'!$E$2,'SDR Patient and Stations'!$E$2,Q26+P28+(IF(Q16&gt;0,0,Q16)))</f>
        <v>45.597195784617234</v>
      </c>
      <c r="S26" s="116">
        <f>IF(R26+Q28+(IF(R16&gt;0,0,R16))&gt;'SDR Patient and Stations'!$E$2,'SDR Patient and Stations'!$E$2,R26+Q28+(IF(R16&gt;0,0,R16)))</f>
        <v>45.597195784617234</v>
      </c>
      <c r="T26" s="117">
        <f>IF(S26+R28+(IF(S16&gt;0,0,S16))&gt;'SDR Patient and Stations'!$E$2,'SDR Patient and Stations'!$E$2,S26+R28+(IF(S16&gt;0,0,S16)))</f>
        <v>45.597195784617234</v>
      </c>
      <c r="U26" s="116">
        <f>IF(T26+S28+(IF(T16&gt;0,0,T16))&gt;'SDR Patient and Stations'!$E$2,'SDR Patient and Stations'!$E$2,T26+S28+(IF(T16&gt;0,0,T16)))</f>
        <v>45.597195784617234</v>
      </c>
      <c r="V26" s="117">
        <f>IF(U26+T28+(IF(U16&gt;0,0,U16))&gt;'SDR Patient and Stations'!$E$2,'SDR Patient and Stations'!$E$2,U26+T28+(IF(U16&gt;0,0,U16)))</f>
        <v>45.597195784617234</v>
      </c>
      <c r="W26" s="116">
        <f>IF(V26+U28+(IF(V16&gt;0,0,V16))&gt;'SDR Patient and Stations'!$E$2,'SDR Patient and Stations'!$E$2,V26+U28+(IF(V16&gt;0,0,V16)))</f>
        <v>35.597195784617234</v>
      </c>
      <c r="X26" s="117">
        <f>IF(W26+V28+(IF(W16&gt;0,0,W16))&gt;'SDR Patient and Stations'!$E$2,'SDR Patient and Stations'!$E$2,W26+V28+(IF(W16&gt;0,0,W16)))</f>
        <v>35.597195784617234</v>
      </c>
      <c r="Y26" s="116">
        <f>IF(X26+W28+(IF(X16&gt;0,0,X16))&gt;'SDR Patient and Stations'!$E$2,'SDR Patient and Stations'!$E$2,X26+W28+(IF(X16&gt;0,0,X16)))</f>
        <v>35.597195784617234</v>
      </c>
      <c r="Z26" s="117">
        <f>IF(Y26+X28+(IF(Y16&gt;0,0,Y16))&gt;'SDR Patient and Stations'!$E$2,'SDR Patient and Stations'!$E$2,Y26+X28+(IF(Y16&gt;0,0,Y16)))</f>
        <v>35.597195784617234</v>
      </c>
      <c r="AA26" s="116">
        <f>IF(Z26+Y28+(IF(Z16&gt;0,0,Z16))&gt;'SDR Patient and Stations'!$E$2,'SDR Patient and Stations'!$E$2,Z26+Y28+(IF(Z16&gt;0,0,Z16)))</f>
        <v>35.597195784617234</v>
      </c>
      <c r="AB26" s="117">
        <f>IF(AA26+Z28+(IF(AA16&gt;0,0,AA16))&gt;'SDR Patient and Stations'!$E$2,'SDR Patient and Stations'!$E$2,AA26+Z28+(IF(AA16&gt;0,0,AA16)))</f>
        <v>35.597195784617234</v>
      </c>
      <c r="AC26" s="116">
        <f>IF(AB26+AA28+(IF(AB16&gt;0,0,AB16))&gt;'SDR Patient and Stations'!$E$2,'SDR Patient and Stations'!$E$2,AB26+AA28+(IF(AB16&gt;0,0,AB16)))</f>
        <v>35.597195784617234</v>
      </c>
      <c r="AD26" s="117">
        <f>IF(AC26+AB28+(IF(AC16&gt;0,0,AC16))&gt;'SDR Patient and Stations'!$E$2,'SDR Patient and Stations'!$E$2,AC26+AB28+(IF(AC16&gt;0,0,AC16)))</f>
        <v>35.597195784617234</v>
      </c>
      <c r="AE26" s="116">
        <f>IF(AD26+AC28+(IF(AD16&gt;0,0,AD16))&gt;'SDR Patient and Stations'!$E$2,'SDR Patient and Stations'!$E$2,AD26+AC28+(IF(AD16&gt;0,0,AD16)))</f>
        <v>35.597195784617234</v>
      </c>
      <c r="AF26" s="117">
        <f>IF(AE26+AD28+(IF(AE16&gt;0,0,AE16))&gt;'SDR Patient and Stations'!$E$2,'SDR Patient and Stations'!$E$2,AE26+AD28+(IF(AE16&gt;0,0,AE16)))</f>
        <v>35.597195784617234</v>
      </c>
      <c r="AG26" s="116">
        <f>IF(AF26+AE28+(IF(AF16&gt;0,0,AF16))&gt;'SDR Patient and Stations'!$E$2,'SDR Patient and Stations'!$E$2,AF26+AE28+(IF(AF16&gt;0,0,AF16)))</f>
        <v>35.597195784617234</v>
      </c>
      <c r="AH26" s="117">
        <f>IF(AG26+AF28+(IF(AG16&gt;0,0,AG16))&gt;'SDR Patient and Stations'!$E$2,'SDR Patient and Stations'!$E$2,AG26+AF28+(IF(AG16&gt;0,0,AG16)))</f>
        <v>35.597195784617234</v>
      </c>
      <c r="AI26" s="116">
        <f>IF(AH26+AG28+(IF(AH16&gt;0,0,AH16))&gt;'SDR Patient and Stations'!$E$2,'SDR Patient and Stations'!$E$2,AH26+AG28+(IF(AH16&gt;0,0,AH16)))</f>
        <v>35.597195784617234</v>
      </c>
      <c r="AJ26" s="117">
        <f>IF(AI26+AH28+(IF(AI16&gt;0,0,AI16))&gt;'SDR Patient and Stations'!$E$2,'SDR Patient and Stations'!$E$2,AI26+AH28+(IF(AI16&gt;0,0,AI16)))</f>
        <v>35.597195784617234</v>
      </c>
      <c r="AK26" s="116">
        <f>IF(AJ26+AI28+(IF(AJ16&gt;0,0,AJ16))&gt;'SDR Patient and Stations'!$E$2,'SDR Patient and Stations'!$E$2,AJ26+AI28+(IF(AJ16&gt;0,0,AJ16)))</f>
        <v>35.597195784617234</v>
      </c>
      <c r="AL26" s="117">
        <f>IF(AK26+AJ28+(IF(AK16&gt;0,0,AK16))&gt;'SDR Patient and Stations'!$E$2,'SDR Patient and Stations'!$E$2,AK26+AJ28+(IF(AK16&gt;0,0,AK16)))</f>
        <v>35.597195784617234</v>
      </c>
      <c r="AM26" s="116">
        <f>IF(AL26+AK28+(IF(AL16&gt;0,0,AL16))&gt;'SDR Patient and Stations'!$E$2,'SDR Patient and Stations'!$E$2,AL26+AK28+(IF(AL16&gt;0,0,AL16)))</f>
        <v>35.597195784617234</v>
      </c>
      <c r="AN26" s="117">
        <f>IF(AM26+AL28+(IF(AM16&gt;0,0,AM16))&gt;'SDR Patient and Stations'!$E$2,'SDR Patient and Stations'!$E$2,AM26+AL28+(IF(AM16&gt;0,0,AM16)))</f>
        <v>29.597195784617234</v>
      </c>
      <c r="AO26" s="116">
        <f>IF(AN26+AM28+(IF(AN16&gt;0,0,AN16))&gt;'SDR Patient and Stations'!$E$2,'SDR Patient and Stations'!$E$2,AN26+AM28+(IF(AN16&gt;0,0,AN16)))</f>
        <v>29.597195784617234</v>
      </c>
      <c r="AP26" s="117">
        <f>IF(AO26+AN28+(IF(AO16&gt;0,0,AO16))&gt;'SDR Patient and Stations'!$E$2,'SDR Patient and Stations'!$E$2,AO26+AN28+(IF(AO16&gt;0,0,AO16)))</f>
        <v>29.597195784617234</v>
      </c>
      <c r="AQ26" s="116">
        <f>IF(AP26+AO28+(IF(AP16&gt;0,0,AP16))&gt;'SDR Patient and Stations'!$E$2,'SDR Patient and Stations'!$E$2,AP26+AO28+(IF(AP16&gt;0,0,AP16)))</f>
        <v>38.503124999999997</v>
      </c>
      <c r="AR26" s="117">
        <f>IF(AQ26+AP28+(IF(AQ16&gt;0,0,AQ16))&gt;'SDR Patient and Stations'!$E$2,'SDR Patient and Stations'!$E$2,AQ26+AP28+(IF(AQ16&gt;0,0,AQ16)))</f>
        <v>44.952652516353631</v>
      </c>
      <c r="AS26" s="116">
        <f>IF(AR26+AQ28+(IF(AR16&gt;0,0,AR16))&gt;'SDR Patient and Stations'!$E$2,'SDR Patient and Stations'!$E$2,AR26+AQ28+(IF(AR16&gt;0,0,AR16)))</f>
        <v>46.929861493641155</v>
      </c>
      <c r="AT26" s="117">
        <f>IF(AS26+AR28+(IF(AS16&gt;0,0,AS16))&gt;'SDR Patient and Stations'!$E$2,'SDR Patient and Stations'!$E$2,AS26+AR28+(IF(AS16&gt;0,0,AS16)))</f>
        <v>46.929861493641155</v>
      </c>
      <c r="AU26" s="116">
        <f>IF(AT26+AS28+(IF(AT16&gt;0,0,AT16))&gt;'SDR Patient and Stations'!$E$2,'SDR Patient and Stations'!$E$2,AT26+AS28+(IF(AT16&gt;0,0,AT16)))</f>
        <v>46.929861493641155</v>
      </c>
      <c r="AV26" s="117">
        <f>IF(AU26+AT28+(IF(AU16&gt;0,0,AU16))&gt;'SDR Patient and Stations'!$E$2,'SDR Patient and Stations'!$E$2,AU26+AT28+(IF(AU16&gt;0,0,AU16)))</f>
        <v>46.929861493641155</v>
      </c>
      <c r="AW26" s="116">
        <f>IF(AV26+AU28+(IF(AV16&gt;0,0,AV16))&gt;'SDR Patient and Stations'!$E$2,'SDR Patient and Stations'!$E$2,AV26+AU28+(IF(AV16&gt;0,0,AV16)))</f>
        <v>46.929861493641155</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8.0248287671232887</v>
      </c>
      <c r="I28" s="116">
        <f t="shared" si="15"/>
        <v>5.2128164556961991</v>
      </c>
      <c r="J28" s="117">
        <f t="shared" si="15"/>
        <v>3.3595505617977466</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8.9059292153827627</v>
      </c>
      <c r="AP28" s="117">
        <f t="shared" si="15"/>
        <v>6.4495275163536334</v>
      </c>
      <c r="AQ28" s="116">
        <f t="shared" si="15"/>
        <v>1.9772089772875248</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35.361607142857139</v>
      </c>
      <c r="G45" s="69">
        <f t="shared" ref="G45:AZ45" si="23">G43/$F$1</f>
        <v>37.024828767123289</v>
      </c>
      <c r="H45" s="61">
        <f t="shared" si="23"/>
        <v>34.212816455696199</v>
      </c>
      <c r="I45" s="69">
        <f t="shared" si="23"/>
        <v>32.359550561797747</v>
      </c>
      <c r="J45" s="61">
        <f t="shared" si="23"/>
        <v>37.755376344086017</v>
      </c>
      <c r="K45" s="69">
        <f t="shared" si="23"/>
        <v>37.046370967741936</v>
      </c>
      <c r="L45" s="61">
        <f t="shared" si="23"/>
        <v>50.052083333333336</v>
      </c>
      <c r="M45" s="69">
        <f t="shared" si="23"/>
        <v>49.059551886792448</v>
      </c>
      <c r="N45" s="61">
        <f t="shared" si="23"/>
        <v>35.360119047619044</v>
      </c>
      <c r="O45" s="69">
        <f t="shared" si="23"/>
        <v>27.784778225806448</v>
      </c>
      <c r="P45" s="61">
        <f t="shared" si="23"/>
        <v>28.255813953488367</v>
      </c>
      <c r="Q45" s="69">
        <f t="shared" si="23"/>
        <v>32.213302752293579</v>
      </c>
      <c r="R45" s="61">
        <f t="shared" si="23"/>
        <v>38.678571428571423</v>
      </c>
      <c r="S45" s="69">
        <f t="shared" si="23"/>
        <v>27.789351851851851</v>
      </c>
      <c r="T45" s="61">
        <f t="shared" si="23"/>
        <v>31.886792452830186</v>
      </c>
      <c r="U45" s="69">
        <f t="shared" si="23"/>
        <v>30.222039473684212</v>
      </c>
      <c r="V45" s="61">
        <f t="shared" si="23"/>
        <v>32.52869897959183</v>
      </c>
      <c r="W45" s="69">
        <f t="shared" si="23"/>
        <v>27.69230769230769</v>
      </c>
      <c r="X45" s="61">
        <f t="shared" si="23"/>
        <v>23.047619047619044</v>
      </c>
      <c r="Y45" s="69">
        <f t="shared" si="23"/>
        <v>30.324876237623759</v>
      </c>
      <c r="Z45" s="61">
        <f t="shared" si="23"/>
        <v>33.206380208333336</v>
      </c>
      <c r="AA45" s="69">
        <f t="shared" si="23"/>
        <v>28.128551136363637</v>
      </c>
      <c r="AB45" s="61">
        <f t="shared" si="23"/>
        <v>33.488005050505052</v>
      </c>
      <c r="AC45" s="69">
        <f t="shared" si="23"/>
        <v>32.190594059405939</v>
      </c>
      <c r="AD45" s="61">
        <f t="shared" si="23"/>
        <v>34.413623595505612</v>
      </c>
      <c r="AE45" s="69">
        <f t="shared" si="23"/>
        <v>26.240898058252426</v>
      </c>
      <c r="AF45" s="61">
        <f t="shared" si="23"/>
        <v>24.816176470588232</v>
      </c>
      <c r="AG45" s="69">
        <f t="shared" si="23"/>
        <v>30.315656565656564</v>
      </c>
      <c r="AH45" s="61">
        <f t="shared" si="23"/>
        <v>31.616263440860212</v>
      </c>
      <c r="AI45" s="69">
        <f t="shared" si="23"/>
        <v>32.670138888888886</v>
      </c>
      <c r="AJ45" s="61">
        <f t="shared" si="23"/>
        <v>29.387755102040817</v>
      </c>
      <c r="AK45" s="69">
        <f t="shared" si="23"/>
        <v>32.21649484536082</v>
      </c>
      <c r="AL45" s="61">
        <f t="shared" si="23"/>
        <v>34.178479381443296</v>
      </c>
      <c r="AM45" s="69">
        <f t="shared" si="23"/>
        <v>35.888671875</v>
      </c>
      <c r="AN45" s="61">
        <f t="shared" si="23"/>
        <v>38.503124999999997</v>
      </c>
      <c r="AO45" s="69">
        <f t="shared" si="23"/>
        <v>36.046723300970868</v>
      </c>
      <c r="AP45" s="61">
        <f t="shared" si="23"/>
        <v>31.574404761904759</v>
      </c>
      <c r="AQ45" s="69">
        <f t="shared" si="23"/>
        <v>29.867680180180177</v>
      </c>
      <c r="AR45" s="61">
        <f t="shared" si="23"/>
        <v>31.009174311926603</v>
      </c>
      <c r="AS45" s="69">
        <f t="shared" si="23"/>
        <v>35.388349514563103</v>
      </c>
      <c r="AT45" s="61">
        <f t="shared" si="23"/>
        <v>43.689320388349508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8.0248287671232887</v>
      </c>
      <c r="H47" s="118">
        <f>H45-H26</f>
        <v>5.2128164556961991</v>
      </c>
      <c r="I47" s="119">
        <f t="shared" ref="I47:AZ47" si="24">I45-I26</f>
        <v>3.3595505617977466</v>
      </c>
      <c r="J47" s="118">
        <f t="shared" si="24"/>
        <v>0.73054757696272787</v>
      </c>
      <c r="K47" s="119">
        <f t="shared" si="24"/>
        <v>-5.1912742550775519</v>
      </c>
      <c r="L47" s="118">
        <f t="shared" si="24"/>
        <v>4.4548875487161013</v>
      </c>
      <c r="M47" s="119">
        <f t="shared" si="24"/>
        <v>3.4623561021752138</v>
      </c>
      <c r="N47" s="118">
        <f t="shared" si="24"/>
        <v>-10.237076736998191</v>
      </c>
      <c r="O47" s="119">
        <f t="shared" si="24"/>
        <v>-17.812417558810786</v>
      </c>
      <c r="P47" s="118">
        <f t="shared" si="24"/>
        <v>-17.341381831128867</v>
      </c>
      <c r="Q47" s="119">
        <f t="shared" si="24"/>
        <v>-13.383893032323655</v>
      </c>
      <c r="R47" s="118">
        <f t="shared" si="24"/>
        <v>-6.9186243560458109</v>
      </c>
      <c r="S47" s="119">
        <f t="shared" si="24"/>
        <v>-17.807843932765383</v>
      </c>
      <c r="T47" s="118">
        <f t="shared" si="24"/>
        <v>-13.710403331787049</v>
      </c>
      <c r="U47" s="119">
        <f t="shared" si="24"/>
        <v>-15.375156310933022</v>
      </c>
      <c r="V47" s="118">
        <f t="shared" si="24"/>
        <v>-13.068496805025404</v>
      </c>
      <c r="W47" s="119">
        <f t="shared" si="24"/>
        <v>-7.9048880923095446</v>
      </c>
      <c r="X47" s="118">
        <f t="shared" si="24"/>
        <v>-12.549576736998191</v>
      </c>
      <c r="Y47" s="119">
        <f t="shared" si="24"/>
        <v>-5.2723195469934758</v>
      </c>
      <c r="Z47" s="118">
        <f t="shared" si="24"/>
        <v>-2.3908155762838987</v>
      </c>
      <c r="AA47" s="119">
        <f t="shared" si="24"/>
        <v>-7.4686446482535978</v>
      </c>
      <c r="AB47" s="118">
        <f t="shared" si="24"/>
        <v>-2.1091907341121825</v>
      </c>
      <c r="AC47" s="119">
        <f t="shared" si="24"/>
        <v>-3.4066017252112957</v>
      </c>
      <c r="AD47" s="118">
        <f t="shared" si="24"/>
        <v>-1.1835721891116222</v>
      </c>
      <c r="AE47" s="119">
        <f t="shared" si="24"/>
        <v>-9.3562977263648079</v>
      </c>
      <c r="AF47" s="118">
        <f t="shared" si="24"/>
        <v>-10.781019314029002</v>
      </c>
      <c r="AG47" s="119">
        <f t="shared" si="24"/>
        <v>-5.2815392189606705</v>
      </c>
      <c r="AH47" s="118">
        <f t="shared" si="24"/>
        <v>-3.9809323437570221</v>
      </c>
      <c r="AI47" s="119">
        <f t="shared" si="24"/>
        <v>-2.9270568957283487</v>
      </c>
      <c r="AJ47" s="118">
        <f t="shared" si="24"/>
        <v>-6.2094406825764175</v>
      </c>
      <c r="AK47" s="119">
        <f t="shared" si="24"/>
        <v>-3.380700939256414</v>
      </c>
      <c r="AL47" s="118">
        <f t="shared" si="24"/>
        <v>-1.4187164031739385</v>
      </c>
      <c r="AM47" s="119">
        <f t="shared" si="24"/>
        <v>0.29147609038276556</v>
      </c>
      <c r="AN47" s="118">
        <f t="shared" si="24"/>
        <v>8.9059292153827627</v>
      </c>
      <c r="AO47" s="119">
        <f t="shared" si="24"/>
        <v>6.4495275163536334</v>
      </c>
      <c r="AP47" s="118">
        <f t="shared" si="24"/>
        <v>1.9772089772875248</v>
      </c>
      <c r="AQ47" s="119">
        <f t="shared" si="24"/>
        <v>-8.6354448198198206</v>
      </c>
      <c r="AR47" s="118">
        <f t="shared" si="24"/>
        <v>-13.943478204427027</v>
      </c>
      <c r="AS47" s="119">
        <f t="shared" si="24"/>
        <v>-11.541511979078052</v>
      </c>
      <c r="AT47" s="118">
        <f t="shared" si="24"/>
        <v>-3.2405411052916477</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8.0248287671232887</v>
      </c>
      <c r="H49" s="63">
        <f>IF((((IF(AND(H24&gt;($F$1-0.00001),((H45-H26)&gt;0)),(H45-H26),0)))&gt;=10),10,(IF(AND(H24&gt;($F$1-0.00001),((H45-H26)&gt;0)),(H45-H26),0)))</f>
        <v>5.2128164556961991</v>
      </c>
      <c r="I49" s="71">
        <f t="shared" ref="I49:AZ49" si="25">IF((((IF(AND(I24&gt;($F$1-0.00001),((I45-I26)&gt;0)),(I45-I26),0)))&gt;=10),10,(IF(AND(I24&gt;($F$1-0.00001),((I45-I26)&gt;0)),(I45-I26),0)))</f>
        <v>3.3595505617977466</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8.9059292153827627</v>
      </c>
      <c r="AO49" s="71">
        <f t="shared" si="25"/>
        <v>6.4495275163536334</v>
      </c>
      <c r="AP49" s="63">
        <f t="shared" si="25"/>
        <v>1.9772089772875248</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A18" sqref="A1:XFD104857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9">J20+365.25</f>
        <v>36525.75</v>
      </c>
      <c r="M20" s="184">
        <f t="shared" si="9"/>
        <v>36707</v>
      </c>
      <c r="N20" s="185">
        <f t="shared" si="9"/>
        <v>36891</v>
      </c>
      <c r="O20" s="184">
        <f t="shared" si="9"/>
        <v>37072.25</v>
      </c>
      <c r="P20" s="185">
        <f t="shared" si="9"/>
        <v>37256.25</v>
      </c>
      <c r="Q20" s="184">
        <f t="shared" si="9"/>
        <v>37437.5</v>
      </c>
      <c r="R20" s="185">
        <f t="shared" si="9"/>
        <v>37621.5</v>
      </c>
      <c r="S20" s="184">
        <f t="shared" si="9"/>
        <v>37802.75</v>
      </c>
      <c r="T20" s="185">
        <f t="shared" si="9"/>
        <v>37986.75</v>
      </c>
      <c r="U20" s="184">
        <f t="shared" si="9"/>
        <v>38168</v>
      </c>
      <c r="V20" s="185">
        <f t="shared" si="9"/>
        <v>38352</v>
      </c>
      <c r="W20" s="184">
        <f t="shared" si="9"/>
        <v>38533.25</v>
      </c>
      <c r="X20" s="185">
        <f t="shared" si="9"/>
        <v>38717.25</v>
      </c>
      <c r="Y20" s="184">
        <f t="shared" si="9"/>
        <v>38898.5</v>
      </c>
      <c r="Z20" s="185">
        <f t="shared" si="9"/>
        <v>39082.5</v>
      </c>
      <c r="AA20" s="184">
        <f t="shared" si="9"/>
        <v>39263.75</v>
      </c>
      <c r="AB20" s="185">
        <f t="shared" si="9"/>
        <v>39447.75</v>
      </c>
      <c r="AC20" s="184">
        <f t="shared" si="9"/>
        <v>39629</v>
      </c>
      <c r="AD20" s="185">
        <f t="shared" si="9"/>
        <v>39813</v>
      </c>
      <c r="AE20" s="184">
        <f t="shared" si="9"/>
        <v>39994.25</v>
      </c>
      <c r="AF20" s="185">
        <f t="shared" si="9"/>
        <v>40178.25</v>
      </c>
      <c r="AG20" s="184">
        <f t="shared" si="9"/>
        <v>40359.5</v>
      </c>
      <c r="AH20" s="185">
        <f t="shared" si="9"/>
        <v>40543.5</v>
      </c>
      <c r="AI20" s="184">
        <f t="shared" si="9"/>
        <v>40724.75</v>
      </c>
      <c r="AJ20" s="185">
        <f t="shared" si="9"/>
        <v>40908.75</v>
      </c>
      <c r="AK20" s="184">
        <f t="shared" si="9"/>
        <v>41090</v>
      </c>
      <c r="AL20" s="185">
        <f t="shared" si="9"/>
        <v>41274</v>
      </c>
      <c r="AM20" s="184">
        <f t="shared" si="9"/>
        <v>41455.25</v>
      </c>
      <c r="AN20" s="185">
        <f t="shared" si="9"/>
        <v>41639.25</v>
      </c>
      <c r="AO20" s="184">
        <f t="shared" si="9"/>
        <v>41820.5</v>
      </c>
      <c r="AP20" s="185">
        <f t="shared" si="9"/>
        <v>42004.5</v>
      </c>
      <c r="AQ20" s="184">
        <f t="shared" si="9"/>
        <v>42185.75</v>
      </c>
      <c r="AR20" s="185">
        <f t="shared" si="9"/>
        <v>42369.75</v>
      </c>
      <c r="AS20" s="184">
        <f t="shared" si="9"/>
        <v>42551</v>
      </c>
      <c r="AT20" s="185">
        <f t="shared" si="9"/>
        <v>42735</v>
      </c>
      <c r="AU20" s="184">
        <f t="shared" si="9"/>
        <v>42916.25</v>
      </c>
      <c r="AV20" s="185">
        <f t="shared" si="9"/>
        <v>43100.25</v>
      </c>
      <c r="AW20" s="184">
        <f t="shared" si="9"/>
        <v>43281.5</v>
      </c>
      <c r="AX20" s="185">
        <f t="shared" si="9"/>
        <v>43465.5</v>
      </c>
      <c r="AY20" s="184">
        <f t="shared" si="9"/>
        <v>43646.75</v>
      </c>
      <c r="AZ20" s="185">
        <f t="shared" si="9"/>
        <v>43830.75</v>
      </c>
      <c r="BB20" s="184">
        <f>AY20+365.25</f>
        <v>44012</v>
      </c>
      <c r="BC20" s="185">
        <f>AZ20+365.25</f>
        <v>44196</v>
      </c>
      <c r="BD20" s="184">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4">J32/G26</f>
        <v>3.2068965517241379</v>
      </c>
      <c r="H24" s="113">
        <f t="shared" si="14"/>
        <v>3.2068965517241379</v>
      </c>
      <c r="I24" s="114">
        <f t="shared" si="14"/>
        <v>3.3103448275862069</v>
      </c>
      <c r="J24" s="113">
        <f t="shared" si="14"/>
        <v>2.8271568967510694</v>
      </c>
      <c r="K24" s="114">
        <f t="shared" si="14"/>
        <v>2.433970575866911</v>
      </c>
      <c r="L24" s="113">
        <f t="shared" si="14"/>
        <v>2.6434411824808923</v>
      </c>
      <c r="M24" s="114">
        <f t="shared" si="14"/>
        <v>2.7500315527422186</v>
      </c>
      <c r="N24" s="113">
        <f t="shared" si="14"/>
        <v>2.3236700716969132</v>
      </c>
      <c r="O24" s="114">
        <f t="shared" si="14"/>
        <v>2.2383977754878521</v>
      </c>
      <c r="P24" s="113">
        <f t="shared" si="14"/>
        <v>2.302351997644648</v>
      </c>
      <c r="Q24" s="114">
        <f t="shared" si="14"/>
        <v>2.2597158495401173</v>
      </c>
      <c r="R24" s="113">
        <f t="shared" si="14"/>
        <v>2.4302604419582394</v>
      </c>
      <c r="S24" s="114">
        <f t="shared" si="14"/>
        <v>2.0891712571219956</v>
      </c>
      <c r="T24" s="113">
        <f t="shared" si="14"/>
        <v>2.217079701435587</v>
      </c>
      <c r="U24" s="114">
        <f t="shared" si="14"/>
        <v>2.2383977754878521</v>
      </c>
      <c r="V24" s="113">
        <f t="shared" si="14"/>
        <v>2.1531254792787911</v>
      </c>
      <c r="W24" s="114">
        <f t="shared" si="14"/>
        <v>2.6010231503190409</v>
      </c>
      <c r="X24" s="113">
        <f t="shared" si="14"/>
        <v>2.3842712211257875</v>
      </c>
      <c r="Y24" s="114">
        <f t="shared" si="14"/>
        <v>2.6823051237665108</v>
      </c>
      <c r="Z24" s="113">
        <f t="shared" si="14"/>
        <v>2.7364931060648239</v>
      </c>
      <c r="AA24" s="114">
        <f t="shared" si="14"/>
        <v>2.4113652122749438</v>
      </c>
      <c r="AB24" s="113">
        <f t="shared" si="14"/>
        <v>2.7906810883631374</v>
      </c>
      <c r="AC24" s="114">
        <f t="shared" si="14"/>
        <v>2.7635870972139807</v>
      </c>
      <c r="AD24" s="113">
        <f t="shared" si="14"/>
        <v>2.6823051237665108</v>
      </c>
      <c r="AE24" s="114">
        <f t="shared" si="14"/>
        <v>2.5197411768715705</v>
      </c>
      <c r="AF24" s="113">
        <f t="shared" si="14"/>
        <v>2.4384592034241006</v>
      </c>
      <c r="AG24" s="114">
        <f t="shared" si="14"/>
        <v>2.655211132617354</v>
      </c>
      <c r="AH24" s="113">
        <f t="shared" si="14"/>
        <v>2.6281171414681972</v>
      </c>
      <c r="AI24" s="114">
        <f t="shared" si="14"/>
        <v>2.6281171414681972</v>
      </c>
      <c r="AJ24" s="113">
        <f t="shared" si="14"/>
        <v>2.6010231503190409</v>
      </c>
      <c r="AK24" s="114">
        <f t="shared" si="14"/>
        <v>2.7093991149156675</v>
      </c>
      <c r="AL24" s="113">
        <f t="shared" si="14"/>
        <v>2.7906810883631374</v>
      </c>
      <c r="AM24" s="114">
        <f t="shared" si="14"/>
        <v>2.8448690706614506</v>
      </c>
      <c r="AN24" s="113">
        <f t="shared" si="14"/>
        <v>3.5912390043459181</v>
      </c>
      <c r="AO24" s="114">
        <f t="shared" si="14"/>
        <v>3.5265319952586043</v>
      </c>
      <c r="AP24" s="113">
        <f t="shared" si="14"/>
        <v>3.3324109679966627</v>
      </c>
      <c r="AQ24" s="114">
        <f t="shared" si="14"/>
        <v>2.6416686957227498</v>
      </c>
      <c r="AR24" s="113">
        <f t="shared" si="14"/>
        <v>2.3326249329748641</v>
      </c>
      <c r="AS24" s="114">
        <f t="shared" si="14"/>
        <v>2.3658014125674227</v>
      </c>
      <c r="AT24" s="113">
        <f t="shared" si="14"/>
        <v>2.6286682361860252</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5">AVERAGE(D24:E24)</f>
        <v>2.6206896551724137</v>
      </c>
      <c r="F25" s="177">
        <f t="shared" si="15"/>
        <v>2.896551724137931</v>
      </c>
      <c r="G25" s="177">
        <f t="shared" si="15"/>
        <v>3.1379310344827589</v>
      </c>
      <c r="H25" s="122">
        <f>AVERAGE(G24:H24)</f>
        <v>3.2068965517241379</v>
      </c>
      <c r="I25" s="123">
        <f t="shared" ref="I25:AZ25" si="16">AVERAGE(H24:I24)</f>
        <v>3.2586206896551726</v>
      </c>
      <c r="J25" s="122">
        <f t="shared" si="16"/>
        <v>3.0687508621686383</v>
      </c>
      <c r="K25" s="123">
        <f t="shared" si="16"/>
        <v>2.6305637363089902</v>
      </c>
      <c r="L25" s="122">
        <f t="shared" si="16"/>
        <v>2.5387058791739019</v>
      </c>
      <c r="M25" s="123">
        <f t="shared" si="16"/>
        <v>2.6967363676115554</v>
      </c>
      <c r="N25" s="122">
        <f t="shared" si="16"/>
        <v>2.5368508122195657</v>
      </c>
      <c r="O25" s="123">
        <f t="shared" si="16"/>
        <v>2.2810339235923829</v>
      </c>
      <c r="P25" s="122">
        <f t="shared" si="16"/>
        <v>2.2703748865662501</v>
      </c>
      <c r="Q25" s="123">
        <f t="shared" si="16"/>
        <v>2.2810339235923829</v>
      </c>
      <c r="R25" s="122">
        <f t="shared" si="16"/>
        <v>2.3449881457491784</v>
      </c>
      <c r="S25" s="123">
        <f t="shared" si="16"/>
        <v>2.2597158495401173</v>
      </c>
      <c r="T25" s="122">
        <f t="shared" si="16"/>
        <v>2.1531254792787911</v>
      </c>
      <c r="U25" s="123">
        <f t="shared" si="16"/>
        <v>2.2277387384617198</v>
      </c>
      <c r="V25" s="122">
        <f t="shared" si="16"/>
        <v>2.1957616273833214</v>
      </c>
      <c r="W25" s="123">
        <f t="shared" si="16"/>
        <v>2.3770743147989162</v>
      </c>
      <c r="X25" s="122">
        <f t="shared" si="16"/>
        <v>2.4926471857224142</v>
      </c>
      <c r="Y25" s="123">
        <f t="shared" si="16"/>
        <v>2.5332881724461491</v>
      </c>
      <c r="Z25" s="122">
        <f t="shared" si="16"/>
        <v>2.7093991149156675</v>
      </c>
      <c r="AA25" s="123">
        <f t="shared" si="16"/>
        <v>2.5739291591698841</v>
      </c>
      <c r="AB25" s="122">
        <f t="shared" si="16"/>
        <v>2.6010231503190404</v>
      </c>
      <c r="AC25" s="123">
        <f t="shared" si="16"/>
        <v>2.7771340927885593</v>
      </c>
      <c r="AD25" s="122">
        <f t="shared" si="16"/>
        <v>2.7229461104902457</v>
      </c>
      <c r="AE25" s="123">
        <f t="shared" si="16"/>
        <v>2.6010231503190404</v>
      </c>
      <c r="AF25" s="122">
        <f t="shared" si="16"/>
        <v>2.4791001901478356</v>
      </c>
      <c r="AG25" s="123">
        <f t="shared" si="16"/>
        <v>2.5468351680207273</v>
      </c>
      <c r="AH25" s="122">
        <f t="shared" si="16"/>
        <v>2.6416641370427758</v>
      </c>
      <c r="AI25" s="123">
        <f t="shared" si="16"/>
        <v>2.6281171414681972</v>
      </c>
      <c r="AJ25" s="122">
        <f t="shared" si="16"/>
        <v>2.614570145893619</v>
      </c>
      <c r="AK25" s="123">
        <f t="shared" si="16"/>
        <v>2.655211132617354</v>
      </c>
      <c r="AL25" s="122">
        <f t="shared" si="16"/>
        <v>2.7500401016394025</v>
      </c>
      <c r="AM25" s="123">
        <f t="shared" si="16"/>
        <v>2.8177750795122938</v>
      </c>
      <c r="AN25" s="122">
        <f t="shared" si="16"/>
        <v>3.2180540375036841</v>
      </c>
      <c r="AO25" s="123">
        <f t="shared" si="16"/>
        <v>3.558885499802261</v>
      </c>
      <c r="AP25" s="122">
        <f t="shared" si="16"/>
        <v>3.4294714816276333</v>
      </c>
      <c r="AQ25" s="123">
        <f t="shared" si="16"/>
        <v>2.9870398318597062</v>
      </c>
      <c r="AR25" s="122">
        <f t="shared" si="16"/>
        <v>2.4871468143488071</v>
      </c>
      <c r="AS25" s="123">
        <f t="shared" si="16"/>
        <v>2.3492131727711434</v>
      </c>
      <c r="AT25" s="122">
        <f t="shared" si="16"/>
        <v>2.4972348243767239</v>
      </c>
      <c r="AU25" s="123" t="e">
        <f t="shared" si="16"/>
        <v>#N/A</v>
      </c>
      <c r="AV25" s="122" t="e">
        <f t="shared" si="16"/>
        <v>#N/A</v>
      </c>
      <c r="AW25" s="123" t="e">
        <f t="shared" si="16"/>
        <v>#N/A</v>
      </c>
      <c r="AX25" s="122" t="e">
        <f t="shared" si="16"/>
        <v>#N/A</v>
      </c>
      <c r="AY25" s="123" t="e">
        <f t="shared" si="16"/>
        <v>#N/A</v>
      </c>
      <c r="AZ25" s="122" t="e">
        <f t="shared" si="16"/>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37.493497485694469</v>
      </c>
      <c r="K26" s="116">
        <f>IF(J26+I28+(IF(J16&gt;0,0,J16))&gt;'SDR Patient and Stations'!$E$2,'SDR Patient and Stations'!$E$2,J26+I28+(IF(J16&gt;0,0,J16)))</f>
        <v>43.139387567412143</v>
      </c>
      <c r="L26" s="117">
        <f>IF(K26+J28+(IF(K16&gt;0,0,K16))&gt;'SDR Patient and Stations'!$E$2,'SDR Patient and Stations'!$E$2,K26+J28+(IF(K16&gt;0,0,K16)))</f>
        <v>46.908552693283283</v>
      </c>
      <c r="M26" s="116">
        <f>IF(L26+K28+(IF(L16&gt;0,0,L16))&gt;'SDR Patient and Stations'!$E$2,'SDR Patient and Stations'!$E$2,L26+K28+(IF(L16&gt;0,0,L16)))</f>
        <v>46.908552693283283</v>
      </c>
      <c r="N26" s="117">
        <f>IF(M26+L28+(IF(M16&gt;0,0,M16))&gt;'SDR Patient and Stations'!$E$2,'SDR Patient and Stations'!$E$2,M26+L28+(IF(M16&gt;0,0,M16)))</f>
        <v>46.908552693283283</v>
      </c>
      <c r="O26" s="116">
        <f>IF(N26+M28+(IF(N16&gt;0,0,N16))&gt;'SDR Patient and Stations'!$E$2,'SDR Patient and Stations'!$E$2,N26+M28+(IF(N16&gt;0,0,N16)))</f>
        <v>46.908552693283283</v>
      </c>
      <c r="P26" s="117">
        <f>IF(O26+N28+(IF(O16&gt;0,0,O16))&gt;'SDR Patient and Stations'!$E$2,'SDR Patient and Stations'!$E$2,O26+N28+(IF(O16&gt;0,0,O16)))</f>
        <v>46.908552693283283</v>
      </c>
      <c r="Q26" s="116">
        <f>IF(P26+O28+(IF(P16&gt;0,0,P16))&gt;'SDR Patient and Stations'!$E$2,'SDR Patient and Stations'!$E$2,P26+O28+(IF(P16&gt;0,0,P16)))</f>
        <v>46.908552693283283</v>
      </c>
      <c r="R26" s="117">
        <f>IF(Q26+P28+(IF(Q16&gt;0,0,Q16))&gt;'SDR Patient and Stations'!$E$2,'SDR Patient and Stations'!$E$2,Q26+P28+(IF(Q16&gt;0,0,Q16)))</f>
        <v>46.908552693283283</v>
      </c>
      <c r="S26" s="116">
        <f>IF(R26+Q28+(IF(R16&gt;0,0,R16))&gt;'SDR Patient and Stations'!$E$2,'SDR Patient and Stations'!$E$2,R26+Q28+(IF(R16&gt;0,0,R16)))</f>
        <v>46.908552693283283</v>
      </c>
      <c r="T26" s="117">
        <f>IF(S26+R28+(IF(S16&gt;0,0,S16))&gt;'SDR Patient and Stations'!$E$2,'SDR Patient and Stations'!$E$2,S26+R28+(IF(S16&gt;0,0,S16)))</f>
        <v>46.908552693283283</v>
      </c>
      <c r="U26" s="116">
        <f>IF(T26+S28+(IF(T16&gt;0,0,T16))&gt;'SDR Patient and Stations'!$E$2,'SDR Patient and Stations'!$E$2,T26+S28+(IF(T16&gt;0,0,T16)))</f>
        <v>46.908552693283283</v>
      </c>
      <c r="V26" s="117">
        <f>IF(U26+T28+(IF(U16&gt;0,0,U16))&gt;'SDR Patient and Stations'!$E$2,'SDR Patient and Stations'!$E$2,U26+T28+(IF(U16&gt;0,0,U16)))</f>
        <v>46.908552693283283</v>
      </c>
      <c r="W26" s="116">
        <f>IF(V26+U28+(IF(V16&gt;0,0,V16))&gt;'SDR Patient and Stations'!$E$2,'SDR Patient and Stations'!$E$2,V26+U28+(IF(V16&gt;0,0,V16)))</f>
        <v>36.908552693283283</v>
      </c>
      <c r="X26" s="117">
        <f>IF(W26+V28+(IF(W16&gt;0,0,W16))&gt;'SDR Patient and Stations'!$E$2,'SDR Patient and Stations'!$E$2,W26+V28+(IF(W16&gt;0,0,W16)))</f>
        <v>36.908552693283283</v>
      </c>
      <c r="Y26" s="116">
        <f>IF(X26+W28+(IF(X16&gt;0,0,X16))&gt;'SDR Patient and Stations'!$E$2,'SDR Patient and Stations'!$E$2,X26+W28+(IF(X16&gt;0,0,X16)))</f>
        <v>36.908552693283283</v>
      </c>
      <c r="Z26" s="117">
        <f>IF(Y26+X28+(IF(Y16&gt;0,0,Y16))&gt;'SDR Patient and Stations'!$E$2,'SDR Patient and Stations'!$E$2,Y26+X28+(IF(Y16&gt;0,0,Y16)))</f>
        <v>36.908552693283283</v>
      </c>
      <c r="AA26" s="116">
        <f>IF(Z26+Y28+(IF(Z16&gt;0,0,Z16))&gt;'SDR Patient and Stations'!$E$2,'SDR Patient and Stations'!$E$2,Z26+Y28+(IF(Z16&gt;0,0,Z16)))</f>
        <v>36.908552693283283</v>
      </c>
      <c r="AB26" s="117">
        <f>IF(AA26+Z28+(IF(AA16&gt;0,0,AA16))&gt;'SDR Patient and Stations'!$E$2,'SDR Patient and Stations'!$E$2,AA26+Z28+(IF(AA16&gt;0,0,AA16)))</f>
        <v>36.908552693283283</v>
      </c>
      <c r="AC26" s="116">
        <f>IF(AB26+AA28+(IF(AB16&gt;0,0,AB16))&gt;'SDR Patient and Stations'!$E$2,'SDR Patient and Stations'!$E$2,AB26+AA28+(IF(AB16&gt;0,0,AB16)))</f>
        <v>36.908552693283283</v>
      </c>
      <c r="AD26" s="117">
        <f>IF(AC26+AB28+(IF(AC16&gt;0,0,AC16))&gt;'SDR Patient and Stations'!$E$2,'SDR Patient and Stations'!$E$2,AC26+AB28+(IF(AC16&gt;0,0,AC16)))</f>
        <v>36.908552693283283</v>
      </c>
      <c r="AE26" s="116">
        <f>IF(AD26+AC28+(IF(AD16&gt;0,0,AD16))&gt;'SDR Patient and Stations'!$E$2,'SDR Patient and Stations'!$E$2,AD26+AC28+(IF(AD16&gt;0,0,AD16)))</f>
        <v>36.908552693283283</v>
      </c>
      <c r="AF26" s="117">
        <f>IF(AE26+AD28+(IF(AE16&gt;0,0,AE16))&gt;'SDR Patient and Stations'!$E$2,'SDR Patient and Stations'!$E$2,AE26+AD28+(IF(AE16&gt;0,0,AE16)))</f>
        <v>36.908552693283283</v>
      </c>
      <c r="AG26" s="116">
        <f>IF(AF26+AE28+(IF(AF16&gt;0,0,AF16))&gt;'SDR Patient and Stations'!$E$2,'SDR Patient and Stations'!$E$2,AF26+AE28+(IF(AF16&gt;0,0,AF16)))</f>
        <v>36.908552693283283</v>
      </c>
      <c r="AH26" s="117">
        <f>IF(AG26+AF28+(IF(AG16&gt;0,0,AG16))&gt;'SDR Patient and Stations'!$E$2,'SDR Patient and Stations'!$E$2,AG26+AF28+(IF(AG16&gt;0,0,AG16)))</f>
        <v>36.908552693283283</v>
      </c>
      <c r="AI26" s="116">
        <f>IF(AH26+AG28+(IF(AH16&gt;0,0,AH16))&gt;'SDR Patient and Stations'!$E$2,'SDR Patient and Stations'!$E$2,AH26+AG28+(IF(AH16&gt;0,0,AH16)))</f>
        <v>36.908552693283283</v>
      </c>
      <c r="AJ26" s="117">
        <f>IF(AI26+AH28+(IF(AI16&gt;0,0,AI16))&gt;'SDR Patient and Stations'!$E$2,'SDR Patient and Stations'!$E$2,AI26+AH28+(IF(AI16&gt;0,0,AI16)))</f>
        <v>36.908552693283283</v>
      </c>
      <c r="AK26" s="116">
        <f>IF(AJ26+AI28+(IF(AJ16&gt;0,0,AJ16))&gt;'SDR Patient and Stations'!$E$2,'SDR Patient and Stations'!$E$2,AJ26+AI28+(IF(AJ16&gt;0,0,AJ16)))</f>
        <v>36.908552693283283</v>
      </c>
      <c r="AL26" s="117">
        <f>IF(AK26+AJ28+(IF(AK16&gt;0,0,AK16))&gt;'SDR Patient and Stations'!$E$2,'SDR Patient and Stations'!$E$2,AK26+AJ28+(IF(AK16&gt;0,0,AK16)))</f>
        <v>36.908552693283283</v>
      </c>
      <c r="AM26" s="116">
        <f>IF(AL26+AK28+(IF(AL16&gt;0,0,AL16))&gt;'SDR Patient and Stations'!$E$2,'SDR Patient and Stations'!$E$2,AL26+AK28+(IF(AL16&gt;0,0,AL16)))</f>
        <v>36.908552693283283</v>
      </c>
      <c r="AN26" s="117">
        <f>IF(AM26+AL28+(IF(AM16&gt;0,0,AM16))&gt;'SDR Patient and Stations'!$E$2,'SDR Patient and Stations'!$E$2,AM26+AL28+(IF(AM16&gt;0,0,AM16)))</f>
        <v>30.908552693283283</v>
      </c>
      <c r="AO26" s="116">
        <f>IF(AN26+AM28+(IF(AN16&gt;0,0,AN16))&gt;'SDR Patient and Stations'!$E$2,'SDR Patient and Stations'!$E$2,AN26+AM28+(IF(AN16&gt;0,0,AN16)))</f>
        <v>30.908552693283283</v>
      </c>
      <c r="AP26" s="117">
        <f>IF(AO26+AN28+(IF(AO16&gt;0,0,AO16))&gt;'SDR Patient and Stations'!$E$2,'SDR Patient and Stations'!$E$2,AO26+AN28+(IF(AO16&gt;0,0,AO16)))</f>
        <v>30.908552693283283</v>
      </c>
      <c r="AQ26" s="116">
        <f>IF(AP26+AO28+(IF(AP16&gt;0,0,AP16))&gt;'SDR Patient and Stations'!$E$2,'SDR Patient and Stations'!$E$2,AP26+AO28+(IF(AP16&gt;0,0,AP16)))</f>
        <v>38.990506329113927</v>
      </c>
      <c r="AR26" s="117">
        <f>IF(AQ26+AP28+(IF(AQ16&gt;0,0,AQ16))&gt;'SDR Patient and Stations'!$E$2,'SDR Patient and Stations'!$E$2,AQ26+AP28+(IF(AQ16&gt;0,0,AQ16)))</f>
        <v>44.584964573522669</v>
      </c>
      <c r="AS26" s="116">
        <f>IF(AR26+AQ28+(IF(AR16&gt;0,0,AR16))&gt;'SDR Patient and Stations'!$E$2,'SDR Patient and Stations'!$E$2,AR26+AQ28+(IF(AR16&gt;0,0,AR16)))</f>
        <v>45.650492651788511</v>
      </c>
      <c r="AT26" s="117">
        <f>IF(AS26+AR28+(IF(AS16&gt;0,0,AS16))&gt;'SDR Patient and Stations'!$E$2,'SDR Patient and Stations'!$E$2,AS26+AR28+(IF(AS16&gt;0,0,AS16)))</f>
        <v>45.650492651788511</v>
      </c>
      <c r="AU26" s="116">
        <f>IF(AT26+AS28+(IF(AT16&gt;0,0,AT16))&gt;'SDR Patient and Stations'!$E$2,'SDR Patient and Stations'!$E$2,AT26+AS28+(IF(AT16&gt;0,0,AT16)))</f>
        <v>45.650492651788511</v>
      </c>
      <c r="AV26" s="117">
        <f>IF(AU26+AT28+(IF(AU16&gt;0,0,AU16))&gt;'SDR Patient and Stations'!$E$2,'SDR Patient and Stations'!$E$2,AU26+AT28+(IF(AU16&gt;0,0,AU16)))</f>
        <v>45.650492651788511</v>
      </c>
      <c r="AW26" s="116">
        <f>IF(AV26+AU28+(IF(AV16&gt;0,0,AV16))&gt;'SDR Patient and Stations'!$E$2,'SDR Patient and Stations'!$E$2,AV26+AU28+(IF(AV16&gt;0,0,AV16)))</f>
        <v>45.650492651788511</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K28" si="17">IF(G49&lt;0,0,G49)</f>
        <v>8.4934974856944692</v>
      </c>
      <c r="I28" s="116">
        <f t="shared" si="17"/>
        <v>5.645890081717674</v>
      </c>
      <c r="J28" s="117">
        <f t="shared" si="17"/>
        <v>3.7691651258711403</v>
      </c>
      <c r="K28" s="116">
        <f t="shared" si="17"/>
        <v>0</v>
      </c>
      <c r="L28" s="117">
        <f t="shared" ref="L28:AZ28" si="18">IF(K49&lt;0,0,K49)</f>
        <v>0</v>
      </c>
      <c r="M28" s="116">
        <f t="shared" si="18"/>
        <v>0</v>
      </c>
      <c r="N28" s="117">
        <f t="shared" si="18"/>
        <v>0</v>
      </c>
      <c r="O28" s="116">
        <f t="shared" si="18"/>
        <v>0</v>
      </c>
      <c r="P28" s="117">
        <f t="shared" si="18"/>
        <v>0</v>
      </c>
      <c r="Q28" s="116">
        <f t="shared" si="18"/>
        <v>0</v>
      </c>
      <c r="R28" s="117">
        <f t="shared" si="18"/>
        <v>0</v>
      </c>
      <c r="S28" s="116">
        <f t="shared" si="18"/>
        <v>0</v>
      </c>
      <c r="T28" s="117">
        <f t="shared" si="18"/>
        <v>0</v>
      </c>
      <c r="U28" s="116">
        <f t="shared" si="18"/>
        <v>0</v>
      </c>
      <c r="V28" s="117">
        <f t="shared" si="18"/>
        <v>0</v>
      </c>
      <c r="W28" s="116">
        <f t="shared" si="18"/>
        <v>0</v>
      </c>
      <c r="X28" s="117">
        <f t="shared" si="18"/>
        <v>0</v>
      </c>
      <c r="Y28" s="116">
        <f t="shared" si="18"/>
        <v>0</v>
      </c>
      <c r="Z28" s="117">
        <f t="shared" si="18"/>
        <v>0</v>
      </c>
      <c r="AA28" s="116">
        <f t="shared" si="18"/>
        <v>0</v>
      </c>
      <c r="AB28" s="117">
        <f t="shared" si="18"/>
        <v>0</v>
      </c>
      <c r="AC28" s="116">
        <f t="shared" si="18"/>
        <v>0</v>
      </c>
      <c r="AD28" s="117">
        <f t="shared" si="18"/>
        <v>0</v>
      </c>
      <c r="AE28" s="116">
        <f t="shared" si="18"/>
        <v>0</v>
      </c>
      <c r="AF28" s="117">
        <f t="shared" si="18"/>
        <v>0</v>
      </c>
      <c r="AG28" s="116">
        <f t="shared" si="18"/>
        <v>0</v>
      </c>
      <c r="AH28" s="117">
        <f t="shared" si="18"/>
        <v>0</v>
      </c>
      <c r="AI28" s="116">
        <f t="shared" si="18"/>
        <v>0</v>
      </c>
      <c r="AJ28" s="117">
        <f t="shared" si="18"/>
        <v>0</v>
      </c>
      <c r="AK28" s="116">
        <f t="shared" si="18"/>
        <v>0</v>
      </c>
      <c r="AL28" s="117">
        <f t="shared" si="18"/>
        <v>0</v>
      </c>
      <c r="AM28" s="116">
        <f t="shared" si="18"/>
        <v>0</v>
      </c>
      <c r="AN28" s="117">
        <f t="shared" si="18"/>
        <v>0</v>
      </c>
      <c r="AO28" s="116">
        <f t="shared" si="18"/>
        <v>8.0819536358306436</v>
      </c>
      <c r="AP28" s="117">
        <f t="shared" si="18"/>
        <v>5.5944582444087416</v>
      </c>
      <c r="AQ28" s="116">
        <f t="shared" si="18"/>
        <v>1.0655280782658423</v>
      </c>
      <c r="AR28" s="117">
        <f t="shared" si="18"/>
        <v>0</v>
      </c>
      <c r="AS28" s="116">
        <f t="shared" si="18"/>
        <v>0</v>
      </c>
      <c r="AT28" s="117">
        <f t="shared" si="18"/>
        <v>0</v>
      </c>
      <c r="AU28" s="116">
        <f t="shared" si="18"/>
        <v>0</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19</v>
      </c>
      <c r="G34" s="69">
        <f t="shared" si="19"/>
        <v>20</v>
      </c>
      <c r="H34" s="61">
        <f t="shared" si="19"/>
        <v>14</v>
      </c>
      <c r="I34" s="69">
        <f t="shared" si="19"/>
        <v>7</v>
      </c>
      <c r="J34" s="61">
        <f t="shared" si="19"/>
        <v>13</v>
      </c>
      <c r="K34" s="69">
        <f t="shared" si="19"/>
        <v>12</v>
      </c>
      <c r="L34" s="61">
        <f t="shared" ref="L34:AZ34" si="20">L30-L32</f>
        <v>28</v>
      </c>
      <c r="M34" s="69">
        <f t="shared" si="20"/>
        <v>23</v>
      </c>
      <c r="N34" s="61">
        <f t="shared" si="20"/>
        <v>4</v>
      </c>
      <c r="O34" s="69">
        <f t="shared" si="20"/>
        <v>-19</v>
      </c>
      <c r="P34" s="61">
        <f t="shared" si="20"/>
        <v>-21</v>
      </c>
      <c r="Q34" s="69">
        <f t="shared" si="20"/>
        <v>-3</v>
      </c>
      <c r="R34" s="61">
        <f t="shared" si="20"/>
        <v>9</v>
      </c>
      <c r="S34" s="69">
        <f t="shared" si="20"/>
        <v>-10</v>
      </c>
      <c r="T34" s="61">
        <f t="shared" si="20"/>
        <v>-2</v>
      </c>
      <c r="U34" s="69">
        <f t="shared" si="20"/>
        <v>-9</v>
      </c>
      <c r="V34" s="61">
        <f t="shared" si="20"/>
        <v>3</v>
      </c>
      <c r="W34" s="69">
        <f t="shared" si="20"/>
        <v>-8</v>
      </c>
      <c r="X34" s="61">
        <f t="shared" si="20"/>
        <v>-17</v>
      </c>
      <c r="Y34" s="69">
        <f t="shared" si="20"/>
        <v>-2</v>
      </c>
      <c r="Z34" s="61">
        <f t="shared" si="20"/>
        <v>5</v>
      </c>
      <c r="AA34" s="69">
        <f t="shared" si="20"/>
        <v>1</v>
      </c>
      <c r="AB34" s="61">
        <f t="shared" si="20"/>
        <v>4</v>
      </c>
      <c r="AC34" s="69">
        <f t="shared" si="20"/>
        <v>1</v>
      </c>
      <c r="AD34" s="61">
        <f t="shared" si="20"/>
        <v>10</v>
      </c>
      <c r="AE34" s="69">
        <f t="shared" si="20"/>
        <v>-10</v>
      </c>
      <c r="AF34" s="61">
        <f t="shared" si="20"/>
        <v>-12</v>
      </c>
      <c r="AG34" s="69">
        <f t="shared" si="20"/>
        <v>-1</v>
      </c>
      <c r="AH34" s="61">
        <f t="shared" si="20"/>
        <v>4</v>
      </c>
      <c r="AI34" s="69">
        <f t="shared" si="20"/>
        <v>7</v>
      </c>
      <c r="AJ34" s="61">
        <f t="shared" si="20"/>
        <v>-2</v>
      </c>
      <c r="AK34" s="69">
        <f t="shared" si="20"/>
        <v>3</v>
      </c>
      <c r="AL34" s="61">
        <f t="shared" si="20"/>
        <v>6</v>
      </c>
      <c r="AM34" s="69">
        <f t="shared" si="20"/>
        <v>9</v>
      </c>
      <c r="AN34" s="61">
        <f t="shared" si="20"/>
        <v>11</v>
      </c>
      <c r="AO34" s="69">
        <f t="shared" si="20"/>
        <v>6</v>
      </c>
      <c r="AP34" s="61">
        <f t="shared" si="20"/>
        <v>-2</v>
      </c>
      <c r="AQ34" s="69">
        <f t="shared" si="20"/>
        <v>-8</v>
      </c>
      <c r="AR34" s="61">
        <f t="shared" si="20"/>
        <v>-5</v>
      </c>
      <c r="AS34" s="69">
        <f t="shared" si="20"/>
        <v>5</v>
      </c>
      <c r="AT34" s="61">
        <f t="shared" si="20"/>
        <v>17</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22">IFERROR(G34/G32,0)</f>
        <v>0.27397260273972601</v>
      </c>
      <c r="H36" s="108">
        <f t="shared" si="22"/>
        <v>0.17721518987341772</v>
      </c>
      <c r="I36" s="107">
        <f t="shared" si="22"/>
        <v>7.8651685393258425E-2</v>
      </c>
      <c r="J36" s="108">
        <f t="shared" si="22"/>
        <v>0.13978494623655913</v>
      </c>
      <c r="K36" s="107">
        <f t="shared" si="22"/>
        <v>0.12903225806451613</v>
      </c>
      <c r="L36" s="108">
        <f t="shared" si="22"/>
        <v>0.29166666666666669</v>
      </c>
      <c r="M36" s="107">
        <f t="shared" si="22"/>
        <v>0.21698113207547171</v>
      </c>
      <c r="N36" s="108">
        <f t="shared" si="22"/>
        <v>3.8095238095238099E-2</v>
      </c>
      <c r="O36" s="107">
        <f t="shared" si="22"/>
        <v>-0.15322580645161291</v>
      </c>
      <c r="P36" s="108">
        <f t="shared" si="22"/>
        <v>-0.16279069767441862</v>
      </c>
      <c r="Q36" s="107">
        <f t="shared" si="22"/>
        <v>-2.7522935779816515E-2</v>
      </c>
      <c r="R36" s="108">
        <f t="shared" si="22"/>
        <v>8.5714285714285715E-2</v>
      </c>
      <c r="S36" s="107">
        <f t="shared" si="22"/>
        <v>-9.2592592592592587E-2</v>
      </c>
      <c r="T36" s="108">
        <f t="shared" si="22"/>
        <v>-1.8867924528301886E-2</v>
      </c>
      <c r="U36" s="107">
        <f t="shared" si="22"/>
        <v>-7.8947368421052627E-2</v>
      </c>
      <c r="V36" s="108">
        <f t="shared" si="22"/>
        <v>3.0612244897959183E-2</v>
      </c>
      <c r="W36" s="107">
        <f t="shared" si="22"/>
        <v>-7.6923076923076927E-2</v>
      </c>
      <c r="X36" s="108">
        <f t="shared" si="22"/>
        <v>-0.16190476190476191</v>
      </c>
      <c r="Y36" s="107">
        <f t="shared" si="22"/>
        <v>-1.9801980198019802E-2</v>
      </c>
      <c r="Z36" s="108">
        <f t="shared" si="22"/>
        <v>5.2083333333333336E-2</v>
      </c>
      <c r="AA36" s="107">
        <f t="shared" si="22"/>
        <v>1.1363636363636364E-2</v>
      </c>
      <c r="AB36" s="108">
        <f t="shared" si="22"/>
        <v>4.0404040404040407E-2</v>
      </c>
      <c r="AC36" s="107">
        <f t="shared" si="22"/>
        <v>9.9009900990099011E-3</v>
      </c>
      <c r="AD36" s="108">
        <f t="shared" si="22"/>
        <v>0.11235955056179775</v>
      </c>
      <c r="AE36" s="107">
        <f t="shared" si="22"/>
        <v>-9.7087378640776698E-2</v>
      </c>
      <c r="AF36" s="108">
        <f t="shared" si="22"/>
        <v>-0.11764705882352941</v>
      </c>
      <c r="AG36" s="107">
        <f t="shared" si="22"/>
        <v>-1.0101010101010102E-2</v>
      </c>
      <c r="AH36" s="108">
        <f t="shared" si="22"/>
        <v>4.3010752688172046E-2</v>
      </c>
      <c r="AI36" s="107">
        <f t="shared" si="22"/>
        <v>7.7777777777777779E-2</v>
      </c>
      <c r="AJ36" s="108">
        <f t="shared" si="22"/>
        <v>-2.0408163265306121E-2</v>
      </c>
      <c r="AK36" s="107">
        <f t="shared" si="22"/>
        <v>3.0927835051546393E-2</v>
      </c>
      <c r="AL36" s="108">
        <f t="shared" si="22"/>
        <v>6.1855670103092786E-2</v>
      </c>
      <c r="AM36" s="107">
        <f t="shared" si="22"/>
        <v>9.375E-2</v>
      </c>
      <c r="AN36" s="108">
        <f t="shared" si="22"/>
        <v>0.11</v>
      </c>
      <c r="AO36" s="107">
        <f t="shared" si="22"/>
        <v>5.8252427184466021E-2</v>
      </c>
      <c r="AP36" s="108">
        <f t="shared" si="22"/>
        <v>-1.9047619047619049E-2</v>
      </c>
      <c r="AQ36" s="107">
        <f t="shared" si="22"/>
        <v>-7.2072072072072071E-2</v>
      </c>
      <c r="AR36" s="108">
        <f t="shared" si="22"/>
        <v>-4.5871559633027525E-2</v>
      </c>
      <c r="AS36" s="107">
        <f t="shared" si="22"/>
        <v>4.8543689320388349E-2</v>
      </c>
      <c r="AT36" s="108">
        <f t="shared" si="22"/>
        <v>0.1650485436893204</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4">G36/18</f>
        <v>1.5220700152207001E-2</v>
      </c>
      <c r="H38" s="108">
        <f t="shared" si="24"/>
        <v>9.8452883263009851E-3</v>
      </c>
      <c r="I38" s="107">
        <f t="shared" si="24"/>
        <v>4.3695380774032462E-3</v>
      </c>
      <c r="J38" s="108">
        <f t="shared" si="24"/>
        <v>7.7658303464755067E-3</v>
      </c>
      <c r="K38" s="107">
        <f t="shared" si="24"/>
        <v>7.1684587813620072E-3</v>
      </c>
      <c r="L38" s="108">
        <f t="shared" ref="L38:AZ38" si="25">L36/18</f>
        <v>1.6203703703703706E-2</v>
      </c>
      <c r="M38" s="107">
        <f t="shared" si="25"/>
        <v>1.2054507337526206E-2</v>
      </c>
      <c r="N38" s="108">
        <f t="shared" si="25"/>
        <v>2.1164021164021165E-3</v>
      </c>
      <c r="O38" s="107">
        <f t="shared" si="25"/>
        <v>-8.512544802867384E-3</v>
      </c>
      <c r="P38" s="108">
        <f t="shared" si="25"/>
        <v>-9.0439276485788124E-3</v>
      </c>
      <c r="Q38" s="107">
        <f t="shared" si="25"/>
        <v>-1.5290519877675841E-3</v>
      </c>
      <c r="R38" s="108">
        <f t="shared" si="25"/>
        <v>4.7619047619047623E-3</v>
      </c>
      <c r="S38" s="107">
        <f t="shared" si="25"/>
        <v>-5.1440329218106996E-3</v>
      </c>
      <c r="T38" s="108">
        <f t="shared" si="25"/>
        <v>-1.0482180293501049E-3</v>
      </c>
      <c r="U38" s="107">
        <f t="shared" si="25"/>
        <v>-4.3859649122807015E-3</v>
      </c>
      <c r="V38" s="108">
        <f t="shared" si="25"/>
        <v>1.7006802721088435E-3</v>
      </c>
      <c r="W38" s="107">
        <f t="shared" si="25"/>
        <v>-4.2735042735042739E-3</v>
      </c>
      <c r="X38" s="108">
        <f t="shared" si="25"/>
        <v>-8.9947089947089946E-3</v>
      </c>
      <c r="Y38" s="107">
        <f t="shared" si="25"/>
        <v>-1.1001100110011001E-3</v>
      </c>
      <c r="Z38" s="108">
        <f t="shared" si="25"/>
        <v>2.8935185185185188E-3</v>
      </c>
      <c r="AA38" s="107">
        <f t="shared" si="25"/>
        <v>6.3131313131313137E-4</v>
      </c>
      <c r="AB38" s="108">
        <f t="shared" si="25"/>
        <v>2.2446689113355782E-3</v>
      </c>
      <c r="AC38" s="107">
        <f t="shared" si="25"/>
        <v>5.5005500550055003E-4</v>
      </c>
      <c r="AD38" s="108">
        <f t="shared" si="25"/>
        <v>6.2421972534332081E-3</v>
      </c>
      <c r="AE38" s="107">
        <f t="shared" si="25"/>
        <v>-5.3937432578209273E-3</v>
      </c>
      <c r="AF38" s="108">
        <f t="shared" si="25"/>
        <v>-6.5359477124183009E-3</v>
      </c>
      <c r="AG38" s="107">
        <f t="shared" si="25"/>
        <v>-5.6116722783389455E-4</v>
      </c>
      <c r="AH38" s="108">
        <f t="shared" si="25"/>
        <v>2.3894862604540027E-3</v>
      </c>
      <c r="AI38" s="107">
        <f t="shared" si="25"/>
        <v>4.3209876543209881E-3</v>
      </c>
      <c r="AJ38" s="108">
        <f t="shared" si="25"/>
        <v>-1.1337868480725622E-3</v>
      </c>
      <c r="AK38" s="107">
        <f t="shared" si="25"/>
        <v>1.718213058419244E-3</v>
      </c>
      <c r="AL38" s="108">
        <f t="shared" si="25"/>
        <v>3.4364261168384879E-3</v>
      </c>
      <c r="AM38" s="107">
        <f t="shared" si="25"/>
        <v>5.208333333333333E-3</v>
      </c>
      <c r="AN38" s="108">
        <f t="shared" si="25"/>
        <v>6.1111111111111114E-3</v>
      </c>
      <c r="AO38" s="107">
        <f t="shared" si="25"/>
        <v>3.2362459546925568E-3</v>
      </c>
      <c r="AP38" s="108">
        <f t="shared" si="25"/>
        <v>-1.0582010582010583E-3</v>
      </c>
      <c r="AQ38" s="107">
        <f t="shared" si="25"/>
        <v>-4.004004004004004E-3</v>
      </c>
      <c r="AR38" s="108">
        <f t="shared" si="25"/>
        <v>-2.5484199796126403E-3</v>
      </c>
      <c r="AS38" s="107">
        <f t="shared" si="25"/>
        <v>2.6968716289104636E-3</v>
      </c>
      <c r="AT38" s="108">
        <f t="shared" si="25"/>
        <v>9.1693635382955781E-3</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6">G38*G41</f>
        <v>0.27397260273972601</v>
      </c>
      <c r="H40" s="108">
        <f t="shared" si="26"/>
        <v>0.17721518987341772</v>
      </c>
      <c r="I40" s="107">
        <f t="shared" si="26"/>
        <v>7.8651685393258425E-2</v>
      </c>
      <c r="J40" s="108">
        <f t="shared" si="26"/>
        <v>0.13978494623655913</v>
      </c>
      <c r="K40" s="107">
        <f t="shared" si="26"/>
        <v>0.12903225806451613</v>
      </c>
      <c r="L40" s="108">
        <f t="shared" ref="L40:AZ40" si="27">L38*L41</f>
        <v>0.29166666666666674</v>
      </c>
      <c r="M40" s="107">
        <f t="shared" si="27"/>
        <v>0.21698113207547171</v>
      </c>
      <c r="N40" s="108">
        <f t="shared" si="27"/>
        <v>3.8095238095238099E-2</v>
      </c>
      <c r="O40" s="107">
        <f t="shared" si="27"/>
        <v>-0.15322580645161291</v>
      </c>
      <c r="P40" s="108">
        <f t="shared" si="27"/>
        <v>-0.16279069767441862</v>
      </c>
      <c r="Q40" s="107">
        <f t="shared" si="27"/>
        <v>-2.7522935779816515E-2</v>
      </c>
      <c r="R40" s="108">
        <f t="shared" si="27"/>
        <v>8.5714285714285715E-2</v>
      </c>
      <c r="S40" s="107">
        <f t="shared" si="27"/>
        <v>-9.2592592592592587E-2</v>
      </c>
      <c r="T40" s="108">
        <f t="shared" si="27"/>
        <v>-1.886792452830189E-2</v>
      </c>
      <c r="U40" s="107">
        <f t="shared" si="27"/>
        <v>-7.8947368421052627E-2</v>
      </c>
      <c r="V40" s="108">
        <f t="shared" si="27"/>
        <v>3.0612244897959183E-2</v>
      </c>
      <c r="W40" s="107">
        <f t="shared" si="27"/>
        <v>-7.6923076923076927E-2</v>
      </c>
      <c r="X40" s="108">
        <f t="shared" si="27"/>
        <v>-0.16190476190476191</v>
      </c>
      <c r="Y40" s="107">
        <f t="shared" si="27"/>
        <v>-1.9801980198019802E-2</v>
      </c>
      <c r="Z40" s="108">
        <f t="shared" si="27"/>
        <v>5.2083333333333336E-2</v>
      </c>
      <c r="AA40" s="107">
        <f t="shared" si="27"/>
        <v>1.1363636363636364E-2</v>
      </c>
      <c r="AB40" s="108">
        <f t="shared" si="27"/>
        <v>4.0404040404040407E-2</v>
      </c>
      <c r="AC40" s="107">
        <f t="shared" si="27"/>
        <v>9.9009900990099011E-3</v>
      </c>
      <c r="AD40" s="108">
        <f t="shared" si="27"/>
        <v>0.11235955056179775</v>
      </c>
      <c r="AE40" s="107">
        <f t="shared" si="27"/>
        <v>-9.7087378640776684E-2</v>
      </c>
      <c r="AF40" s="108">
        <f t="shared" si="27"/>
        <v>-0.11764705882352941</v>
      </c>
      <c r="AG40" s="107">
        <f t="shared" si="27"/>
        <v>-1.0101010101010102E-2</v>
      </c>
      <c r="AH40" s="108">
        <f t="shared" si="27"/>
        <v>4.3010752688172046E-2</v>
      </c>
      <c r="AI40" s="107">
        <f t="shared" si="27"/>
        <v>7.7777777777777779E-2</v>
      </c>
      <c r="AJ40" s="108">
        <f t="shared" si="27"/>
        <v>-2.0408163265306117E-2</v>
      </c>
      <c r="AK40" s="107">
        <f t="shared" si="27"/>
        <v>3.0927835051546393E-2</v>
      </c>
      <c r="AL40" s="108">
        <f t="shared" si="27"/>
        <v>6.1855670103092786E-2</v>
      </c>
      <c r="AM40" s="107">
        <f t="shared" si="27"/>
        <v>9.375E-2</v>
      </c>
      <c r="AN40" s="108">
        <f t="shared" si="27"/>
        <v>0.11</v>
      </c>
      <c r="AO40" s="107">
        <f t="shared" si="27"/>
        <v>5.8252427184466021E-2</v>
      </c>
      <c r="AP40" s="108">
        <f t="shared" si="27"/>
        <v>-1.9047619047619049E-2</v>
      </c>
      <c r="AQ40" s="107">
        <f t="shared" si="27"/>
        <v>-7.2072072072072071E-2</v>
      </c>
      <c r="AR40" s="108">
        <f t="shared" si="27"/>
        <v>-4.5871559633027525E-2</v>
      </c>
      <c r="AS40" s="107">
        <f t="shared" si="27"/>
        <v>4.8543689320388342E-2</v>
      </c>
      <c r="AT40" s="108">
        <f t="shared" si="27"/>
        <v>0.1650485436893204</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8">G30+(G30*G40)</f>
        <v>118.47945205479452</v>
      </c>
      <c r="H43" s="110">
        <f t="shared" si="28"/>
        <v>109.48101265822785</v>
      </c>
      <c r="I43" s="109">
        <f t="shared" si="28"/>
        <v>103.55056179775281</v>
      </c>
      <c r="J43" s="110">
        <f t="shared" si="28"/>
        <v>120.81720430107526</v>
      </c>
      <c r="K43" s="109">
        <f t="shared" si="28"/>
        <v>118.54838709677419</v>
      </c>
      <c r="L43" s="110">
        <f t="shared" ref="L43:AZ43" si="29">L30+(L30*L40)</f>
        <v>160.16666666666669</v>
      </c>
      <c r="M43" s="109">
        <f t="shared" si="29"/>
        <v>156.99056603773585</v>
      </c>
      <c r="N43" s="110">
        <f t="shared" si="29"/>
        <v>113.15238095238095</v>
      </c>
      <c r="O43" s="109">
        <f t="shared" si="29"/>
        <v>88.911290322580641</v>
      </c>
      <c r="P43" s="110">
        <f t="shared" si="29"/>
        <v>90.418604651162781</v>
      </c>
      <c r="Q43" s="109">
        <f t="shared" si="29"/>
        <v>103.08256880733946</v>
      </c>
      <c r="R43" s="110">
        <f t="shared" si="29"/>
        <v>123.77142857142857</v>
      </c>
      <c r="S43" s="109">
        <f t="shared" si="29"/>
        <v>88.925925925925924</v>
      </c>
      <c r="T43" s="110">
        <f t="shared" si="29"/>
        <v>102.0377358490566</v>
      </c>
      <c r="U43" s="109">
        <f t="shared" si="29"/>
        <v>96.71052631578948</v>
      </c>
      <c r="V43" s="110">
        <f t="shared" si="29"/>
        <v>104.09183673469387</v>
      </c>
      <c r="W43" s="109">
        <f t="shared" si="29"/>
        <v>88.615384615384613</v>
      </c>
      <c r="X43" s="110">
        <f t="shared" si="29"/>
        <v>73.752380952380946</v>
      </c>
      <c r="Y43" s="109">
        <f t="shared" si="29"/>
        <v>97.039603960396036</v>
      </c>
      <c r="Z43" s="110">
        <f t="shared" si="29"/>
        <v>106.26041666666667</v>
      </c>
      <c r="AA43" s="109">
        <f t="shared" si="29"/>
        <v>90.01136363636364</v>
      </c>
      <c r="AB43" s="110">
        <f t="shared" si="29"/>
        <v>107.16161616161617</v>
      </c>
      <c r="AC43" s="109">
        <f t="shared" si="29"/>
        <v>103.00990099009901</v>
      </c>
      <c r="AD43" s="110">
        <f t="shared" si="29"/>
        <v>110.12359550561797</v>
      </c>
      <c r="AE43" s="109">
        <f t="shared" si="29"/>
        <v>83.970873786407765</v>
      </c>
      <c r="AF43" s="110">
        <f t="shared" si="29"/>
        <v>79.411764705882348</v>
      </c>
      <c r="AG43" s="109">
        <f t="shared" si="29"/>
        <v>97.01010101010101</v>
      </c>
      <c r="AH43" s="110">
        <f t="shared" si="29"/>
        <v>101.17204301075269</v>
      </c>
      <c r="AI43" s="109">
        <f t="shared" si="29"/>
        <v>104.54444444444445</v>
      </c>
      <c r="AJ43" s="110">
        <f t="shared" si="29"/>
        <v>94.040816326530617</v>
      </c>
      <c r="AK43" s="109">
        <f t="shared" si="29"/>
        <v>103.09278350515464</v>
      </c>
      <c r="AL43" s="110">
        <f t="shared" si="29"/>
        <v>109.37113402061856</v>
      </c>
      <c r="AM43" s="109">
        <f t="shared" si="29"/>
        <v>114.84375</v>
      </c>
      <c r="AN43" s="110">
        <f t="shared" si="29"/>
        <v>123.21000000000001</v>
      </c>
      <c r="AO43" s="109">
        <f t="shared" si="29"/>
        <v>115.34951456310679</v>
      </c>
      <c r="AP43" s="110">
        <f t="shared" si="29"/>
        <v>101.03809523809524</v>
      </c>
      <c r="AQ43" s="109">
        <f t="shared" si="29"/>
        <v>95.576576576576571</v>
      </c>
      <c r="AR43" s="110">
        <f t="shared" si="29"/>
        <v>99.22935779816514</v>
      </c>
      <c r="AS43" s="109">
        <f t="shared" si="29"/>
        <v>113.24271844660194</v>
      </c>
      <c r="AT43" s="110">
        <f t="shared" si="29"/>
        <v>139.80582524271844</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35.809222423146473</v>
      </c>
      <c r="G45" s="69">
        <f t="shared" ref="G45:K45" si="30">G43/$F$1</f>
        <v>37.493497485694469</v>
      </c>
      <c r="H45" s="61">
        <f t="shared" si="30"/>
        <v>34.645890081717674</v>
      </c>
      <c r="I45" s="69">
        <f t="shared" si="30"/>
        <v>32.76916512587114</v>
      </c>
      <c r="J45" s="61">
        <f t="shared" si="30"/>
        <v>38.233292500340269</v>
      </c>
      <c r="K45" s="69">
        <f t="shared" si="30"/>
        <v>37.515312372396892</v>
      </c>
      <c r="L45" s="61">
        <f t="shared" ref="L45:AZ45" si="31">L43/$F$1</f>
        <v>50.685654008438824</v>
      </c>
      <c r="M45" s="69">
        <f t="shared" si="31"/>
        <v>49.680558872701212</v>
      </c>
      <c r="N45" s="61">
        <f t="shared" si="31"/>
        <v>35.807715491259792</v>
      </c>
      <c r="O45" s="69">
        <f t="shared" si="31"/>
        <v>28.136484279297669</v>
      </c>
      <c r="P45" s="61">
        <f t="shared" si="31"/>
        <v>28.613482484545184</v>
      </c>
      <c r="Q45" s="69">
        <f t="shared" si="31"/>
        <v>32.62106607827198</v>
      </c>
      <c r="R45" s="61">
        <f t="shared" si="31"/>
        <v>39.168173598553345</v>
      </c>
      <c r="S45" s="69">
        <f t="shared" si="31"/>
        <v>28.141115799343645</v>
      </c>
      <c r="T45" s="61">
        <f t="shared" si="31"/>
        <v>32.29042273704323</v>
      </c>
      <c r="U45" s="69">
        <f t="shared" si="31"/>
        <v>30.604596935376417</v>
      </c>
      <c r="V45" s="61">
        <f t="shared" si="31"/>
        <v>32.940454662877805</v>
      </c>
      <c r="W45" s="69">
        <f t="shared" si="31"/>
        <v>28.042843232716649</v>
      </c>
      <c r="X45" s="61">
        <f t="shared" si="31"/>
        <v>23.339361060880044</v>
      </c>
      <c r="Y45" s="69">
        <f t="shared" si="31"/>
        <v>30.708735430505072</v>
      </c>
      <c r="Z45" s="61">
        <f t="shared" si="31"/>
        <v>33.626714135021096</v>
      </c>
      <c r="AA45" s="69">
        <f t="shared" si="31"/>
        <v>28.484608745684696</v>
      </c>
      <c r="AB45" s="61">
        <f t="shared" si="31"/>
        <v>33.91190384861271</v>
      </c>
      <c r="AC45" s="69">
        <f t="shared" si="31"/>
        <v>32.598069933575637</v>
      </c>
      <c r="AD45" s="61">
        <f t="shared" si="31"/>
        <v>34.849239084056322</v>
      </c>
      <c r="AE45" s="69">
        <f t="shared" si="31"/>
        <v>26.573061324812581</v>
      </c>
      <c r="AF45" s="61">
        <f t="shared" si="31"/>
        <v>25.130305286671629</v>
      </c>
      <c r="AG45" s="69">
        <f t="shared" si="31"/>
        <v>30.699399053829431</v>
      </c>
      <c r="AH45" s="61">
        <f t="shared" si="31"/>
        <v>32.016469307200218</v>
      </c>
      <c r="AI45" s="69">
        <f t="shared" si="31"/>
        <v>33.083684950773559</v>
      </c>
      <c r="AJ45" s="61">
        <f t="shared" si="31"/>
        <v>29.759752002066648</v>
      </c>
      <c r="AK45" s="69">
        <f t="shared" si="31"/>
        <v>32.624298577580582</v>
      </c>
      <c r="AL45" s="61">
        <f t="shared" si="31"/>
        <v>34.611118360955238</v>
      </c>
      <c r="AM45" s="69">
        <f t="shared" si="31"/>
        <v>36.342958860759495</v>
      </c>
      <c r="AN45" s="61">
        <f t="shared" si="31"/>
        <v>38.990506329113927</v>
      </c>
      <c r="AO45" s="69">
        <f t="shared" si="31"/>
        <v>36.503010937692025</v>
      </c>
      <c r="AP45" s="61">
        <f t="shared" si="31"/>
        <v>31.974080771549126</v>
      </c>
      <c r="AQ45" s="69">
        <f t="shared" si="31"/>
        <v>30.245752081195118</v>
      </c>
      <c r="AR45" s="61">
        <f t="shared" si="31"/>
        <v>31.40169550574846</v>
      </c>
      <c r="AS45" s="69">
        <f t="shared" si="31"/>
        <v>35.836303305886688</v>
      </c>
      <c r="AT45" s="61">
        <f t="shared" si="31"/>
        <v>44.242349760353932</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8.4934974856944692</v>
      </c>
      <c r="H47" s="118">
        <f>H45-H26</f>
        <v>5.645890081717674</v>
      </c>
      <c r="I47" s="119">
        <f t="shared" ref="I47:AZ47" si="32">I45-I26</f>
        <v>3.7691651258711403</v>
      </c>
      <c r="J47" s="118">
        <f t="shared" si="32"/>
        <v>0.73979501464580011</v>
      </c>
      <c r="K47" s="119">
        <f t="shared" si="32"/>
        <v>-5.6240751950152514</v>
      </c>
      <c r="L47" s="118">
        <f t="shared" si="32"/>
        <v>3.7771013151555408</v>
      </c>
      <c r="M47" s="119">
        <f t="shared" si="32"/>
        <v>2.7720061794179287</v>
      </c>
      <c r="N47" s="118">
        <f t="shared" si="32"/>
        <v>-11.100837202023492</v>
      </c>
      <c r="O47" s="119">
        <f t="shared" si="32"/>
        <v>-18.772068413985615</v>
      </c>
      <c r="P47" s="118">
        <f t="shared" si="32"/>
        <v>-18.2950702087381</v>
      </c>
      <c r="Q47" s="119">
        <f t="shared" si="32"/>
        <v>-14.287486615011304</v>
      </c>
      <c r="R47" s="118">
        <f t="shared" si="32"/>
        <v>-7.7403790947299385</v>
      </c>
      <c r="S47" s="119">
        <f t="shared" si="32"/>
        <v>-18.767436893939639</v>
      </c>
      <c r="T47" s="118">
        <f t="shared" si="32"/>
        <v>-14.618129956240054</v>
      </c>
      <c r="U47" s="119">
        <f t="shared" si="32"/>
        <v>-16.303955757906866</v>
      </c>
      <c r="V47" s="118">
        <f t="shared" si="32"/>
        <v>-13.968098030405478</v>
      </c>
      <c r="W47" s="119">
        <f t="shared" si="32"/>
        <v>-8.8657094605666344</v>
      </c>
      <c r="X47" s="118">
        <f t="shared" si="32"/>
        <v>-13.569191632403239</v>
      </c>
      <c r="Y47" s="119">
        <f t="shared" si="32"/>
        <v>-6.1998172627782111</v>
      </c>
      <c r="Z47" s="118">
        <f t="shared" si="32"/>
        <v>-3.2818385582621872</v>
      </c>
      <c r="AA47" s="119">
        <f t="shared" si="32"/>
        <v>-8.4239439475985876</v>
      </c>
      <c r="AB47" s="118">
        <f t="shared" si="32"/>
        <v>-2.9966488446705739</v>
      </c>
      <c r="AC47" s="119">
        <f t="shared" si="32"/>
        <v>-4.3104827597076465</v>
      </c>
      <c r="AD47" s="118">
        <f t="shared" si="32"/>
        <v>-2.0593136092269617</v>
      </c>
      <c r="AE47" s="119">
        <f t="shared" si="32"/>
        <v>-10.335491368470702</v>
      </c>
      <c r="AF47" s="118">
        <f t="shared" si="32"/>
        <v>-11.778247406611655</v>
      </c>
      <c r="AG47" s="119">
        <f t="shared" si="32"/>
        <v>-6.2091536394538522</v>
      </c>
      <c r="AH47" s="118">
        <f t="shared" si="32"/>
        <v>-4.8920833860830655</v>
      </c>
      <c r="AI47" s="119">
        <f t="shared" si="32"/>
        <v>-3.8248677425097242</v>
      </c>
      <c r="AJ47" s="118">
        <f t="shared" si="32"/>
        <v>-7.1488006912166355</v>
      </c>
      <c r="AK47" s="119">
        <f t="shared" si="32"/>
        <v>-4.2842541157027014</v>
      </c>
      <c r="AL47" s="118">
        <f t="shared" si="32"/>
        <v>-2.2974343323280451</v>
      </c>
      <c r="AM47" s="119">
        <f t="shared" si="32"/>
        <v>-0.56559383252378836</v>
      </c>
      <c r="AN47" s="118">
        <f t="shared" si="32"/>
        <v>8.0819536358306436</v>
      </c>
      <c r="AO47" s="119">
        <f t="shared" si="32"/>
        <v>5.5944582444087416</v>
      </c>
      <c r="AP47" s="118">
        <f t="shared" si="32"/>
        <v>1.0655280782658423</v>
      </c>
      <c r="AQ47" s="119">
        <f t="shared" si="32"/>
        <v>-8.7447542479188094</v>
      </c>
      <c r="AR47" s="118">
        <f t="shared" si="32"/>
        <v>-13.183269067774209</v>
      </c>
      <c r="AS47" s="119">
        <f t="shared" si="32"/>
        <v>-9.8141893459018235</v>
      </c>
      <c r="AT47" s="118">
        <f t="shared" si="32"/>
        <v>-1.4081428914345793</v>
      </c>
      <c r="AU47" s="119" t="e">
        <f t="shared" si="32"/>
        <v>#N/A</v>
      </c>
      <c r="AV47" s="118" t="e">
        <f t="shared" si="32"/>
        <v>#N/A</v>
      </c>
      <c r="AW47" s="119" t="e">
        <f t="shared" si="32"/>
        <v>#N/A</v>
      </c>
      <c r="AX47" s="118" t="e">
        <f t="shared" si="32"/>
        <v>#N/A</v>
      </c>
      <c r="AY47" s="119" t="e">
        <f t="shared" si="32"/>
        <v>#N/A</v>
      </c>
      <c r="AZ47" s="118" t="e">
        <f t="shared" si="32"/>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8.4934974856944692</v>
      </c>
      <c r="H49" s="63">
        <f>IF((((IF(AND(H24&gt;($F$1-0.00001),((H45-H26)&gt;0)),(H45-H26),0)))&gt;=10),10,(IF(AND(H24&gt;($F$1-0.00001),((H45-H26)&gt;0)),(H45-H26),0)))</f>
        <v>5.645890081717674</v>
      </c>
      <c r="I49" s="71">
        <f t="shared" ref="I49:AZ49" si="33">IF((((IF(AND(I24&gt;($F$1-0.00001),((I45-I26)&gt;0)),(I45-I26),0)))&gt;=10),10,(IF(AND(I24&gt;($F$1-0.00001),((I45-I26)&gt;0)),(I45-I26),0)))</f>
        <v>3.7691651258711403</v>
      </c>
      <c r="J49" s="63">
        <f t="shared" si="33"/>
        <v>0</v>
      </c>
      <c r="K49" s="71">
        <f t="shared" si="33"/>
        <v>0</v>
      </c>
      <c r="L49" s="63">
        <f t="shared" si="33"/>
        <v>0</v>
      </c>
      <c r="M49" s="71">
        <f t="shared" si="33"/>
        <v>0</v>
      </c>
      <c r="N49" s="63">
        <f t="shared" si="33"/>
        <v>0</v>
      </c>
      <c r="O49" s="71">
        <f t="shared" si="33"/>
        <v>0</v>
      </c>
      <c r="P49" s="63">
        <f t="shared" si="33"/>
        <v>0</v>
      </c>
      <c r="Q49" s="71">
        <f t="shared" si="33"/>
        <v>0</v>
      </c>
      <c r="R49" s="63">
        <f t="shared" si="33"/>
        <v>0</v>
      </c>
      <c r="S49" s="71">
        <f t="shared" si="33"/>
        <v>0</v>
      </c>
      <c r="T49" s="63">
        <f t="shared" si="33"/>
        <v>0</v>
      </c>
      <c r="U49" s="71">
        <f t="shared" si="33"/>
        <v>0</v>
      </c>
      <c r="V49" s="63">
        <f t="shared" si="33"/>
        <v>0</v>
      </c>
      <c r="W49" s="71">
        <f t="shared" si="33"/>
        <v>0</v>
      </c>
      <c r="X49" s="63">
        <f t="shared" si="33"/>
        <v>0</v>
      </c>
      <c r="Y49" s="71">
        <f t="shared" si="33"/>
        <v>0</v>
      </c>
      <c r="Z49" s="63">
        <f t="shared" si="33"/>
        <v>0</v>
      </c>
      <c r="AA49" s="71">
        <f t="shared" si="33"/>
        <v>0</v>
      </c>
      <c r="AB49" s="63">
        <f t="shared" si="33"/>
        <v>0</v>
      </c>
      <c r="AC49" s="71">
        <f t="shared" si="33"/>
        <v>0</v>
      </c>
      <c r="AD49" s="63">
        <f t="shared" si="33"/>
        <v>0</v>
      </c>
      <c r="AE49" s="71">
        <f t="shared" si="33"/>
        <v>0</v>
      </c>
      <c r="AF49" s="63">
        <f t="shared" si="33"/>
        <v>0</v>
      </c>
      <c r="AG49" s="71">
        <f t="shared" si="33"/>
        <v>0</v>
      </c>
      <c r="AH49" s="63">
        <f t="shared" si="33"/>
        <v>0</v>
      </c>
      <c r="AI49" s="71">
        <f t="shared" si="33"/>
        <v>0</v>
      </c>
      <c r="AJ49" s="63">
        <f t="shared" si="33"/>
        <v>0</v>
      </c>
      <c r="AK49" s="71">
        <f t="shared" si="33"/>
        <v>0</v>
      </c>
      <c r="AL49" s="63">
        <f t="shared" si="33"/>
        <v>0</v>
      </c>
      <c r="AM49" s="71">
        <f t="shared" si="33"/>
        <v>0</v>
      </c>
      <c r="AN49" s="63">
        <f t="shared" si="33"/>
        <v>8.0819536358306436</v>
      </c>
      <c r="AO49" s="71">
        <f t="shared" si="33"/>
        <v>5.5944582444087416</v>
      </c>
      <c r="AP49" s="63">
        <f t="shared" si="33"/>
        <v>1.0655280782658423</v>
      </c>
      <c r="AQ49" s="71">
        <f t="shared" si="33"/>
        <v>0</v>
      </c>
      <c r="AR49" s="63">
        <f t="shared" si="33"/>
        <v>0</v>
      </c>
      <c r="AS49" s="71">
        <f t="shared" si="33"/>
        <v>0</v>
      </c>
      <c r="AT49" s="63">
        <f t="shared" si="33"/>
        <v>0</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F2" sqref="F2"/>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7">J20+365.25</f>
        <v>36525.75</v>
      </c>
      <c r="M20" s="184">
        <f t="shared" si="7"/>
        <v>36707</v>
      </c>
      <c r="N20" s="185">
        <f t="shared" si="7"/>
        <v>36891</v>
      </c>
      <c r="O20" s="184">
        <f t="shared" si="7"/>
        <v>37072.25</v>
      </c>
      <c r="P20" s="185">
        <f t="shared" si="7"/>
        <v>37256.25</v>
      </c>
      <c r="Q20" s="184">
        <f t="shared" si="7"/>
        <v>37437.5</v>
      </c>
      <c r="R20" s="185">
        <f t="shared" si="7"/>
        <v>37621.5</v>
      </c>
      <c r="S20" s="184">
        <f t="shared" si="7"/>
        <v>37802.75</v>
      </c>
      <c r="T20" s="185">
        <f t="shared" si="7"/>
        <v>37986.75</v>
      </c>
      <c r="U20" s="184">
        <f t="shared" si="7"/>
        <v>38168</v>
      </c>
      <c r="V20" s="185">
        <f t="shared" si="7"/>
        <v>38352</v>
      </c>
      <c r="W20" s="184">
        <f t="shared" si="7"/>
        <v>38533.25</v>
      </c>
      <c r="X20" s="185">
        <f t="shared" si="7"/>
        <v>38717.25</v>
      </c>
      <c r="Y20" s="184">
        <f t="shared" si="7"/>
        <v>38898.5</v>
      </c>
      <c r="Z20" s="185">
        <f t="shared" si="7"/>
        <v>39082.5</v>
      </c>
      <c r="AA20" s="184">
        <f t="shared" si="7"/>
        <v>39263.75</v>
      </c>
      <c r="AB20" s="185">
        <f t="shared" si="7"/>
        <v>39447.75</v>
      </c>
      <c r="AC20" s="184">
        <f t="shared" si="7"/>
        <v>39629</v>
      </c>
      <c r="AD20" s="185">
        <f t="shared" si="7"/>
        <v>39813</v>
      </c>
      <c r="AE20" s="184">
        <f t="shared" si="7"/>
        <v>39994.25</v>
      </c>
      <c r="AF20" s="185">
        <f t="shared" si="7"/>
        <v>40178.25</v>
      </c>
      <c r="AG20" s="184">
        <f t="shared" si="7"/>
        <v>40359.5</v>
      </c>
      <c r="AH20" s="185">
        <f t="shared" si="7"/>
        <v>40543.5</v>
      </c>
      <c r="AI20" s="184">
        <f t="shared" si="7"/>
        <v>40724.75</v>
      </c>
      <c r="AJ20" s="185">
        <f t="shared" si="7"/>
        <v>40908.75</v>
      </c>
      <c r="AK20" s="184">
        <f t="shared" si="7"/>
        <v>41090</v>
      </c>
      <c r="AL20" s="185">
        <f t="shared" si="7"/>
        <v>41274</v>
      </c>
      <c r="AM20" s="184">
        <f t="shared" si="7"/>
        <v>41455.25</v>
      </c>
      <c r="AN20" s="185">
        <f t="shared" si="7"/>
        <v>41639.25</v>
      </c>
      <c r="AO20" s="184">
        <f t="shared" si="7"/>
        <v>41820.5</v>
      </c>
      <c r="AP20" s="185">
        <f t="shared" si="7"/>
        <v>42004.5</v>
      </c>
      <c r="AQ20" s="184">
        <f t="shared" si="7"/>
        <v>42185.75</v>
      </c>
      <c r="AR20" s="185">
        <f t="shared" si="7"/>
        <v>42369.75</v>
      </c>
      <c r="AS20" s="184">
        <f t="shared" si="7"/>
        <v>42551</v>
      </c>
      <c r="AT20" s="185">
        <f t="shared" si="7"/>
        <v>42735</v>
      </c>
      <c r="AU20" s="184">
        <f t="shared" si="7"/>
        <v>42916.25</v>
      </c>
      <c r="AV20" s="185">
        <f t="shared" si="7"/>
        <v>43100.25</v>
      </c>
      <c r="AW20" s="184">
        <f t="shared" si="7"/>
        <v>43281.5</v>
      </c>
      <c r="AX20" s="185">
        <f t="shared" si="7"/>
        <v>43465.5</v>
      </c>
      <c r="AY20" s="184">
        <f t="shared" si="7"/>
        <v>43646.75</v>
      </c>
      <c r="AZ20" s="185">
        <f t="shared" si="7"/>
        <v>43830.75</v>
      </c>
      <c r="BB20" s="184">
        <f>AY20+365.25</f>
        <v>44012</v>
      </c>
      <c r="BC20" s="185">
        <f>AZ20+365.25</f>
        <v>44196</v>
      </c>
      <c r="BD20" s="184">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2.7913701005896634</v>
      </c>
      <c r="K24" s="114">
        <f t="shared" si="12"/>
        <v>2.382884002347784</v>
      </c>
      <c r="L24" s="113">
        <f t="shared" si="12"/>
        <v>2.5833333333333335</v>
      </c>
      <c r="M24" s="114">
        <f t="shared" si="12"/>
        <v>2.6875</v>
      </c>
      <c r="N24" s="113">
        <f t="shared" si="12"/>
        <v>2.2708333333333335</v>
      </c>
      <c r="O24" s="114">
        <f t="shared" si="12"/>
        <v>2.1875</v>
      </c>
      <c r="P24" s="113">
        <f t="shared" si="12"/>
        <v>2.25</v>
      </c>
      <c r="Q24" s="114">
        <f t="shared" si="12"/>
        <v>2.2083333333333335</v>
      </c>
      <c r="R24" s="113">
        <f t="shared" si="12"/>
        <v>2.375</v>
      </c>
      <c r="S24" s="114">
        <f t="shared" si="12"/>
        <v>2.0416666666666665</v>
      </c>
      <c r="T24" s="113">
        <f t="shared" si="12"/>
        <v>2.1666666666666665</v>
      </c>
      <c r="U24" s="114">
        <f t="shared" si="12"/>
        <v>2.1875</v>
      </c>
      <c r="V24" s="113">
        <f t="shared" si="12"/>
        <v>2.1041666666666665</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2.6082298514730948</v>
      </c>
      <c r="AR24" s="113">
        <f t="shared" si="12"/>
        <v>2.3391085314992677</v>
      </c>
      <c r="AS24" s="114">
        <f t="shared" si="12"/>
        <v>2.4082744157705389</v>
      </c>
      <c r="AT24" s="113">
        <f t="shared" si="12"/>
        <v>2.6758604619672655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3.0508574640879349</v>
      </c>
      <c r="K25" s="123">
        <f t="shared" si="14"/>
        <v>2.5871270514687237</v>
      </c>
      <c r="L25" s="122">
        <f t="shared" si="14"/>
        <v>2.4831086678405585</v>
      </c>
      <c r="M25" s="123">
        <f t="shared" si="14"/>
        <v>2.635416666666667</v>
      </c>
      <c r="N25" s="122">
        <f t="shared" si="14"/>
        <v>2.479166666666667</v>
      </c>
      <c r="O25" s="123">
        <f t="shared" si="14"/>
        <v>2.229166666666667</v>
      </c>
      <c r="P25" s="122">
        <f t="shared" si="14"/>
        <v>2.21875</v>
      </c>
      <c r="Q25" s="123">
        <f t="shared" si="14"/>
        <v>2.229166666666667</v>
      </c>
      <c r="R25" s="122">
        <f t="shared" si="14"/>
        <v>2.291666666666667</v>
      </c>
      <c r="S25" s="123">
        <f t="shared" si="14"/>
        <v>2.208333333333333</v>
      </c>
      <c r="T25" s="122">
        <f t="shared" si="14"/>
        <v>2.1041666666666665</v>
      </c>
      <c r="U25" s="123">
        <f t="shared" si="14"/>
        <v>2.177083333333333</v>
      </c>
      <c r="V25" s="122">
        <f t="shared" si="14"/>
        <v>2.145833333333333</v>
      </c>
      <c r="W25" s="123">
        <f t="shared" si="14"/>
        <v>2.3152412280701755</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2.9134899257365472</v>
      </c>
      <c r="AR25" s="122">
        <f t="shared" si="14"/>
        <v>2.4736691914861813</v>
      </c>
      <c r="AS25" s="123">
        <f t="shared" si="14"/>
        <v>2.3736914736349033</v>
      </c>
      <c r="AT25" s="122">
        <f t="shared" si="14"/>
        <v>2.5420674388689024</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37.974183350895679</v>
      </c>
      <c r="K26" s="116">
        <f>IF(J26+I28+(IF(J16&gt;0,0,J16))&gt;'SDR Patient and Stations'!$E$2,'SDR Patient and Stations'!$E$2,J26+I28+(IF(J16&gt;0,0,J16)))</f>
        <v>44.064251510584093</v>
      </c>
      <c r="L26" s="117">
        <f>IF(K26+J28+(IF(K16&gt;0,0,K16))&gt;'SDR Patient and Stations'!$E$2,'SDR Patient and Stations'!$E$2,K26+J28+(IF(K16&gt;0,0,K16)))</f>
        <v>48</v>
      </c>
      <c r="M26" s="116">
        <f>IF(L26+K28+(IF(L16&gt;0,0,L16))&gt;'SDR Patient and Stations'!$E$2,'SDR Patient and Stations'!$E$2,L26+K28+(IF(L16&gt;0,0,L16)))</f>
        <v>48</v>
      </c>
      <c r="N26" s="117">
        <f>IF(M26+L28+(IF(M16&gt;0,0,M16))&gt;'SDR Patient and Stations'!$E$2,'SDR Patient and Stations'!$E$2,M26+L28+(IF(M16&gt;0,0,M16)))</f>
        <v>48</v>
      </c>
      <c r="O26" s="116">
        <f>IF(N26+M28+(IF(N16&gt;0,0,N16))&gt;'SDR Patient and Stations'!$E$2,'SDR Patient and Stations'!$E$2,N26+M28+(IF(N16&gt;0,0,N16)))</f>
        <v>48</v>
      </c>
      <c r="P26" s="117">
        <f>IF(O26+N28+(IF(O16&gt;0,0,O16))&gt;'SDR Patient and Stations'!$E$2,'SDR Patient and Stations'!$E$2,O26+N28+(IF(O16&gt;0,0,O16)))</f>
        <v>48</v>
      </c>
      <c r="Q26" s="116">
        <f>IF(P26+O28+(IF(P16&gt;0,0,P16))&gt;'SDR Patient and Stations'!$E$2,'SDR Patient and Stations'!$E$2,P26+O28+(IF(P16&gt;0,0,P16)))</f>
        <v>48</v>
      </c>
      <c r="R26" s="117">
        <f>IF(Q26+P28+(IF(Q16&gt;0,0,Q16))&gt;'SDR Patient and Stations'!$E$2,'SDR Patient and Stations'!$E$2,Q26+P28+(IF(Q16&gt;0,0,Q16)))</f>
        <v>48</v>
      </c>
      <c r="S26" s="116">
        <f>IF(R26+Q28+(IF(R16&gt;0,0,R16))&gt;'SDR Patient and Stations'!$E$2,'SDR Patient and Stations'!$E$2,R26+Q28+(IF(R16&gt;0,0,R16)))</f>
        <v>48</v>
      </c>
      <c r="T26" s="117">
        <f>IF(S26+R28+(IF(S16&gt;0,0,S16))&gt;'SDR Patient and Stations'!$E$2,'SDR Patient and Stations'!$E$2,S26+R28+(IF(S16&gt;0,0,S16)))</f>
        <v>48</v>
      </c>
      <c r="U26" s="116">
        <f>IF(T26+S28+(IF(T16&gt;0,0,T16))&gt;'SDR Patient and Stations'!$E$2,'SDR Patient and Stations'!$E$2,T26+S28+(IF(T16&gt;0,0,T16)))</f>
        <v>48</v>
      </c>
      <c r="V26" s="117">
        <f>IF(U26+T28+(IF(U16&gt;0,0,U16))&gt;'SDR Patient and Stations'!$E$2,'SDR Patient and Stations'!$E$2,U26+T28+(IF(U16&gt;0,0,U16)))</f>
        <v>48</v>
      </c>
      <c r="W26" s="116">
        <f>IF(V26+U28+(IF(V16&gt;0,0,V16))&gt;'SDR Patient and Stations'!$E$2,'SDR Patient and Stations'!$E$2,V26+U28+(IF(V16&gt;0,0,V16)))</f>
        <v>38</v>
      </c>
      <c r="X26" s="117">
        <f>IF(W26+V28+(IF(W16&gt;0,0,W16))&gt;'SDR Patient and Stations'!$E$2,'SDR Patient and Stations'!$E$2,W26+V28+(IF(W16&gt;0,0,W16)))</f>
        <v>38</v>
      </c>
      <c r="Y26" s="116">
        <f>IF(X26+W28+(IF(X16&gt;0,0,X16))&gt;'SDR Patient and Stations'!$E$2,'SDR Patient and Stations'!$E$2,X26+W28+(IF(X16&gt;0,0,X16)))</f>
        <v>38</v>
      </c>
      <c r="Z26" s="117">
        <f>IF(Y26+X28+(IF(Y16&gt;0,0,Y16))&gt;'SDR Patient and Stations'!$E$2,'SDR Patient and Stations'!$E$2,Y26+X28+(IF(Y16&gt;0,0,Y16)))</f>
        <v>38</v>
      </c>
      <c r="AA26" s="116">
        <f>IF(Z26+Y28+(IF(Z16&gt;0,0,Z16))&gt;'SDR Patient and Stations'!$E$2,'SDR Patient and Stations'!$E$2,Z26+Y28+(IF(Z16&gt;0,0,Z16)))</f>
        <v>38</v>
      </c>
      <c r="AB26" s="117">
        <f>IF(AA26+Z28+(IF(AA16&gt;0,0,AA16))&gt;'SDR Patient and Stations'!$E$2,'SDR Patient and Stations'!$E$2,AA26+Z28+(IF(AA16&gt;0,0,AA16)))</f>
        <v>38</v>
      </c>
      <c r="AC26" s="116">
        <f>IF(AB26+AA28+(IF(AB16&gt;0,0,AB16))&gt;'SDR Patient and Stations'!$E$2,'SDR Patient and Stations'!$E$2,AB26+AA28+(IF(AB16&gt;0,0,AB16)))</f>
        <v>38</v>
      </c>
      <c r="AD26" s="117">
        <f>IF(AC26+AB28+(IF(AC16&gt;0,0,AC16))&gt;'SDR Patient and Stations'!$E$2,'SDR Patient and Stations'!$E$2,AC26+AB28+(IF(AC16&gt;0,0,AC16)))</f>
        <v>38</v>
      </c>
      <c r="AE26" s="116">
        <f>IF(AD26+AC28+(IF(AD16&gt;0,0,AD16))&gt;'SDR Patient and Stations'!$E$2,'SDR Patient and Stations'!$E$2,AD26+AC28+(IF(AD16&gt;0,0,AD16)))</f>
        <v>38</v>
      </c>
      <c r="AF26" s="117">
        <f>IF(AE26+AD28+(IF(AE16&gt;0,0,AE16))&gt;'SDR Patient and Stations'!$E$2,'SDR Patient and Stations'!$E$2,AE26+AD28+(IF(AE16&gt;0,0,AE16)))</f>
        <v>38</v>
      </c>
      <c r="AG26" s="116">
        <f>IF(AF26+AE28+(IF(AF16&gt;0,0,AF16))&gt;'SDR Patient and Stations'!$E$2,'SDR Patient and Stations'!$E$2,AF26+AE28+(IF(AF16&gt;0,0,AF16)))</f>
        <v>38</v>
      </c>
      <c r="AH26" s="117">
        <f>IF(AG26+AF28+(IF(AG16&gt;0,0,AG16))&gt;'SDR Patient and Stations'!$E$2,'SDR Patient and Stations'!$E$2,AG26+AF28+(IF(AG16&gt;0,0,AG16)))</f>
        <v>38</v>
      </c>
      <c r="AI26" s="116">
        <f>IF(AH26+AG28+(IF(AH16&gt;0,0,AH16))&gt;'SDR Patient and Stations'!$E$2,'SDR Patient and Stations'!$E$2,AH26+AG28+(IF(AH16&gt;0,0,AH16)))</f>
        <v>38</v>
      </c>
      <c r="AJ26" s="117">
        <f>IF(AI26+AH28+(IF(AI16&gt;0,0,AI16))&gt;'SDR Patient and Stations'!$E$2,'SDR Patient and Stations'!$E$2,AI26+AH28+(IF(AI16&gt;0,0,AI16)))</f>
        <v>38</v>
      </c>
      <c r="AK26" s="116">
        <f>IF(AJ26+AI28+(IF(AJ16&gt;0,0,AJ16))&gt;'SDR Patient and Stations'!$E$2,'SDR Patient and Stations'!$E$2,AJ26+AI28+(IF(AJ16&gt;0,0,AJ16)))</f>
        <v>38</v>
      </c>
      <c r="AL26" s="117">
        <f>IF(AK26+AJ28+(IF(AK16&gt;0,0,AK16))&gt;'SDR Patient and Stations'!$E$2,'SDR Patient and Stations'!$E$2,AK26+AJ28+(IF(AK16&gt;0,0,AK16)))</f>
        <v>38</v>
      </c>
      <c r="AM26" s="116">
        <f>IF(AL26+AK28+(IF(AL16&gt;0,0,AL16))&gt;'SDR Patient and Stations'!$E$2,'SDR Patient and Stations'!$E$2,AL26+AK28+(IF(AL16&gt;0,0,AL16)))</f>
        <v>38</v>
      </c>
      <c r="AN26" s="117">
        <f>IF(AM26+AL28+(IF(AM16&gt;0,0,AM16))&gt;'SDR Patient and Stations'!$E$2,'SDR Patient and Stations'!$E$2,AM26+AL28+(IF(AM16&gt;0,0,AM16)))</f>
        <v>32</v>
      </c>
      <c r="AO26" s="116">
        <f>IF(AN26+AM28+(IF(AN16&gt;0,0,AN16))&gt;'SDR Patient and Stations'!$E$2,'SDR Patient and Stations'!$E$2,AN26+AM28+(IF(AN16&gt;0,0,AN16)))</f>
        <v>32</v>
      </c>
      <c r="AP26" s="117">
        <f>IF(AO26+AN28+(IF(AO16&gt;0,0,AO16))&gt;'SDR Patient and Stations'!$E$2,'SDR Patient and Stations'!$E$2,AO26+AN28+(IF(AO16&gt;0,0,AO16)))</f>
        <v>32</v>
      </c>
      <c r="AQ26" s="116">
        <f>IF(AP26+AO28+(IF(AP16&gt;0,0,AP16))&gt;'SDR Patient and Stations'!$E$2,'SDR Patient and Stations'!$E$2,AP26+AO28+(IF(AP16&gt;0,0,AP16)))</f>
        <v>39.490384615384613</v>
      </c>
      <c r="AR26" s="117">
        <f>IF(AQ26+AP28+(IF(AQ16&gt;0,0,AQ16))&gt;'SDR Patient and Stations'!$E$2,'SDR Patient and Stations'!$E$2,AQ26+AP28+(IF(AQ16&gt;0,0,AQ16)))</f>
        <v>44.461382872790637</v>
      </c>
      <c r="AS26" s="116">
        <f>IF(AR26+AQ28+(IF(AR16&gt;0,0,AR16))&gt;'SDR Patient and Stations'!$E$2,'SDR Patient and Stations'!$E$2,AR26+AQ28+(IF(AR16&gt;0,0,AR16)))</f>
        <v>44.845387756795517</v>
      </c>
      <c r="AT26" s="117">
        <f>IF(AS26+AR28+(IF(AS16&gt;0,0,AS16))&gt;'SDR Patient and Stations'!$E$2,'SDR Patient and Stations'!$E$2,AS26+AR28+(IF(AS16&gt;0,0,AS16)))</f>
        <v>44.845387756795517</v>
      </c>
      <c r="AU26" s="116">
        <f>IF(AT26+AS28+(IF(AT16&gt;0,0,AT16))&gt;'SDR Patient and Stations'!$E$2,'SDR Patient and Stations'!$E$2,AT26+AS28+(IF(AT16&gt;0,0,AT16)))</f>
        <v>44.845387756795517</v>
      </c>
      <c r="AV26" s="117">
        <f>IF(AU26+AT28+(IF(AU16&gt;0,0,AU16))&gt;'SDR Patient and Stations'!$E$2,'SDR Patient and Stations'!$E$2,AU26+AT28+(IF(AU16&gt;0,0,AU16)))</f>
        <v>44.845387756795517</v>
      </c>
      <c r="AW26" s="116">
        <f>IF(AV26+AU28+(IF(AV16&gt;0,0,AV16))&gt;'SDR Patient and Stations'!$E$2,'SDR Patient and Stations'!$E$2,AV26+AU28+(IF(AV16&gt;0,0,AV16)))</f>
        <v>44.845387756795517</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8.9741833508956788</v>
      </c>
      <c r="I28" s="116">
        <f t="shared" si="15"/>
        <v>6.0900681596884141</v>
      </c>
      <c r="J28" s="117">
        <f t="shared" si="15"/>
        <v>4.1892826274848716</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7.4903846153846132</v>
      </c>
      <c r="AP28" s="117">
        <f t="shared" si="15"/>
        <v>4.9709982574060234</v>
      </c>
      <c r="AQ28" s="116">
        <f t="shared" si="15"/>
        <v>0.38400488400488086</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36.268315018315015</v>
      </c>
      <c r="G45" s="69">
        <f t="shared" ref="G45:AZ45" si="23">G43/$F$1</f>
        <v>37.974183350895679</v>
      </c>
      <c r="H45" s="61">
        <f t="shared" si="23"/>
        <v>35.090068159688414</v>
      </c>
      <c r="I45" s="69">
        <f t="shared" si="23"/>
        <v>33.189282627484872</v>
      </c>
      <c r="J45" s="61">
        <f t="shared" si="23"/>
        <v>38.723462917011304</v>
      </c>
      <c r="K45" s="69">
        <f t="shared" si="23"/>
        <v>37.996277915632753</v>
      </c>
      <c r="L45" s="61">
        <f t="shared" si="23"/>
        <v>51.335470085470092</v>
      </c>
      <c r="M45" s="69">
        <f t="shared" si="23"/>
        <v>50.317489114658926</v>
      </c>
      <c r="N45" s="61">
        <f t="shared" si="23"/>
        <v>36.266788766788764</v>
      </c>
      <c r="O45" s="69">
        <f t="shared" si="23"/>
        <v>28.497208436724563</v>
      </c>
      <c r="P45" s="61">
        <f t="shared" si="23"/>
        <v>28.980322003577815</v>
      </c>
      <c r="Q45" s="69">
        <f t="shared" si="23"/>
        <v>33.039284874147263</v>
      </c>
      <c r="R45" s="61">
        <f t="shared" si="23"/>
        <v>39.670329670329672</v>
      </c>
      <c r="S45" s="69">
        <f t="shared" si="23"/>
        <v>28.501899335232668</v>
      </c>
      <c r="T45" s="61">
        <f t="shared" si="23"/>
        <v>32.704402515723267</v>
      </c>
      <c r="U45" s="69">
        <f t="shared" si="23"/>
        <v>30.996963562753038</v>
      </c>
      <c r="V45" s="61">
        <f t="shared" si="23"/>
        <v>33.362768184196753</v>
      </c>
      <c r="W45" s="69">
        <f t="shared" si="23"/>
        <v>28.402366863905325</v>
      </c>
      <c r="X45" s="61">
        <f t="shared" si="23"/>
        <v>23.638583638583636</v>
      </c>
      <c r="Y45" s="69">
        <f t="shared" si="23"/>
        <v>31.102437166793599</v>
      </c>
      <c r="Z45" s="61">
        <f t="shared" si="23"/>
        <v>34.057825854700852</v>
      </c>
      <c r="AA45" s="69">
        <f t="shared" si="23"/>
        <v>28.849796037296038</v>
      </c>
      <c r="AB45" s="61">
        <f t="shared" si="23"/>
        <v>34.346671846671846</v>
      </c>
      <c r="AC45" s="69">
        <f t="shared" si="23"/>
        <v>33.015993907083015</v>
      </c>
      <c r="AD45" s="61">
        <f t="shared" si="23"/>
        <v>35.29602420051858</v>
      </c>
      <c r="AE45" s="69">
        <f t="shared" si="23"/>
        <v>26.913741598207615</v>
      </c>
      <c r="AF45" s="61">
        <f t="shared" si="23"/>
        <v>25.452488687782804</v>
      </c>
      <c r="AG45" s="69">
        <f t="shared" si="23"/>
        <v>31.092981092981091</v>
      </c>
      <c r="AH45" s="61">
        <f t="shared" si="23"/>
        <v>32.426936862420732</v>
      </c>
      <c r="AI45" s="69">
        <f t="shared" si="23"/>
        <v>33.507834757834758</v>
      </c>
      <c r="AJ45" s="61">
        <f t="shared" si="23"/>
        <v>30.141287284144429</v>
      </c>
      <c r="AK45" s="69">
        <f t="shared" si="23"/>
        <v>33.042558815754695</v>
      </c>
      <c r="AL45" s="61">
        <f t="shared" si="23"/>
        <v>35.054850647634154</v>
      </c>
      <c r="AM45" s="69">
        <f t="shared" si="23"/>
        <v>36.808894230769226</v>
      </c>
      <c r="AN45" s="61">
        <f t="shared" si="23"/>
        <v>39.490384615384613</v>
      </c>
      <c r="AO45" s="69">
        <f t="shared" si="23"/>
        <v>36.970998257406023</v>
      </c>
      <c r="AP45" s="61">
        <f t="shared" si="23"/>
        <v>32.384004884004881</v>
      </c>
      <c r="AQ45" s="69">
        <f t="shared" si="23"/>
        <v>30.63351813351813</v>
      </c>
      <c r="AR45" s="61">
        <f t="shared" si="23"/>
        <v>31.804281345565748</v>
      </c>
      <c r="AS45" s="69">
        <f t="shared" si="23"/>
        <v>36.295743091859592</v>
      </c>
      <c r="AT45" s="61">
        <f t="shared" si="23"/>
        <v>44.809559372666165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8.9741833508956788</v>
      </c>
      <c r="H47" s="118">
        <f>H45-H26</f>
        <v>6.0900681596884141</v>
      </c>
      <c r="I47" s="119">
        <f t="shared" ref="I47:AZ47" si="24">I45-I26</f>
        <v>4.1892826274848716</v>
      </c>
      <c r="J47" s="118">
        <f t="shared" si="24"/>
        <v>0.74927956611562507</v>
      </c>
      <c r="K47" s="119">
        <f t="shared" si="24"/>
        <v>-6.06797359495134</v>
      </c>
      <c r="L47" s="118">
        <f t="shared" si="24"/>
        <v>3.3354700854700923</v>
      </c>
      <c r="M47" s="119">
        <f t="shared" si="24"/>
        <v>2.317489114658926</v>
      </c>
      <c r="N47" s="118">
        <f t="shared" si="24"/>
        <v>-11.733211233211236</v>
      </c>
      <c r="O47" s="119">
        <f t="shared" si="24"/>
        <v>-19.502791563275437</v>
      </c>
      <c r="P47" s="118">
        <f t="shared" si="24"/>
        <v>-19.019677996422185</v>
      </c>
      <c r="Q47" s="119">
        <f t="shared" si="24"/>
        <v>-14.960715125852737</v>
      </c>
      <c r="R47" s="118">
        <f t="shared" si="24"/>
        <v>-8.3296703296703285</v>
      </c>
      <c r="S47" s="119">
        <f t="shared" si="24"/>
        <v>-19.498100664767332</v>
      </c>
      <c r="T47" s="118">
        <f t="shared" si="24"/>
        <v>-15.295597484276733</v>
      </c>
      <c r="U47" s="119">
        <f t="shared" si="24"/>
        <v>-17.003036437246962</v>
      </c>
      <c r="V47" s="118">
        <f t="shared" si="24"/>
        <v>-14.637231815803247</v>
      </c>
      <c r="W47" s="119">
        <f t="shared" si="24"/>
        <v>-9.5976331360946752</v>
      </c>
      <c r="X47" s="118">
        <f t="shared" si="24"/>
        <v>-14.361416361416364</v>
      </c>
      <c r="Y47" s="119">
        <f t="shared" si="24"/>
        <v>-6.8975628332064005</v>
      </c>
      <c r="Z47" s="118">
        <f t="shared" si="24"/>
        <v>-3.9421741452991483</v>
      </c>
      <c r="AA47" s="119">
        <f t="shared" si="24"/>
        <v>-9.1502039627039622</v>
      </c>
      <c r="AB47" s="118">
        <f t="shared" si="24"/>
        <v>-3.6533281533281539</v>
      </c>
      <c r="AC47" s="119">
        <f t="shared" si="24"/>
        <v>-4.9840060929169852</v>
      </c>
      <c r="AD47" s="118">
        <f t="shared" si="24"/>
        <v>-2.7039757994814195</v>
      </c>
      <c r="AE47" s="119">
        <f t="shared" si="24"/>
        <v>-11.086258401792385</v>
      </c>
      <c r="AF47" s="118">
        <f t="shared" si="24"/>
        <v>-12.547511312217196</v>
      </c>
      <c r="AG47" s="119">
        <f t="shared" si="24"/>
        <v>-6.9070189070189087</v>
      </c>
      <c r="AH47" s="118">
        <f t="shared" si="24"/>
        <v>-5.5730631375792683</v>
      </c>
      <c r="AI47" s="119">
        <f t="shared" si="24"/>
        <v>-4.4921652421652425</v>
      </c>
      <c r="AJ47" s="118">
        <f t="shared" si="24"/>
        <v>-7.858712715855571</v>
      </c>
      <c r="AK47" s="119">
        <f t="shared" si="24"/>
        <v>-4.9574411842453046</v>
      </c>
      <c r="AL47" s="118">
        <f t="shared" si="24"/>
        <v>-2.9451493523658456</v>
      </c>
      <c r="AM47" s="119">
        <f t="shared" si="24"/>
        <v>-1.1911057692307736</v>
      </c>
      <c r="AN47" s="118">
        <f t="shared" si="24"/>
        <v>7.4903846153846132</v>
      </c>
      <c r="AO47" s="119">
        <f t="shared" si="24"/>
        <v>4.9709982574060234</v>
      </c>
      <c r="AP47" s="118">
        <f t="shared" si="24"/>
        <v>0.38400488400488086</v>
      </c>
      <c r="AQ47" s="119">
        <f t="shared" si="24"/>
        <v>-8.8568664818664828</v>
      </c>
      <c r="AR47" s="118">
        <f t="shared" si="24"/>
        <v>-12.657101527224889</v>
      </c>
      <c r="AS47" s="119">
        <f t="shared" si="24"/>
        <v>-8.5496446649359257</v>
      </c>
      <c r="AT47" s="118">
        <f t="shared" si="24"/>
        <v>-3.5828384129352742E-2</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8.9741833508956788</v>
      </c>
      <c r="H49" s="63">
        <f>IF((((IF(AND(H24&gt;($F$1-0.00001),((H45-H26)&gt;0)),(H45-H26),0)))&gt;=10),10,(IF(AND(H24&gt;($F$1-0.00001),((H45-H26)&gt;0)),(H45-H26),0)))</f>
        <v>6.0900681596884141</v>
      </c>
      <c r="I49" s="71">
        <f t="shared" ref="I49:AZ49" si="25">IF((((IF(AND(I24&gt;($F$1-0.00001),((I45-I26)&gt;0)),(I45-I26),0)))&gt;=10),10,(IF(AND(I24&gt;($F$1-0.00001),((I45-I26)&gt;0)),(I45-I26),0)))</f>
        <v>4.1892826274848716</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7.4903846153846132</v>
      </c>
      <c r="AO49" s="71">
        <f t="shared" si="25"/>
        <v>4.9709982574060234</v>
      </c>
      <c r="AP49" s="63">
        <f t="shared" si="25"/>
        <v>0.38400488400488086</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F2" sqref="F2"/>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7">J20+365.25</f>
        <v>36525.75</v>
      </c>
      <c r="M20" s="184">
        <f t="shared" si="7"/>
        <v>36707</v>
      </c>
      <c r="N20" s="185">
        <f t="shared" si="7"/>
        <v>36891</v>
      </c>
      <c r="O20" s="184">
        <f t="shared" si="7"/>
        <v>37072.25</v>
      </c>
      <c r="P20" s="185">
        <f t="shared" si="7"/>
        <v>37256.25</v>
      </c>
      <c r="Q20" s="184">
        <f t="shared" si="7"/>
        <v>37437.5</v>
      </c>
      <c r="R20" s="185">
        <f t="shared" si="7"/>
        <v>37621.5</v>
      </c>
      <c r="S20" s="184">
        <f t="shared" si="7"/>
        <v>37802.75</v>
      </c>
      <c r="T20" s="185">
        <f t="shared" si="7"/>
        <v>37986.75</v>
      </c>
      <c r="U20" s="184">
        <f t="shared" si="7"/>
        <v>38168</v>
      </c>
      <c r="V20" s="185">
        <f t="shared" si="7"/>
        <v>38352</v>
      </c>
      <c r="W20" s="184">
        <f t="shared" si="7"/>
        <v>38533.25</v>
      </c>
      <c r="X20" s="185">
        <f t="shared" si="7"/>
        <v>38717.25</v>
      </c>
      <c r="Y20" s="184">
        <f t="shared" si="7"/>
        <v>38898.5</v>
      </c>
      <c r="Z20" s="185">
        <f t="shared" si="7"/>
        <v>39082.5</v>
      </c>
      <c r="AA20" s="184">
        <f t="shared" si="7"/>
        <v>39263.75</v>
      </c>
      <c r="AB20" s="185">
        <f t="shared" si="7"/>
        <v>39447.75</v>
      </c>
      <c r="AC20" s="184">
        <f t="shared" si="7"/>
        <v>39629</v>
      </c>
      <c r="AD20" s="185">
        <f t="shared" si="7"/>
        <v>39813</v>
      </c>
      <c r="AE20" s="184">
        <f t="shared" si="7"/>
        <v>39994.25</v>
      </c>
      <c r="AF20" s="185">
        <f t="shared" si="7"/>
        <v>40178.25</v>
      </c>
      <c r="AG20" s="184">
        <f t="shared" si="7"/>
        <v>40359.5</v>
      </c>
      <c r="AH20" s="185">
        <f t="shared" si="7"/>
        <v>40543.5</v>
      </c>
      <c r="AI20" s="184">
        <f t="shared" si="7"/>
        <v>40724.75</v>
      </c>
      <c r="AJ20" s="185">
        <f t="shared" si="7"/>
        <v>40908.75</v>
      </c>
      <c r="AK20" s="184">
        <f t="shared" si="7"/>
        <v>41090</v>
      </c>
      <c r="AL20" s="185">
        <f t="shared" si="7"/>
        <v>41274</v>
      </c>
      <c r="AM20" s="184">
        <f t="shared" si="7"/>
        <v>41455.25</v>
      </c>
      <c r="AN20" s="185">
        <f t="shared" si="7"/>
        <v>41639.25</v>
      </c>
      <c r="AO20" s="184">
        <f t="shared" si="7"/>
        <v>41820.5</v>
      </c>
      <c r="AP20" s="185">
        <f t="shared" si="7"/>
        <v>42004.5</v>
      </c>
      <c r="AQ20" s="184">
        <f t="shared" si="7"/>
        <v>42185.75</v>
      </c>
      <c r="AR20" s="185">
        <f t="shared" si="7"/>
        <v>42369.75</v>
      </c>
      <c r="AS20" s="184">
        <f t="shared" si="7"/>
        <v>42551</v>
      </c>
      <c r="AT20" s="185">
        <f t="shared" si="7"/>
        <v>42735</v>
      </c>
      <c r="AU20" s="184">
        <f t="shared" si="7"/>
        <v>42916.25</v>
      </c>
      <c r="AV20" s="185">
        <f t="shared" si="7"/>
        <v>43100.25</v>
      </c>
      <c r="AW20" s="184">
        <f t="shared" si="7"/>
        <v>43281.5</v>
      </c>
      <c r="AX20" s="185">
        <f t="shared" si="7"/>
        <v>43465.5</v>
      </c>
      <c r="AY20" s="184">
        <f t="shared" si="7"/>
        <v>43646.75</v>
      </c>
      <c r="AZ20" s="185">
        <f t="shared" si="7"/>
        <v>43830.75</v>
      </c>
      <c r="BB20" s="184">
        <f>AY20+365.25</f>
        <v>44012</v>
      </c>
      <c r="BC20" s="185">
        <f>AZ20+365.25</f>
        <v>44196</v>
      </c>
      <c r="BD20" s="184">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2.7555833044282574</v>
      </c>
      <c r="K24" s="114">
        <f t="shared" si="12"/>
        <v>2.3326523080358901</v>
      </c>
      <c r="L24" s="113">
        <f t="shared" si="12"/>
        <v>2.5833333333333335</v>
      </c>
      <c r="M24" s="114">
        <f t="shared" si="12"/>
        <v>2.6875</v>
      </c>
      <c r="N24" s="113">
        <f t="shared" si="12"/>
        <v>2.2708333333333335</v>
      </c>
      <c r="O24" s="114">
        <f t="shared" si="12"/>
        <v>2.1875</v>
      </c>
      <c r="P24" s="113">
        <f t="shared" si="12"/>
        <v>2.25</v>
      </c>
      <c r="Q24" s="114">
        <f t="shared" si="12"/>
        <v>2.2083333333333335</v>
      </c>
      <c r="R24" s="113">
        <f t="shared" si="12"/>
        <v>2.375</v>
      </c>
      <c r="S24" s="114">
        <f t="shared" si="12"/>
        <v>2.0416666666666665</v>
      </c>
      <c r="T24" s="113">
        <f t="shared" si="12"/>
        <v>2.1666666666666665</v>
      </c>
      <c r="U24" s="114">
        <f t="shared" si="12"/>
        <v>2.1875</v>
      </c>
      <c r="V24" s="113">
        <f t="shared" si="12"/>
        <v>2.1041666666666665</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2.5747910072234395</v>
      </c>
      <c r="AR24" s="113">
        <f t="shared" si="12"/>
        <v>2.2880079334533057</v>
      </c>
      <c r="AS24" s="114">
        <f t="shared" si="12"/>
        <v>2.3346826246182131</v>
      </c>
      <c r="AT24" s="113">
        <f t="shared" si="12"/>
        <v>2.594091805131348</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3.0329640660072323</v>
      </c>
      <c r="K25" s="123">
        <f t="shared" si="14"/>
        <v>2.544117806232074</v>
      </c>
      <c r="L25" s="122">
        <f t="shared" si="14"/>
        <v>2.4579928206846118</v>
      </c>
      <c r="M25" s="123">
        <f t="shared" si="14"/>
        <v>2.635416666666667</v>
      </c>
      <c r="N25" s="122">
        <f t="shared" si="14"/>
        <v>2.479166666666667</v>
      </c>
      <c r="O25" s="123">
        <f t="shared" si="14"/>
        <v>2.229166666666667</v>
      </c>
      <c r="P25" s="122">
        <f t="shared" si="14"/>
        <v>2.21875</v>
      </c>
      <c r="Q25" s="123">
        <f t="shared" si="14"/>
        <v>2.229166666666667</v>
      </c>
      <c r="R25" s="122">
        <f t="shared" si="14"/>
        <v>2.291666666666667</v>
      </c>
      <c r="S25" s="123">
        <f t="shared" si="14"/>
        <v>2.208333333333333</v>
      </c>
      <c r="T25" s="122">
        <f t="shared" si="14"/>
        <v>2.1041666666666665</v>
      </c>
      <c r="U25" s="123">
        <f t="shared" si="14"/>
        <v>2.177083333333333</v>
      </c>
      <c r="V25" s="122">
        <f t="shared" si="14"/>
        <v>2.145833333333333</v>
      </c>
      <c r="W25" s="123">
        <f t="shared" si="14"/>
        <v>2.3152412280701755</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2.8967705036117195</v>
      </c>
      <c r="AR25" s="122">
        <f t="shared" si="14"/>
        <v>2.4313994703383726</v>
      </c>
      <c r="AS25" s="123">
        <f t="shared" si="14"/>
        <v>2.3113452790357591</v>
      </c>
      <c r="AT25" s="122">
        <f t="shared" si="14"/>
        <v>2.4643872148747805</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38.467354563244974</v>
      </c>
      <c r="K26" s="116">
        <f>IF(J26+I28+(IF(J16&gt;0,0,J16))&gt;'SDR Patient and Stations'!$E$2,'SDR Patient and Stations'!$E$2,J26+I28+(IF(J16&gt;0,0,J16)))</f>
        <v>45.013137893838433</v>
      </c>
      <c r="L26" s="117">
        <f>IF(K26+J28+(IF(K16&gt;0,0,K16))&gt;'SDR Patient and Stations'!$E$2,'SDR Patient and Stations'!$E$2,K26+J28+(IF(K16&gt;0,0,K16)))</f>
        <v>48</v>
      </c>
      <c r="M26" s="116">
        <f>IF(L26+K28+(IF(L16&gt;0,0,L16))&gt;'SDR Patient and Stations'!$E$2,'SDR Patient and Stations'!$E$2,L26+K28+(IF(L16&gt;0,0,L16)))</f>
        <v>48</v>
      </c>
      <c r="N26" s="117">
        <f>IF(M26+L28+(IF(M16&gt;0,0,M16))&gt;'SDR Patient and Stations'!$E$2,'SDR Patient and Stations'!$E$2,M26+L28+(IF(M16&gt;0,0,M16)))</f>
        <v>48</v>
      </c>
      <c r="O26" s="116">
        <f>IF(N26+M28+(IF(N16&gt;0,0,N16))&gt;'SDR Patient and Stations'!$E$2,'SDR Patient and Stations'!$E$2,N26+M28+(IF(N16&gt;0,0,N16)))</f>
        <v>48</v>
      </c>
      <c r="P26" s="117">
        <f>IF(O26+N28+(IF(O16&gt;0,0,O16))&gt;'SDR Patient and Stations'!$E$2,'SDR Patient and Stations'!$E$2,O26+N28+(IF(O16&gt;0,0,O16)))</f>
        <v>48</v>
      </c>
      <c r="Q26" s="116">
        <f>IF(P26+O28+(IF(P16&gt;0,0,P16))&gt;'SDR Patient and Stations'!$E$2,'SDR Patient and Stations'!$E$2,P26+O28+(IF(P16&gt;0,0,P16)))</f>
        <v>48</v>
      </c>
      <c r="R26" s="117">
        <f>IF(Q26+P28+(IF(Q16&gt;0,0,Q16))&gt;'SDR Patient and Stations'!$E$2,'SDR Patient and Stations'!$E$2,Q26+P28+(IF(Q16&gt;0,0,Q16)))</f>
        <v>48</v>
      </c>
      <c r="S26" s="116">
        <f>IF(R26+Q28+(IF(R16&gt;0,0,R16))&gt;'SDR Patient and Stations'!$E$2,'SDR Patient and Stations'!$E$2,R26+Q28+(IF(R16&gt;0,0,R16)))</f>
        <v>48</v>
      </c>
      <c r="T26" s="117">
        <f>IF(S26+R28+(IF(S16&gt;0,0,S16))&gt;'SDR Patient and Stations'!$E$2,'SDR Patient and Stations'!$E$2,S26+R28+(IF(S16&gt;0,0,S16)))</f>
        <v>48</v>
      </c>
      <c r="U26" s="116">
        <f>IF(T26+S28+(IF(T16&gt;0,0,T16))&gt;'SDR Patient and Stations'!$E$2,'SDR Patient and Stations'!$E$2,T26+S28+(IF(T16&gt;0,0,T16)))</f>
        <v>48</v>
      </c>
      <c r="V26" s="117">
        <f>IF(U26+T28+(IF(U16&gt;0,0,U16))&gt;'SDR Patient and Stations'!$E$2,'SDR Patient and Stations'!$E$2,U26+T28+(IF(U16&gt;0,0,U16)))</f>
        <v>48</v>
      </c>
      <c r="W26" s="116">
        <f>IF(V26+U28+(IF(V16&gt;0,0,V16))&gt;'SDR Patient and Stations'!$E$2,'SDR Patient and Stations'!$E$2,V26+U28+(IF(V16&gt;0,0,V16)))</f>
        <v>38</v>
      </c>
      <c r="X26" s="117">
        <f>IF(W26+V28+(IF(W16&gt;0,0,W16))&gt;'SDR Patient and Stations'!$E$2,'SDR Patient and Stations'!$E$2,W26+V28+(IF(W16&gt;0,0,W16)))</f>
        <v>38</v>
      </c>
      <c r="Y26" s="116">
        <f>IF(X26+W28+(IF(X16&gt;0,0,X16))&gt;'SDR Patient and Stations'!$E$2,'SDR Patient and Stations'!$E$2,X26+W28+(IF(X16&gt;0,0,X16)))</f>
        <v>38</v>
      </c>
      <c r="Z26" s="117">
        <f>IF(Y26+X28+(IF(Y16&gt;0,0,Y16))&gt;'SDR Patient and Stations'!$E$2,'SDR Patient and Stations'!$E$2,Y26+X28+(IF(Y16&gt;0,0,Y16)))</f>
        <v>38</v>
      </c>
      <c r="AA26" s="116">
        <f>IF(Z26+Y28+(IF(Z16&gt;0,0,Z16))&gt;'SDR Patient and Stations'!$E$2,'SDR Patient and Stations'!$E$2,Z26+Y28+(IF(Z16&gt;0,0,Z16)))</f>
        <v>38</v>
      </c>
      <c r="AB26" s="117">
        <f>IF(AA26+Z28+(IF(AA16&gt;0,0,AA16))&gt;'SDR Patient and Stations'!$E$2,'SDR Patient and Stations'!$E$2,AA26+Z28+(IF(AA16&gt;0,0,AA16)))</f>
        <v>38</v>
      </c>
      <c r="AC26" s="116">
        <f>IF(AB26+AA28+(IF(AB16&gt;0,0,AB16))&gt;'SDR Patient and Stations'!$E$2,'SDR Patient and Stations'!$E$2,AB26+AA28+(IF(AB16&gt;0,0,AB16)))</f>
        <v>38</v>
      </c>
      <c r="AD26" s="117">
        <f>IF(AC26+AB28+(IF(AC16&gt;0,0,AC16))&gt;'SDR Patient and Stations'!$E$2,'SDR Patient and Stations'!$E$2,AC26+AB28+(IF(AC16&gt;0,0,AC16)))</f>
        <v>38</v>
      </c>
      <c r="AE26" s="116">
        <f>IF(AD26+AC28+(IF(AD16&gt;0,0,AD16))&gt;'SDR Patient and Stations'!$E$2,'SDR Patient and Stations'!$E$2,AD26+AC28+(IF(AD16&gt;0,0,AD16)))</f>
        <v>38</v>
      </c>
      <c r="AF26" s="117">
        <f>IF(AE26+AD28+(IF(AE16&gt;0,0,AE16))&gt;'SDR Patient and Stations'!$E$2,'SDR Patient and Stations'!$E$2,AE26+AD28+(IF(AE16&gt;0,0,AE16)))</f>
        <v>38</v>
      </c>
      <c r="AG26" s="116">
        <f>IF(AF26+AE28+(IF(AF16&gt;0,0,AF16))&gt;'SDR Patient and Stations'!$E$2,'SDR Patient and Stations'!$E$2,AF26+AE28+(IF(AF16&gt;0,0,AF16)))</f>
        <v>38</v>
      </c>
      <c r="AH26" s="117">
        <f>IF(AG26+AF28+(IF(AG16&gt;0,0,AG16))&gt;'SDR Patient and Stations'!$E$2,'SDR Patient and Stations'!$E$2,AG26+AF28+(IF(AG16&gt;0,0,AG16)))</f>
        <v>38</v>
      </c>
      <c r="AI26" s="116">
        <f>IF(AH26+AG28+(IF(AH16&gt;0,0,AH16))&gt;'SDR Patient and Stations'!$E$2,'SDR Patient and Stations'!$E$2,AH26+AG28+(IF(AH16&gt;0,0,AH16)))</f>
        <v>38</v>
      </c>
      <c r="AJ26" s="117">
        <f>IF(AI26+AH28+(IF(AI16&gt;0,0,AI16))&gt;'SDR Patient and Stations'!$E$2,'SDR Patient and Stations'!$E$2,AI26+AH28+(IF(AI16&gt;0,0,AI16)))</f>
        <v>38</v>
      </c>
      <c r="AK26" s="116">
        <f>IF(AJ26+AI28+(IF(AJ16&gt;0,0,AJ16))&gt;'SDR Patient and Stations'!$E$2,'SDR Patient and Stations'!$E$2,AJ26+AI28+(IF(AJ16&gt;0,0,AJ16)))</f>
        <v>38</v>
      </c>
      <c r="AL26" s="117">
        <f>IF(AK26+AJ28+(IF(AK16&gt;0,0,AK16))&gt;'SDR Patient and Stations'!$E$2,'SDR Patient and Stations'!$E$2,AK26+AJ28+(IF(AK16&gt;0,0,AK16)))</f>
        <v>38</v>
      </c>
      <c r="AM26" s="116">
        <f>IF(AL26+AK28+(IF(AL16&gt;0,0,AL16))&gt;'SDR Patient and Stations'!$E$2,'SDR Patient and Stations'!$E$2,AL26+AK28+(IF(AL16&gt;0,0,AL16)))</f>
        <v>38</v>
      </c>
      <c r="AN26" s="117">
        <f>IF(AM26+AL28+(IF(AM16&gt;0,0,AM16))&gt;'SDR Patient and Stations'!$E$2,'SDR Patient and Stations'!$E$2,AM26+AL28+(IF(AM16&gt;0,0,AM16)))</f>
        <v>32</v>
      </c>
      <c r="AO26" s="116">
        <f>IF(AN26+AM28+(IF(AN16&gt;0,0,AN16))&gt;'SDR Patient and Stations'!$E$2,'SDR Patient and Stations'!$E$2,AN26+AM28+(IF(AN16&gt;0,0,AN16)))</f>
        <v>32</v>
      </c>
      <c r="AP26" s="117">
        <f>IF(AO26+AN28+(IF(AO16&gt;0,0,AO16))&gt;'SDR Patient and Stations'!$E$2,'SDR Patient and Stations'!$E$2,AO26+AN28+(IF(AO16&gt;0,0,AO16)))</f>
        <v>32</v>
      </c>
      <c r="AQ26" s="116">
        <f>IF(AP26+AO28+(IF(AP16&gt;0,0,AP16))&gt;'SDR Patient and Stations'!$E$2,'SDR Patient and Stations'!$E$2,AP26+AO28+(IF(AP16&gt;0,0,AP16)))</f>
        <v>40.003246753246756</v>
      </c>
      <c r="AR26" s="117">
        <f>IF(AQ26+AP28+(IF(AQ16&gt;0,0,AQ16))&gt;'SDR Patient and Stations'!$E$2,'SDR Patient and Stations'!$E$2,AQ26+AP28+(IF(AQ16&gt;0,0,AQ16)))</f>
        <v>45.454387845164547</v>
      </c>
      <c r="AS26" s="116">
        <f>IF(AR26+AQ28+(IF(AR16&gt;0,0,AR16))&gt;'SDR Patient and Stations'!$E$2,'SDR Patient and Stations'!$E$2,AR26+AQ28+(IF(AR16&gt;0,0,AR16)))</f>
        <v>46.258964221169492</v>
      </c>
      <c r="AT26" s="117">
        <f>IF(AS26+AR28+(IF(AS16&gt;0,0,AS16))&gt;'SDR Patient and Stations'!$E$2,'SDR Patient and Stations'!$E$2,AS26+AR28+(IF(AS16&gt;0,0,AS16)))</f>
        <v>46.258964221169492</v>
      </c>
      <c r="AU26" s="116">
        <f>IF(AT26+AS28+(IF(AT16&gt;0,0,AT16))&gt;'SDR Patient and Stations'!$E$2,'SDR Patient and Stations'!$E$2,AT26+AS28+(IF(AT16&gt;0,0,AT16)))</f>
        <v>46.258964221169492</v>
      </c>
      <c r="AV26" s="117">
        <f>IF(AU26+AT28+(IF(AU16&gt;0,0,AU16))&gt;'SDR Patient and Stations'!$E$2,'SDR Patient and Stations'!$E$2,AU26+AT28+(IF(AU16&gt;0,0,AU16)))</f>
        <v>46.258964221169492</v>
      </c>
      <c r="AW26" s="116">
        <f>IF(AV26+AU28+(IF(AV16&gt;0,0,AV16))&gt;'SDR Patient and Stations'!$E$2,'SDR Patient and Stations'!$E$2,AV26+AU28+(IF(AV16&gt;0,0,AV16)))</f>
        <v>46.258964221169492</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9.4673545632449745</v>
      </c>
      <c r="I28" s="116">
        <f t="shared" si="15"/>
        <v>6.5457833305934585</v>
      </c>
      <c r="J28" s="117">
        <f t="shared" si="15"/>
        <v>4.6203122719976619</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8.0032467532467564</v>
      </c>
      <c r="AP28" s="117">
        <f t="shared" si="15"/>
        <v>5.4511410919177905</v>
      </c>
      <c r="AQ28" s="116">
        <f t="shared" si="15"/>
        <v>0.80457637600494536</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36.739332096474953</v>
      </c>
      <c r="G45" s="69">
        <f t="shared" ref="G45:AZ45" si="23">G43/$F$1</f>
        <v>38.467354563244974</v>
      </c>
      <c r="H45" s="61">
        <f t="shared" si="23"/>
        <v>35.545783330593459</v>
      </c>
      <c r="I45" s="69">
        <f t="shared" si="23"/>
        <v>33.620312271997662</v>
      </c>
      <c r="J45" s="61">
        <f t="shared" si="23"/>
        <v>39.226365032816645</v>
      </c>
      <c r="K45" s="69">
        <f t="shared" si="23"/>
        <v>38.489736070381227</v>
      </c>
      <c r="L45" s="61">
        <f t="shared" si="23"/>
        <v>52.002164502164504</v>
      </c>
      <c r="M45" s="69">
        <f t="shared" si="23"/>
        <v>50.970962999264884</v>
      </c>
      <c r="N45" s="61">
        <f t="shared" si="23"/>
        <v>36.737786023500306</v>
      </c>
      <c r="O45" s="69">
        <f t="shared" si="23"/>
        <v>28.86730205278592</v>
      </c>
      <c r="P45" s="61">
        <f t="shared" si="23"/>
        <v>29.356689821806096</v>
      </c>
      <c r="Q45" s="69">
        <f t="shared" si="23"/>
        <v>33.468366495889434</v>
      </c>
      <c r="R45" s="61">
        <f t="shared" si="23"/>
        <v>40.185528756957325</v>
      </c>
      <c r="S45" s="69">
        <f t="shared" si="23"/>
        <v>28.872053872053872</v>
      </c>
      <c r="T45" s="61">
        <f t="shared" si="23"/>
        <v>33.129135015927467</v>
      </c>
      <c r="U45" s="69">
        <f t="shared" si="23"/>
        <v>31.399521531100479</v>
      </c>
      <c r="V45" s="61">
        <f t="shared" si="23"/>
        <v>33.796050887887617</v>
      </c>
      <c r="W45" s="69">
        <f t="shared" si="23"/>
        <v>28.77122877122877</v>
      </c>
      <c r="X45" s="61">
        <f t="shared" si="23"/>
        <v>23.945578231292515</v>
      </c>
      <c r="Y45" s="69">
        <f t="shared" si="23"/>
        <v>31.506364922206505</v>
      </c>
      <c r="Z45" s="61">
        <f t="shared" si="23"/>
        <v>34.500135281385283</v>
      </c>
      <c r="AA45" s="69">
        <f t="shared" si="23"/>
        <v>29.224468713105079</v>
      </c>
      <c r="AB45" s="61">
        <f t="shared" si="23"/>
        <v>34.792732520005245</v>
      </c>
      <c r="AC45" s="69">
        <f t="shared" si="23"/>
        <v>33.444773048733445</v>
      </c>
      <c r="AD45" s="61">
        <f t="shared" si="23"/>
        <v>35.75441412520064</v>
      </c>
      <c r="AE45" s="69">
        <f t="shared" si="23"/>
        <v>27.26327070987265</v>
      </c>
      <c r="AF45" s="61">
        <f t="shared" si="23"/>
        <v>25.78304048892284</v>
      </c>
      <c r="AG45" s="69">
        <f t="shared" si="23"/>
        <v>31.496786042240586</v>
      </c>
      <c r="AH45" s="61">
        <f t="shared" si="23"/>
        <v>32.848065912582044</v>
      </c>
      <c r="AI45" s="69">
        <f t="shared" si="23"/>
        <v>33.943001443001442</v>
      </c>
      <c r="AJ45" s="61">
        <f t="shared" si="23"/>
        <v>30.532732573548902</v>
      </c>
      <c r="AK45" s="69">
        <f t="shared" si="23"/>
        <v>33.471682956219041</v>
      </c>
      <c r="AL45" s="61">
        <f t="shared" si="23"/>
        <v>35.51010844825278</v>
      </c>
      <c r="AM45" s="69">
        <f t="shared" si="23"/>
        <v>37.28693181818182</v>
      </c>
      <c r="AN45" s="61">
        <f t="shared" si="23"/>
        <v>40.003246753246756</v>
      </c>
      <c r="AO45" s="69">
        <f t="shared" si="23"/>
        <v>37.451141091917791</v>
      </c>
      <c r="AP45" s="61">
        <f t="shared" si="23"/>
        <v>32.804576376004945</v>
      </c>
      <c r="AQ45" s="69">
        <f t="shared" si="23"/>
        <v>31.031356031356029</v>
      </c>
      <c r="AR45" s="61">
        <f t="shared" si="23"/>
        <v>32.217323960443224</v>
      </c>
      <c r="AS45" s="69">
        <f t="shared" si="23"/>
        <v>36.767116378766865</v>
      </c>
      <c r="AT45" s="61">
        <f t="shared" si="23"/>
        <v>45.391501702181309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9.4673545632449745</v>
      </c>
      <c r="H47" s="118">
        <f>H45-H26</f>
        <v>6.5457833305934585</v>
      </c>
      <c r="I47" s="119">
        <f t="shared" ref="I47:AZ47" si="24">I45-I26</f>
        <v>4.6203122719976619</v>
      </c>
      <c r="J47" s="118">
        <f t="shared" si="24"/>
        <v>0.7590104695716704</v>
      </c>
      <c r="K47" s="119">
        <f t="shared" si="24"/>
        <v>-6.5234018234572062</v>
      </c>
      <c r="L47" s="118">
        <f t="shared" si="24"/>
        <v>4.0021645021645043</v>
      </c>
      <c r="M47" s="119">
        <f t="shared" si="24"/>
        <v>2.9709629992648843</v>
      </c>
      <c r="N47" s="118">
        <f t="shared" si="24"/>
        <v>-11.262213976499694</v>
      </c>
      <c r="O47" s="119">
        <f t="shared" si="24"/>
        <v>-19.13269794721408</v>
      </c>
      <c r="P47" s="118">
        <f t="shared" si="24"/>
        <v>-18.643310178193904</v>
      </c>
      <c r="Q47" s="119">
        <f t="shared" si="24"/>
        <v>-14.531633504110566</v>
      </c>
      <c r="R47" s="118">
        <f t="shared" si="24"/>
        <v>-7.814471243042675</v>
      </c>
      <c r="S47" s="119">
        <f t="shared" si="24"/>
        <v>-19.127946127946128</v>
      </c>
      <c r="T47" s="118">
        <f t="shared" si="24"/>
        <v>-14.870864984072533</v>
      </c>
      <c r="U47" s="119">
        <f t="shared" si="24"/>
        <v>-16.600478468899521</v>
      </c>
      <c r="V47" s="118">
        <f t="shared" si="24"/>
        <v>-14.203949112112383</v>
      </c>
      <c r="W47" s="119">
        <f t="shared" si="24"/>
        <v>-9.2287712287712296</v>
      </c>
      <c r="X47" s="118">
        <f t="shared" si="24"/>
        <v>-14.054421768707485</v>
      </c>
      <c r="Y47" s="119">
        <f t="shared" si="24"/>
        <v>-6.4936350777934955</v>
      </c>
      <c r="Z47" s="118">
        <f t="shared" si="24"/>
        <v>-3.4998647186147167</v>
      </c>
      <c r="AA47" s="119">
        <f t="shared" si="24"/>
        <v>-8.7755312868949211</v>
      </c>
      <c r="AB47" s="118">
        <f t="shared" si="24"/>
        <v>-3.2072674799947549</v>
      </c>
      <c r="AC47" s="119">
        <f t="shared" si="24"/>
        <v>-4.5552269512665546</v>
      </c>
      <c r="AD47" s="118">
        <f t="shared" si="24"/>
        <v>-2.2455858747993602</v>
      </c>
      <c r="AE47" s="119">
        <f t="shared" si="24"/>
        <v>-10.73672929012735</v>
      </c>
      <c r="AF47" s="118">
        <f t="shared" si="24"/>
        <v>-12.21695951107716</v>
      </c>
      <c r="AG47" s="119">
        <f t="shared" si="24"/>
        <v>-6.5032139577594137</v>
      </c>
      <c r="AH47" s="118">
        <f t="shared" si="24"/>
        <v>-5.1519340874179562</v>
      </c>
      <c r="AI47" s="119">
        <f t="shared" si="24"/>
        <v>-4.0569985569985576</v>
      </c>
      <c r="AJ47" s="118">
        <f t="shared" si="24"/>
        <v>-7.4672674264510981</v>
      </c>
      <c r="AK47" s="119">
        <f t="shared" si="24"/>
        <v>-4.5283170437809588</v>
      </c>
      <c r="AL47" s="118">
        <f t="shared" si="24"/>
        <v>-2.4898915517472204</v>
      </c>
      <c r="AM47" s="119">
        <f t="shared" si="24"/>
        <v>-0.71306818181817988</v>
      </c>
      <c r="AN47" s="118">
        <f t="shared" si="24"/>
        <v>8.0032467532467564</v>
      </c>
      <c r="AO47" s="119">
        <f t="shared" si="24"/>
        <v>5.4511410919177905</v>
      </c>
      <c r="AP47" s="118">
        <f t="shared" si="24"/>
        <v>0.80457637600494536</v>
      </c>
      <c r="AQ47" s="119">
        <f t="shared" si="24"/>
        <v>-8.9718907218907269</v>
      </c>
      <c r="AR47" s="118">
        <f t="shared" si="24"/>
        <v>-13.237063884721323</v>
      </c>
      <c r="AS47" s="119">
        <f t="shared" si="24"/>
        <v>-9.4918478424026276</v>
      </c>
      <c r="AT47" s="118">
        <f t="shared" si="24"/>
        <v>-0.86746251898818372</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9.4673545632449745</v>
      </c>
      <c r="H49" s="63">
        <f>IF((((IF(AND(H24&gt;($F$1-0.00001),((H45-H26)&gt;0)),(H45-H26),0)))&gt;=10),10,(IF(AND(H24&gt;($F$1-0.00001),((H45-H26)&gt;0)),(H45-H26),0)))</f>
        <v>6.5457833305934585</v>
      </c>
      <c r="I49" s="71">
        <f t="shared" ref="I49:AZ49" si="25">IF((((IF(AND(I24&gt;($F$1-0.00001),((I45-I26)&gt;0)),(I45-I26),0)))&gt;=10),10,(IF(AND(I24&gt;($F$1-0.00001),((I45-I26)&gt;0)),(I45-I26),0)))</f>
        <v>4.6203122719976619</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8.0032467532467564</v>
      </c>
      <c r="AO49" s="71">
        <f t="shared" si="25"/>
        <v>5.4511410919177905</v>
      </c>
      <c r="AP49" s="63">
        <f t="shared" si="25"/>
        <v>0.80457637600494536</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F2" sqref="F2"/>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64</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Stations'!C11</f>
        <v>0.62931034482758619</v>
      </c>
      <c r="E13" s="55">
        <f>'SDR Patient and Stations'!D11</f>
        <v>0.68103448275862066</v>
      </c>
      <c r="F13" s="54">
        <f>'SDR Patient and Stations'!E11</f>
        <v>0.76724137931034486</v>
      </c>
      <c r="G13" s="55">
        <f>'SDR Patient and Stations'!F11</f>
        <v>0.80172413793103448</v>
      </c>
      <c r="H13" s="54">
        <f>'SDR Patient and Stations'!G11</f>
        <v>0.80172413793103448</v>
      </c>
      <c r="I13" s="55">
        <f>'SDR Patient and Stations'!H11</f>
        <v>0.75</v>
      </c>
      <c r="J13" s="54">
        <f>'SDR Patient and Stations'!I11</f>
        <v>0.828125</v>
      </c>
      <c r="K13" s="55">
        <f>'SDR Patient and Stations'!J11</f>
        <v>0.8203125</v>
      </c>
      <c r="L13" s="54">
        <f>'SDR Patient and Stations'!K11</f>
        <v>0.83783783783783783</v>
      </c>
      <c r="M13" s="55">
        <f>'SDR Patient and Stations'!L11</f>
        <v>0.8716216216216216</v>
      </c>
      <c r="N13" s="54">
        <f>'SDR Patient and Stations'!M11</f>
        <v>0.73648648648648651</v>
      </c>
      <c r="O13" s="55">
        <f>'SDR Patient and Stations'!N11</f>
        <v>0.70945945945945943</v>
      </c>
      <c r="P13" s="54">
        <f>'SDR Patient and Stations'!O11</f>
        <v>0.58695652173913049</v>
      </c>
      <c r="Q13" s="55">
        <f>'SDR Patient and Stations'!P11</f>
        <v>0.57608695652173914</v>
      </c>
      <c r="R13" s="54">
        <f>'SDR Patient and Stations'!Q11</f>
        <v>0.61956521739130432</v>
      </c>
      <c r="S13" s="55">
        <f>'SDR Patient and Stations'!R11</f>
        <v>0.68055555555555558</v>
      </c>
      <c r="T13" s="54">
        <f>'SDR Patient and Stations'!S11</f>
        <v>0.72222222222222221</v>
      </c>
      <c r="U13" s="55">
        <f>'SDR Patient and Stations'!T11</f>
        <v>0.72916666666666663</v>
      </c>
      <c r="V13" s="54">
        <f>'SDR Patient and Stations'!U11</f>
        <v>0.70138888888888884</v>
      </c>
      <c r="W13" s="55">
        <f>'SDR Patient and Stations'!V11</f>
        <v>0.66666666666666663</v>
      </c>
      <c r="X13" s="54">
        <f>'SDR Patient and Stations'!W11</f>
        <v>0.61111111111111116</v>
      </c>
      <c r="Y13" s="55">
        <f>'SDR Patient and Stations'!X11</f>
        <v>0.6875</v>
      </c>
      <c r="Z13" s="54">
        <f>'SDR Patient and Stations'!Y11</f>
        <v>0.70138888888888884</v>
      </c>
      <c r="AA13" s="55">
        <f>'SDR Patient and Stations'!Z11</f>
        <v>0.61805555555555558</v>
      </c>
      <c r="AB13" s="54">
        <f>'SDR Patient and Stations'!AA11</f>
        <v>0.71527777777777779</v>
      </c>
      <c r="AC13" s="55">
        <f>'SDR Patient and Stations'!AB11</f>
        <v>0.70833333333333337</v>
      </c>
      <c r="AD13" s="54">
        <f>'SDR Patient and Stations'!AC11</f>
        <v>0.6875</v>
      </c>
      <c r="AE13" s="55">
        <f>'SDR Patient and Stations'!AD11</f>
        <v>0.64583333333333337</v>
      </c>
      <c r="AF13" s="54">
        <f>'SDR Patient and Stations'!AE11</f>
        <v>0.625</v>
      </c>
      <c r="AG13" s="55">
        <f>'SDR Patient and Stations'!AF11</f>
        <v>0.68055555555555558</v>
      </c>
      <c r="AH13" s="54">
        <f>'SDR Patient and Stations'!AG11</f>
        <v>0.67361111111111116</v>
      </c>
      <c r="AI13" s="55">
        <f>'SDR Patient and Stations'!AH11</f>
        <v>0.67361111111111116</v>
      </c>
      <c r="AJ13" s="54">
        <f>'SDR Patient and Stations'!AI11</f>
        <v>0.8</v>
      </c>
      <c r="AK13" s="55">
        <f>'SDR Patient and Stations'!AJ11</f>
        <v>0.83333333333333337</v>
      </c>
      <c r="AL13" s="54">
        <f>'SDR Patient and Stations'!AK11</f>
        <v>0.85833333333333328</v>
      </c>
      <c r="AM13" s="55">
        <f>'SDR Patient and Stations'!AL11</f>
        <v>0.875</v>
      </c>
      <c r="AN13" s="54">
        <f>'SDR Patient and Stations'!AM11</f>
        <v>0.92500000000000004</v>
      </c>
      <c r="AO13" s="55">
        <f>'SDR Patient and Stations'!AN11</f>
        <v>0.8257575757575758</v>
      </c>
      <c r="AP13" s="54">
        <f>'SDR Patient and Stations'!AO11</f>
        <v>0.69594594594594594</v>
      </c>
      <c r="AQ13" s="55">
        <f>'SDR Patient and Stations'!AP11</f>
        <v>0.69594594594594594</v>
      </c>
      <c r="AR13" s="54">
        <f>'SDR Patient and Stations'!AQ11</f>
        <v>0.70270270270270274</v>
      </c>
      <c r="AS13" s="55">
        <f>'SDR Patient and Stations'!AR11</f>
        <v>0.72972972972972971</v>
      </c>
      <c r="AT13" s="54">
        <f>'SDR Patient and Stations'!AS11</f>
        <v>0.81081081081081086</v>
      </c>
      <c r="AU13" s="55" t="e">
        <f>'SDR Patient and Stations'!AT11</f>
        <v>#DIV/0!</v>
      </c>
      <c r="AV13" s="54">
        <f>'SDR Patient and Stations'!AU11</f>
        <v>0</v>
      </c>
      <c r="AW13" s="55">
        <f>'SDR Patient and Stations'!AV11</f>
        <v>0</v>
      </c>
      <c r="AX13" s="54">
        <f>'SDR Patient and Stations'!AW11</f>
        <v>0</v>
      </c>
      <c r="AY13" s="55">
        <f>'SDR Patient and Stations'!AX11</f>
        <v>0</v>
      </c>
      <c r="AZ13" s="54">
        <f>'SDR Patient and Stations'!AY11</f>
        <v>0</v>
      </c>
      <c r="BA13" s="55">
        <f>'SDR Patient and Stations'!AZ11</f>
        <v>0</v>
      </c>
    </row>
    <row r="14" spans="1:56" s="44" customFormat="1" ht="56.25" customHeight="1" x14ac:dyDescent="0.6">
      <c r="B14" s="164" t="s">
        <v>75</v>
      </c>
      <c r="C14" s="45">
        <f>'SDR Patient and Stations'!B13</f>
        <v>0</v>
      </c>
      <c r="D14" s="167">
        <f>'SDR Patient and Stations'!C13</f>
        <v>0</v>
      </c>
      <c r="E14" s="168">
        <f>'SDR Patient and Stations'!D13</f>
        <v>0</v>
      </c>
      <c r="F14" s="167">
        <f>'SDR Patient and Stations'!E13</f>
        <v>0</v>
      </c>
      <c r="G14" s="168">
        <f>'SDR Patient and Stations'!F13</f>
        <v>0</v>
      </c>
      <c r="H14" s="167">
        <f>'SDR Patient and Stations'!G13</f>
        <v>3</v>
      </c>
      <c r="I14" s="168">
        <f>'SDR Patient and Stations'!H13</f>
        <v>0</v>
      </c>
      <c r="J14" s="167">
        <f>'SDR Patient and Stations'!I13</f>
        <v>0</v>
      </c>
      <c r="K14" s="168">
        <f>'SDR Patient and Stations'!J13</f>
        <v>5</v>
      </c>
      <c r="L14" s="167">
        <f>'SDR Patient and Stations'!K13</f>
        <v>0</v>
      </c>
      <c r="M14" s="168">
        <f>'SDR Patient and Stations'!L13</f>
        <v>0</v>
      </c>
      <c r="N14" s="167">
        <f>'SDR Patient and Stations'!M13</f>
        <v>0</v>
      </c>
      <c r="O14" s="168">
        <f>'SDR Patient and Stations'!N13</f>
        <v>9</v>
      </c>
      <c r="P14" s="167">
        <f>'SDR Patient and Stations'!O13</f>
        <v>0</v>
      </c>
      <c r="Q14" s="168">
        <f>'SDR Patient and Stations'!P13</f>
        <v>0</v>
      </c>
      <c r="R14" s="167">
        <f>'SDR Patient and Stations'!Q13</f>
        <v>-10</v>
      </c>
      <c r="S14" s="168">
        <f>'SDR Patient and Stations'!R13</f>
        <v>0</v>
      </c>
      <c r="T14" s="167">
        <f>'SDR Patient and Stations'!S13</f>
        <v>0</v>
      </c>
      <c r="U14" s="168">
        <f>'SDR Patient and Stations'!T13</f>
        <v>0</v>
      </c>
      <c r="V14" s="167">
        <f>'SDR Patient and Stations'!U13</f>
        <v>0</v>
      </c>
      <c r="W14" s="168">
        <f>'SDR Patient and Stations'!V13</f>
        <v>0</v>
      </c>
      <c r="X14" s="167">
        <f>'SDR Patient and Stations'!W13</f>
        <v>0</v>
      </c>
      <c r="Y14" s="168">
        <f>'SDR Patient and Stations'!X13</f>
        <v>0</v>
      </c>
      <c r="Z14" s="167">
        <f>'SDR Patient and Stations'!Y13</f>
        <v>0</v>
      </c>
      <c r="AA14" s="168">
        <f>'SDR Patient and Stations'!Z13</f>
        <v>0</v>
      </c>
      <c r="AB14" s="167">
        <f>'SDR Patient and Stations'!AA13</f>
        <v>0</v>
      </c>
      <c r="AC14" s="168">
        <f>'SDR Patient and Stations'!AB13</f>
        <v>0</v>
      </c>
      <c r="AD14" s="167">
        <f>'SDR Patient and Stations'!AC13</f>
        <v>0</v>
      </c>
      <c r="AE14" s="168">
        <f>'SDR Patient and Stations'!AD13</f>
        <v>0</v>
      </c>
      <c r="AF14" s="167">
        <f>'SDR Patient and Stations'!AE13</f>
        <v>0</v>
      </c>
      <c r="AG14" s="168">
        <f>'SDR Patient and Stations'!AF13</f>
        <v>0</v>
      </c>
      <c r="AH14" s="167">
        <f>'SDR Patient and Stations'!AG13</f>
        <v>0</v>
      </c>
      <c r="AI14" s="168">
        <f>'SDR Patient and Stations'!AH13</f>
        <v>-6</v>
      </c>
      <c r="AJ14" s="167">
        <f>'SDR Patient and Stations'!AI13</f>
        <v>0</v>
      </c>
      <c r="AK14" s="168">
        <f>'SDR Patient and Stations'!AJ13</f>
        <v>0</v>
      </c>
      <c r="AL14" s="167">
        <f>'SDR Patient and Stations'!AK13</f>
        <v>0</v>
      </c>
      <c r="AM14" s="168">
        <f>'SDR Patient and Stations'!AL13</f>
        <v>0</v>
      </c>
      <c r="AN14" s="167">
        <f>'SDR Patient and Stations'!AM13</f>
        <v>3</v>
      </c>
      <c r="AO14" s="168">
        <f>'SDR Patient and Stations'!AN13</f>
        <v>4</v>
      </c>
      <c r="AP14" s="167">
        <f>'SDR Patient and Stations'!AO13</f>
        <v>0</v>
      </c>
      <c r="AQ14" s="168">
        <f>'SDR Patient and Stations'!AP13</f>
        <v>0</v>
      </c>
      <c r="AR14" s="167">
        <f>'SDR Patient and Stations'!AQ13</f>
        <v>0</v>
      </c>
      <c r="AS14" s="168">
        <f>'SDR Patient and Stations'!AR13</f>
        <v>0</v>
      </c>
      <c r="AT14" s="167">
        <f>'SDR Patient and Stations'!AS13</f>
        <v>4</v>
      </c>
      <c r="AU14" s="168">
        <f>'SDR Patient and Stations'!AT13</f>
        <v>0</v>
      </c>
      <c r="AV14" s="167">
        <f>'SDR Patient and Stations'!AU13</f>
        <v>0</v>
      </c>
      <c r="AW14" s="168">
        <f>'SDR Patient and Stations'!AV13</f>
        <v>0</v>
      </c>
      <c r="AX14" s="167">
        <f>'SDR Patient and Stations'!AW13</f>
        <v>0</v>
      </c>
      <c r="AY14" s="168">
        <f>'SDR Patient and Stations'!AX13</f>
        <v>0</v>
      </c>
      <c r="AZ14" s="167">
        <f>'SDR Patient and Stations'!AY13</f>
        <v>0</v>
      </c>
      <c r="BA14" s="168">
        <f>'SDR Patient and Stations'!AZ13</f>
        <v>0</v>
      </c>
      <c r="BB14" s="51"/>
      <c r="BC14" s="48"/>
      <c r="BD14" s="51"/>
    </row>
    <row r="15" spans="1:56" s="44" customFormat="1" ht="25.5" x14ac:dyDescent="0.6">
      <c r="B15" s="43" t="s">
        <v>73</v>
      </c>
      <c r="C15" s="43"/>
      <c r="D15" s="169">
        <f>'SDR Patient and Stations'!C14</f>
        <v>0</v>
      </c>
      <c r="E15" s="167">
        <f>'SDR Patient and Stations'!D14</f>
        <v>0</v>
      </c>
      <c r="F15" s="168">
        <f>'SDR Patient and Stations'!E14</f>
        <v>0</v>
      </c>
      <c r="G15" s="167">
        <f>'SDR Patient and Stations'!F14</f>
        <v>0</v>
      </c>
      <c r="H15" s="168">
        <f>'SDR Patient and Stations'!G14</f>
        <v>0</v>
      </c>
      <c r="I15" s="167">
        <f>'SDR Patient and Stations'!H14</f>
        <v>0</v>
      </c>
      <c r="J15" s="168">
        <f>'SDR Patient and Stations'!I14</f>
        <v>0</v>
      </c>
      <c r="K15" s="167">
        <f>'SDR Patient and Stations'!J14</f>
        <v>3</v>
      </c>
      <c r="L15" s="168">
        <f>'SDR Patient and Stations'!K14</f>
        <v>0</v>
      </c>
      <c r="M15" s="167">
        <f>'SDR Patient and Stations'!L14</f>
        <v>0</v>
      </c>
      <c r="N15" s="168">
        <f>'SDR Patient and Stations'!M14</f>
        <v>5</v>
      </c>
      <c r="O15" s="167">
        <f>'SDR Patient and Stations'!N14</f>
        <v>0</v>
      </c>
      <c r="P15" s="168">
        <f>'SDR Patient and Stations'!O14</f>
        <v>0</v>
      </c>
      <c r="Q15" s="167">
        <f>'SDR Patient and Stations'!P14</f>
        <v>0</v>
      </c>
      <c r="R15" s="168">
        <f>'SDR Patient and Stations'!Q14</f>
        <v>9</v>
      </c>
      <c r="S15" s="167">
        <f>'SDR Patient and Stations'!R14</f>
        <v>0</v>
      </c>
      <c r="T15" s="168">
        <f>'SDR Patient and Stations'!S14</f>
        <v>0</v>
      </c>
      <c r="U15" s="167">
        <f>'SDR Patient and Stations'!T14</f>
        <v>-10</v>
      </c>
      <c r="V15" s="168">
        <f>'SDR Patient and Stations'!U14</f>
        <v>0</v>
      </c>
      <c r="W15" s="167">
        <f>'SDR Patient and Stations'!V14</f>
        <v>0</v>
      </c>
      <c r="X15" s="168">
        <f>'SDR Patient and Stations'!W14</f>
        <v>0</v>
      </c>
      <c r="Y15" s="167">
        <f>'SDR Patient and Stations'!X14</f>
        <v>0</v>
      </c>
      <c r="Z15" s="168">
        <f>'SDR Patient and Stations'!Y14</f>
        <v>0</v>
      </c>
      <c r="AA15" s="167">
        <f>'SDR Patient and Stations'!Z14</f>
        <v>0</v>
      </c>
      <c r="AB15" s="168">
        <f>'SDR Patient and Stations'!AA14</f>
        <v>0</v>
      </c>
      <c r="AC15" s="167">
        <f>'SDR Patient and Stations'!AB14</f>
        <v>0</v>
      </c>
      <c r="AD15" s="168">
        <f>'SDR Patient and Stations'!AC14</f>
        <v>0</v>
      </c>
      <c r="AE15" s="167">
        <f>'SDR Patient and Stations'!AD14</f>
        <v>0</v>
      </c>
      <c r="AF15" s="168">
        <f>'SDR Patient and Stations'!AE14</f>
        <v>0</v>
      </c>
      <c r="AG15" s="167">
        <f>'SDR Patient and Stations'!AF14</f>
        <v>0</v>
      </c>
      <c r="AH15" s="168">
        <f>'SDR Patient and Stations'!AG14</f>
        <v>0</v>
      </c>
      <c r="AI15" s="167">
        <f>'SDR Patient and Stations'!AH14</f>
        <v>0</v>
      </c>
      <c r="AJ15" s="168">
        <f>'SDR Patient and Stations'!AI14</f>
        <v>0</v>
      </c>
      <c r="AK15" s="167">
        <f>'SDR Patient and Stations'!AJ14</f>
        <v>0</v>
      </c>
      <c r="AL15" s="168">
        <f>'SDR Patient and Stations'!AK14</f>
        <v>-6</v>
      </c>
      <c r="AM15" s="167">
        <f>'SDR Patient and Stations'!AL14</f>
        <v>0</v>
      </c>
      <c r="AN15" s="168">
        <f>'SDR Patient and Stations'!AM14</f>
        <v>0</v>
      </c>
      <c r="AO15" s="167">
        <f>'SDR Patient and Stations'!AN14</f>
        <v>0</v>
      </c>
      <c r="AP15" s="168">
        <f>'SDR Patient and Stations'!AO14</f>
        <v>0</v>
      </c>
      <c r="AQ15" s="167">
        <f>'SDR Patient and Stations'!AP14</f>
        <v>3</v>
      </c>
      <c r="AR15" s="168">
        <f>'SDR Patient and Stations'!AQ14</f>
        <v>4</v>
      </c>
      <c r="AS15" s="167">
        <f>'SDR Patient and Stations'!AR14</f>
        <v>0</v>
      </c>
      <c r="AT15" s="168">
        <f>'SDR Patient and Stations'!AS14</f>
        <v>0</v>
      </c>
      <c r="AU15" s="167">
        <f>'SDR Patient and Stations'!AT14</f>
        <v>0</v>
      </c>
      <c r="AV15" s="168">
        <f>'SDR Patient and Stations'!AU14</f>
        <v>0</v>
      </c>
      <c r="AW15" s="167">
        <f>'SDR Patient and Stations'!AV14</f>
        <v>0</v>
      </c>
      <c r="AX15" s="168">
        <f>'SDR Patient and Stations'!AW14</f>
        <v>0</v>
      </c>
      <c r="AY15" s="167">
        <f>'SDR Patient and Stations'!AX14</f>
        <v>0</v>
      </c>
      <c r="AZ15" s="168">
        <f>'SDR Patient and Stations'!AY14</f>
        <v>0</v>
      </c>
      <c r="BA15" s="167">
        <f>'SDR Patient and Stations'!AZ14</f>
        <v>0</v>
      </c>
      <c r="BB15" s="48"/>
      <c r="BC15" s="51"/>
      <c r="BD15" s="48"/>
    </row>
    <row r="16" spans="1:56" ht="25.5" x14ac:dyDescent="0.6">
      <c r="B16" s="42" t="s">
        <v>74</v>
      </c>
      <c r="C16" s="3"/>
      <c r="D16" s="3">
        <f>'SDR Patient and Stations'!C15</f>
        <v>0</v>
      </c>
      <c r="E16" s="46">
        <f>'SDR Patient and Stations'!D15</f>
        <v>0</v>
      </c>
      <c r="F16" s="49">
        <f>'SDR Patient and Stations'!E15</f>
        <v>0</v>
      </c>
      <c r="G16" s="52">
        <f>'SDR Patient and Stations'!F15</f>
        <v>0</v>
      </c>
      <c r="H16" s="49">
        <f>'SDR Patient and Stations'!G15</f>
        <v>0</v>
      </c>
      <c r="I16" s="52">
        <f>'SDR Patient and Stations'!H15</f>
        <v>0</v>
      </c>
      <c r="J16" s="49">
        <f>'SDR Patient and Stations'!I15</f>
        <v>0</v>
      </c>
      <c r="K16" s="52">
        <f>'SDR Patient and Stations'!J15</f>
        <v>0</v>
      </c>
      <c r="L16" s="49">
        <f>'SDR Patient and Stations'!K15</f>
        <v>3</v>
      </c>
      <c r="M16" s="52">
        <f>'SDR Patient and Stations'!L15</f>
        <v>0</v>
      </c>
      <c r="N16" s="49">
        <f>'SDR Patient and Stations'!M15</f>
        <v>0</v>
      </c>
      <c r="O16" s="52">
        <f>'SDR Patient and Stations'!N15</f>
        <v>5</v>
      </c>
      <c r="P16" s="49">
        <f>'SDR Patient and Stations'!O15</f>
        <v>0</v>
      </c>
      <c r="Q16" s="52">
        <f>'SDR Patient and Stations'!P15</f>
        <v>0</v>
      </c>
      <c r="R16" s="49">
        <f>'SDR Patient and Stations'!Q15</f>
        <v>0</v>
      </c>
      <c r="S16" s="52">
        <f>'SDR Patient and Stations'!R15</f>
        <v>9</v>
      </c>
      <c r="T16" s="49">
        <f>'SDR Patient and Stations'!S15</f>
        <v>0</v>
      </c>
      <c r="U16" s="52">
        <f>'SDR Patient and Stations'!T15</f>
        <v>0</v>
      </c>
      <c r="V16" s="49">
        <f>'SDR Patient and Stations'!U15</f>
        <v>-10</v>
      </c>
      <c r="W16" s="52">
        <f>'SDR Patient and Stations'!V15</f>
        <v>0</v>
      </c>
      <c r="X16" s="49">
        <f>'SDR Patient and Stations'!W15</f>
        <v>0</v>
      </c>
      <c r="Y16" s="52">
        <f>'SDR Patient and Stations'!X15</f>
        <v>0</v>
      </c>
      <c r="Z16" s="49">
        <f>'SDR Patient and Stations'!Y15</f>
        <v>0</v>
      </c>
      <c r="AA16" s="52">
        <f>'SDR Patient and Stations'!Z15</f>
        <v>0</v>
      </c>
      <c r="AB16" s="49">
        <f>'SDR Patient and Stations'!AA15</f>
        <v>0</v>
      </c>
      <c r="AC16" s="52">
        <f>'SDR Patient and Stations'!AB15</f>
        <v>0</v>
      </c>
      <c r="AD16" s="49">
        <f>'SDR Patient and Stations'!AC15</f>
        <v>0</v>
      </c>
      <c r="AE16" s="52">
        <f>'SDR Patient and Stations'!AD15</f>
        <v>0</v>
      </c>
      <c r="AF16" s="49">
        <f>'SDR Patient and Stations'!AE15</f>
        <v>0</v>
      </c>
      <c r="AG16" s="52">
        <f>'SDR Patient and Stations'!AF15</f>
        <v>0</v>
      </c>
      <c r="AH16" s="49">
        <f>'SDR Patient and Stations'!AG15</f>
        <v>0</v>
      </c>
      <c r="AI16" s="52">
        <f>'SDR Patient and Stations'!AH15</f>
        <v>0</v>
      </c>
      <c r="AJ16" s="49">
        <f>'SDR Patient and Stations'!AI15</f>
        <v>0</v>
      </c>
      <c r="AK16" s="52">
        <f>'SDR Patient and Stations'!AJ15</f>
        <v>0</v>
      </c>
      <c r="AL16" s="49">
        <f>'SDR Patient and Stations'!AK15</f>
        <v>0</v>
      </c>
      <c r="AM16" s="52">
        <f>'SDR Patient and Stations'!AL15</f>
        <v>-6</v>
      </c>
      <c r="AN16" s="49">
        <f>'SDR Patient and Stations'!AM15</f>
        <v>0</v>
      </c>
      <c r="AO16" s="52">
        <f>'SDR Patient and Stations'!AN15</f>
        <v>0</v>
      </c>
      <c r="AP16" s="49">
        <f>'SDR Patient and Stations'!AO15</f>
        <v>0</v>
      </c>
      <c r="AQ16" s="52">
        <f>'SDR Patient and Stations'!AP15</f>
        <v>0</v>
      </c>
      <c r="AR16" s="49">
        <f>'SDR Patient and Stations'!AQ15</f>
        <v>3</v>
      </c>
      <c r="AS16" s="52">
        <f>'SDR Patient and Stations'!AR15</f>
        <v>4</v>
      </c>
      <c r="AT16" s="49">
        <f>'SDR Patient and Stations'!AS15</f>
        <v>0</v>
      </c>
      <c r="AU16" s="52">
        <f>'SDR Patient and Stations'!AT15</f>
        <v>0</v>
      </c>
      <c r="AV16" s="49">
        <f>'SDR Patient and Stations'!AU15</f>
        <v>0</v>
      </c>
      <c r="AW16" s="52">
        <f>'SDR Patient and Stations'!AV15</f>
        <v>0</v>
      </c>
      <c r="AX16" s="49">
        <f>'SDR Patient and Stations'!AW15</f>
        <v>0</v>
      </c>
      <c r="AY16" s="52">
        <f>'SDR Patient and Stations'!AX15</f>
        <v>0</v>
      </c>
      <c r="AZ16" s="49">
        <f>'SDR Patient and Stations'!AY15</f>
        <v>0</v>
      </c>
      <c r="BA16" s="52">
        <f>'SDR Patient and Stations'!AZ15</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2" t="s">
        <v>37</v>
      </c>
      <c r="F20" s="183">
        <v>35430</v>
      </c>
      <c r="G20" s="184">
        <v>35611</v>
      </c>
      <c r="H20" s="185">
        <f>F20+365.25</f>
        <v>35795.25</v>
      </c>
      <c r="I20" s="184">
        <f>G20+365.25</f>
        <v>35976.25</v>
      </c>
      <c r="J20" s="185">
        <f>H20+365.25</f>
        <v>36160.5</v>
      </c>
      <c r="K20" s="184">
        <f>I20+365.5</f>
        <v>36341.75</v>
      </c>
      <c r="L20" s="185">
        <f t="shared" ref="L20:AZ20" si="7">J20+365.25</f>
        <v>36525.75</v>
      </c>
      <c r="M20" s="184">
        <f t="shared" si="7"/>
        <v>36707</v>
      </c>
      <c r="N20" s="185">
        <f t="shared" si="7"/>
        <v>36891</v>
      </c>
      <c r="O20" s="184">
        <f t="shared" si="7"/>
        <v>37072.25</v>
      </c>
      <c r="P20" s="185">
        <f t="shared" si="7"/>
        <v>37256.25</v>
      </c>
      <c r="Q20" s="184">
        <f t="shared" si="7"/>
        <v>37437.5</v>
      </c>
      <c r="R20" s="185">
        <f t="shared" si="7"/>
        <v>37621.5</v>
      </c>
      <c r="S20" s="184">
        <f t="shared" si="7"/>
        <v>37802.75</v>
      </c>
      <c r="T20" s="185">
        <f t="shared" si="7"/>
        <v>37986.75</v>
      </c>
      <c r="U20" s="184">
        <f t="shared" si="7"/>
        <v>38168</v>
      </c>
      <c r="V20" s="185">
        <f t="shared" si="7"/>
        <v>38352</v>
      </c>
      <c r="W20" s="184">
        <f t="shared" si="7"/>
        <v>38533.25</v>
      </c>
      <c r="X20" s="185">
        <f t="shared" si="7"/>
        <v>38717.25</v>
      </c>
      <c r="Y20" s="184">
        <f t="shared" si="7"/>
        <v>38898.5</v>
      </c>
      <c r="Z20" s="185">
        <f t="shared" si="7"/>
        <v>39082.5</v>
      </c>
      <c r="AA20" s="184">
        <f t="shared" si="7"/>
        <v>39263.75</v>
      </c>
      <c r="AB20" s="185">
        <f t="shared" si="7"/>
        <v>39447.75</v>
      </c>
      <c r="AC20" s="184">
        <f t="shared" si="7"/>
        <v>39629</v>
      </c>
      <c r="AD20" s="185">
        <f t="shared" si="7"/>
        <v>39813</v>
      </c>
      <c r="AE20" s="184">
        <f t="shared" si="7"/>
        <v>39994.25</v>
      </c>
      <c r="AF20" s="185">
        <f t="shared" si="7"/>
        <v>40178.25</v>
      </c>
      <c r="AG20" s="184">
        <f t="shared" si="7"/>
        <v>40359.5</v>
      </c>
      <c r="AH20" s="185">
        <f t="shared" si="7"/>
        <v>40543.5</v>
      </c>
      <c r="AI20" s="184">
        <f t="shared" si="7"/>
        <v>40724.75</v>
      </c>
      <c r="AJ20" s="185">
        <f t="shared" si="7"/>
        <v>40908.75</v>
      </c>
      <c r="AK20" s="184">
        <f t="shared" si="7"/>
        <v>41090</v>
      </c>
      <c r="AL20" s="185">
        <f t="shared" si="7"/>
        <v>41274</v>
      </c>
      <c r="AM20" s="184">
        <f t="shared" si="7"/>
        <v>41455.25</v>
      </c>
      <c r="AN20" s="185">
        <f t="shared" si="7"/>
        <v>41639.25</v>
      </c>
      <c r="AO20" s="184">
        <f t="shared" si="7"/>
        <v>41820.5</v>
      </c>
      <c r="AP20" s="185">
        <f t="shared" si="7"/>
        <v>42004.5</v>
      </c>
      <c r="AQ20" s="184">
        <f t="shared" si="7"/>
        <v>42185.75</v>
      </c>
      <c r="AR20" s="185">
        <f t="shared" si="7"/>
        <v>42369.75</v>
      </c>
      <c r="AS20" s="184">
        <f t="shared" si="7"/>
        <v>42551</v>
      </c>
      <c r="AT20" s="185">
        <f t="shared" si="7"/>
        <v>42735</v>
      </c>
      <c r="AU20" s="184">
        <f t="shared" si="7"/>
        <v>42916.25</v>
      </c>
      <c r="AV20" s="185">
        <f t="shared" si="7"/>
        <v>43100.25</v>
      </c>
      <c r="AW20" s="184">
        <f t="shared" si="7"/>
        <v>43281.5</v>
      </c>
      <c r="AX20" s="185">
        <f t="shared" si="7"/>
        <v>43465.5</v>
      </c>
      <c r="AY20" s="184">
        <f t="shared" si="7"/>
        <v>43646.75</v>
      </c>
      <c r="AZ20" s="185">
        <f t="shared" si="7"/>
        <v>43830.75</v>
      </c>
      <c r="BB20" s="184">
        <f>AY20+365.25</f>
        <v>44012</v>
      </c>
      <c r="BC20" s="185">
        <f>AZ20+365.25</f>
        <v>44196</v>
      </c>
      <c r="BD20" s="184">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Stations'!B11</f>
        <v>0.60344827586206895</v>
      </c>
      <c r="D22">
        <f>'SDR Patient and Stations'!C11</f>
        <v>0.62931034482758619</v>
      </c>
      <c r="E22">
        <f>'SDR Patient and Stations'!D11</f>
        <v>0.68103448275862066</v>
      </c>
      <c r="F22" s="5">
        <f>'SDR Patient and Stations'!E11</f>
        <v>0.76724137931034486</v>
      </c>
      <c r="G22" s="66">
        <f>'SDR Patient and Stations'!F11</f>
        <v>0.80172413793103448</v>
      </c>
      <c r="H22" s="58">
        <f>'SDR Patient and Stations'!G11</f>
        <v>0.80172413793103448</v>
      </c>
      <c r="I22" s="66">
        <f>'SDR Patient and Stations'!H11</f>
        <v>0.75</v>
      </c>
      <c r="J22" s="58">
        <f>'SDR Patient and Stations'!I11</f>
        <v>0.828125</v>
      </c>
      <c r="K22" s="66">
        <f>'SDR Patient and Stations'!J11</f>
        <v>0.8203125</v>
      </c>
      <c r="L22" s="58">
        <f>'SDR Patient and Stations'!K11</f>
        <v>0.83783783783783783</v>
      </c>
      <c r="M22" s="66">
        <f>'SDR Patient and Stations'!M11</f>
        <v>0.73648648648648651</v>
      </c>
      <c r="N22" s="58">
        <f>'SDR Patient and Stations'!N11</f>
        <v>0.70945945945945943</v>
      </c>
      <c r="O22" s="66">
        <f>'SDR Patient and Stations'!O11</f>
        <v>0.58695652173913049</v>
      </c>
      <c r="P22" s="58">
        <f>'SDR Patient and Stations'!P11</f>
        <v>0.57608695652173914</v>
      </c>
      <c r="Q22" s="66">
        <f>'SDR Patient and Stations'!Q11</f>
        <v>0.61956521739130432</v>
      </c>
      <c r="R22" s="58">
        <f>'SDR Patient and Stations'!R11</f>
        <v>0.68055555555555558</v>
      </c>
      <c r="S22" s="66">
        <f>'SDR Patient and Stations'!S11</f>
        <v>0.72222222222222221</v>
      </c>
      <c r="T22" s="58">
        <f>'SDR Patient and Stations'!T11</f>
        <v>0.72916666666666663</v>
      </c>
      <c r="U22" s="66">
        <f>'SDR Patient and Stations'!U11</f>
        <v>0.70138888888888884</v>
      </c>
      <c r="V22" s="58">
        <f>'SDR Patient and Stations'!V11</f>
        <v>0.66666666666666663</v>
      </c>
      <c r="W22" s="66">
        <f>'SDR Patient and Stations'!W11</f>
        <v>0.61111111111111116</v>
      </c>
      <c r="X22" s="58">
        <f>'SDR Patient and Stations'!X11</f>
        <v>0.6875</v>
      </c>
      <c r="Y22" s="66">
        <f>'SDR Patient and Stations'!Y11</f>
        <v>0.70138888888888884</v>
      </c>
      <c r="Z22" s="58">
        <f>'SDR Patient and Stations'!Z11</f>
        <v>0.61805555555555558</v>
      </c>
      <c r="AA22" s="66">
        <f>'SDR Patient and Stations'!AA11</f>
        <v>0.71527777777777779</v>
      </c>
      <c r="AB22" s="58">
        <f>'SDR Patient and Stations'!AB11</f>
        <v>0.70833333333333337</v>
      </c>
      <c r="AC22" s="66">
        <f>'SDR Patient and Stations'!AC11</f>
        <v>0.6875</v>
      </c>
      <c r="AD22" s="58">
        <f>'SDR Patient and Stations'!AD11</f>
        <v>0.64583333333333337</v>
      </c>
      <c r="AE22" s="66">
        <f>'SDR Patient and Stations'!AE11</f>
        <v>0.625</v>
      </c>
      <c r="AF22" s="58">
        <f>'SDR Patient and Stations'!AF11</f>
        <v>0.68055555555555558</v>
      </c>
      <c r="AG22" s="66">
        <f>'SDR Patient and Stations'!AG11</f>
        <v>0.67361111111111116</v>
      </c>
      <c r="AH22" s="58">
        <f>'SDR Patient and Stations'!AH11</f>
        <v>0.67361111111111116</v>
      </c>
      <c r="AI22" s="66">
        <f>'SDR Patient and Stations'!AI11</f>
        <v>0.8</v>
      </c>
      <c r="AJ22" s="58">
        <f>'SDR Patient and Stations'!AJ11</f>
        <v>0.83333333333333337</v>
      </c>
      <c r="AK22" s="66">
        <f>'SDR Patient and Stations'!AK11</f>
        <v>0.85833333333333328</v>
      </c>
      <c r="AL22" s="58">
        <f>'SDR Patient and Stations'!AL11</f>
        <v>0.875</v>
      </c>
      <c r="AM22" s="66">
        <f>'SDR Patient and Stations'!AM11</f>
        <v>0.92500000000000004</v>
      </c>
      <c r="AN22" s="58">
        <f>'SDR Patient and Stations'!AN11</f>
        <v>0.8257575757575758</v>
      </c>
      <c r="AO22" s="66">
        <f>'SDR Patient and Stations'!AO11</f>
        <v>0.69594594594594594</v>
      </c>
      <c r="AP22" s="58">
        <f>'SDR Patient and Stations'!AP11</f>
        <v>0.69594594594594594</v>
      </c>
      <c r="AQ22" s="66">
        <f>'SDR Patient and Stations'!AQ11</f>
        <v>0.70270270270270274</v>
      </c>
      <c r="AR22" s="58">
        <f>'SDR Patient and Stations'!AR11</f>
        <v>0.72972972972972971</v>
      </c>
      <c r="AS22" s="66">
        <f>'SDR Patient and Stations'!AS11</f>
        <v>0.81081081081081086</v>
      </c>
      <c r="AT22" s="58" t="e">
        <f>'SDR Patient and Stations'!AT11</f>
        <v>#DIV/0!</v>
      </c>
      <c r="AU22" s="66">
        <f>'SDR Patient and Stations'!AU11</f>
        <v>0</v>
      </c>
      <c r="AV22" s="58">
        <f>'SDR Patient and Stations'!AV11</f>
        <v>0</v>
      </c>
      <c r="AW22" s="66">
        <f>'SDR Patient and Stations'!AW11</f>
        <v>0</v>
      </c>
      <c r="AX22" s="58">
        <f>'SDR Patient and Stations'!AX11</f>
        <v>0</v>
      </c>
      <c r="AY22" s="66">
        <f>'SDR Patient and Stations'!AY11</f>
        <v>0</v>
      </c>
      <c r="AZ22" s="58">
        <f>'SDR Patient and Stations'!AZ11</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Stations'!B10</f>
        <v>2.4137931034482758</v>
      </c>
      <c r="D24" s="105">
        <f>'SDR Patient and Stations'!C10</f>
        <v>2.5172413793103448</v>
      </c>
      <c r="E24" s="105">
        <f>'SDR Patient and Stations'!D10</f>
        <v>2.7241379310344827</v>
      </c>
      <c r="F24" s="115">
        <f>'SDR Patient and Stations'!E10</f>
        <v>3.0689655172413794</v>
      </c>
      <c r="G24" s="114">
        <f t="shared" ref="G24:AZ24" si="12">J32/G26</f>
        <v>3.2068965517241379</v>
      </c>
      <c r="H24" s="113">
        <f t="shared" si="12"/>
        <v>3.2068965517241379</v>
      </c>
      <c r="I24" s="114">
        <f t="shared" si="12"/>
        <v>3.3103448275862069</v>
      </c>
      <c r="J24" s="113">
        <f t="shared" si="12"/>
        <v>2.7197965082668514</v>
      </c>
      <c r="K24" s="114">
        <f t="shared" si="12"/>
        <v>2.2832542127470239</v>
      </c>
      <c r="L24" s="113">
        <f t="shared" si="12"/>
        <v>2.5833333333333335</v>
      </c>
      <c r="M24" s="114">
        <f t="shared" si="12"/>
        <v>2.6875</v>
      </c>
      <c r="N24" s="113">
        <f t="shared" si="12"/>
        <v>2.2708333333333335</v>
      </c>
      <c r="O24" s="114">
        <f t="shared" si="12"/>
        <v>2.1875</v>
      </c>
      <c r="P24" s="113">
        <f t="shared" si="12"/>
        <v>2.25</v>
      </c>
      <c r="Q24" s="114">
        <f t="shared" si="12"/>
        <v>2.2083333333333335</v>
      </c>
      <c r="R24" s="113">
        <f t="shared" si="12"/>
        <v>2.375</v>
      </c>
      <c r="S24" s="114">
        <f t="shared" si="12"/>
        <v>2.0416666666666665</v>
      </c>
      <c r="T24" s="113">
        <f t="shared" si="12"/>
        <v>2.1666666666666665</v>
      </c>
      <c r="U24" s="114">
        <f t="shared" si="12"/>
        <v>2.1875</v>
      </c>
      <c r="V24" s="113">
        <f t="shared" si="12"/>
        <v>2.1041666666666665</v>
      </c>
      <c r="W24" s="114">
        <f t="shared" si="12"/>
        <v>2.5263157894736841</v>
      </c>
      <c r="X24" s="113">
        <f t="shared" si="12"/>
        <v>2.3157894736842106</v>
      </c>
      <c r="Y24" s="114">
        <f t="shared" si="12"/>
        <v>2.6052631578947367</v>
      </c>
      <c r="Z24" s="113">
        <f t="shared" si="12"/>
        <v>2.6578947368421053</v>
      </c>
      <c r="AA24" s="114">
        <f t="shared" si="12"/>
        <v>2.3421052631578947</v>
      </c>
      <c r="AB24" s="113">
        <f t="shared" si="12"/>
        <v>2.7105263157894739</v>
      </c>
      <c r="AC24" s="114">
        <f t="shared" si="12"/>
        <v>2.6842105263157894</v>
      </c>
      <c r="AD24" s="113">
        <f t="shared" si="12"/>
        <v>2.6052631578947367</v>
      </c>
      <c r="AE24" s="114">
        <f t="shared" si="12"/>
        <v>2.4473684210526314</v>
      </c>
      <c r="AF24" s="113">
        <f t="shared" si="12"/>
        <v>2.3684210526315788</v>
      </c>
      <c r="AG24" s="114">
        <f t="shared" si="12"/>
        <v>2.5789473684210527</v>
      </c>
      <c r="AH24" s="113">
        <f t="shared" si="12"/>
        <v>2.5526315789473686</v>
      </c>
      <c r="AI24" s="114">
        <f t="shared" si="12"/>
        <v>2.5526315789473686</v>
      </c>
      <c r="AJ24" s="113">
        <f t="shared" si="12"/>
        <v>2.5263157894736841</v>
      </c>
      <c r="AK24" s="114">
        <f t="shared" si="12"/>
        <v>2.6315789473684212</v>
      </c>
      <c r="AL24" s="113">
        <f t="shared" si="12"/>
        <v>2.7105263157894739</v>
      </c>
      <c r="AM24" s="114">
        <f t="shared" si="12"/>
        <v>2.763157894736842</v>
      </c>
      <c r="AN24" s="113">
        <f t="shared" si="12"/>
        <v>3.46875</v>
      </c>
      <c r="AO24" s="114">
        <f t="shared" si="12"/>
        <v>3.40625</v>
      </c>
      <c r="AP24" s="113">
        <f t="shared" si="12"/>
        <v>3.21875</v>
      </c>
      <c r="AQ24" s="114">
        <f t="shared" si="12"/>
        <v>2.5413521629737845</v>
      </c>
      <c r="AR24" s="113">
        <f t="shared" si="12"/>
        <v>2.2378332837403505</v>
      </c>
      <c r="AS24" s="114">
        <f t="shared" si="12"/>
        <v>2.263688711155794</v>
      </c>
      <c r="AT24" s="113">
        <f t="shared" si="12"/>
        <v>2.5152096790619933</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77</v>
      </c>
      <c r="B25" s="176" t="s">
        <v>63</v>
      </c>
      <c r="C25" s="176"/>
      <c r="D25" s="177">
        <f>AVERAGE(C24:D24)</f>
        <v>2.4655172413793105</v>
      </c>
      <c r="E25" s="177">
        <f t="shared" ref="E25:G25" si="13">AVERAGE(D24:E24)</f>
        <v>2.6206896551724137</v>
      </c>
      <c r="F25" s="177">
        <f t="shared" si="13"/>
        <v>2.896551724137931</v>
      </c>
      <c r="G25" s="177">
        <f t="shared" si="13"/>
        <v>3.1379310344827589</v>
      </c>
      <c r="H25" s="122">
        <f>AVERAGE(G24:H24)</f>
        <v>3.2068965517241379</v>
      </c>
      <c r="I25" s="123">
        <f t="shared" ref="I25:AZ25" si="14">AVERAGE(H24:I24)</f>
        <v>3.2586206896551726</v>
      </c>
      <c r="J25" s="122">
        <f t="shared" si="14"/>
        <v>3.0150706679265289</v>
      </c>
      <c r="K25" s="123">
        <f t="shared" si="14"/>
        <v>2.5015253605069376</v>
      </c>
      <c r="L25" s="122">
        <f t="shared" si="14"/>
        <v>2.4332937730401785</v>
      </c>
      <c r="M25" s="123">
        <f t="shared" si="14"/>
        <v>2.635416666666667</v>
      </c>
      <c r="N25" s="122">
        <f t="shared" si="14"/>
        <v>2.479166666666667</v>
      </c>
      <c r="O25" s="123">
        <f t="shared" si="14"/>
        <v>2.229166666666667</v>
      </c>
      <c r="P25" s="122">
        <f t="shared" si="14"/>
        <v>2.21875</v>
      </c>
      <c r="Q25" s="123">
        <f t="shared" si="14"/>
        <v>2.229166666666667</v>
      </c>
      <c r="R25" s="122">
        <f t="shared" si="14"/>
        <v>2.291666666666667</v>
      </c>
      <c r="S25" s="123">
        <f t="shared" si="14"/>
        <v>2.208333333333333</v>
      </c>
      <c r="T25" s="122">
        <f t="shared" si="14"/>
        <v>2.1041666666666665</v>
      </c>
      <c r="U25" s="123">
        <f t="shared" si="14"/>
        <v>2.177083333333333</v>
      </c>
      <c r="V25" s="122">
        <f t="shared" si="14"/>
        <v>2.145833333333333</v>
      </c>
      <c r="W25" s="123">
        <f t="shared" si="14"/>
        <v>2.3152412280701755</v>
      </c>
      <c r="X25" s="122">
        <f t="shared" si="14"/>
        <v>2.4210526315789473</v>
      </c>
      <c r="Y25" s="123">
        <f t="shared" si="14"/>
        <v>2.4605263157894735</v>
      </c>
      <c r="Z25" s="122">
        <f t="shared" si="14"/>
        <v>2.6315789473684212</v>
      </c>
      <c r="AA25" s="123">
        <f t="shared" si="14"/>
        <v>2.5</v>
      </c>
      <c r="AB25" s="122">
        <f t="shared" si="14"/>
        <v>2.5263157894736841</v>
      </c>
      <c r="AC25" s="123">
        <f t="shared" si="14"/>
        <v>2.6973684210526319</v>
      </c>
      <c r="AD25" s="122">
        <f t="shared" si="14"/>
        <v>2.6447368421052628</v>
      </c>
      <c r="AE25" s="123">
        <f t="shared" si="14"/>
        <v>2.5263157894736841</v>
      </c>
      <c r="AF25" s="122">
        <f t="shared" si="14"/>
        <v>2.4078947368421053</v>
      </c>
      <c r="AG25" s="123">
        <f t="shared" si="14"/>
        <v>2.4736842105263159</v>
      </c>
      <c r="AH25" s="122">
        <f t="shared" si="14"/>
        <v>2.5657894736842106</v>
      </c>
      <c r="AI25" s="123">
        <f t="shared" si="14"/>
        <v>2.5526315789473686</v>
      </c>
      <c r="AJ25" s="122">
        <f t="shared" si="14"/>
        <v>2.5394736842105265</v>
      </c>
      <c r="AK25" s="123">
        <f t="shared" si="14"/>
        <v>2.5789473684210527</v>
      </c>
      <c r="AL25" s="122">
        <f t="shared" si="14"/>
        <v>2.6710526315789478</v>
      </c>
      <c r="AM25" s="123">
        <f t="shared" si="14"/>
        <v>2.736842105263158</v>
      </c>
      <c r="AN25" s="122">
        <f t="shared" si="14"/>
        <v>3.1159539473684212</v>
      </c>
      <c r="AO25" s="123">
        <f t="shared" si="14"/>
        <v>3.4375</v>
      </c>
      <c r="AP25" s="122">
        <f t="shared" si="14"/>
        <v>3.3125</v>
      </c>
      <c r="AQ25" s="123">
        <f t="shared" si="14"/>
        <v>2.8800510814868923</v>
      </c>
      <c r="AR25" s="122">
        <f t="shared" si="14"/>
        <v>2.3895927233570675</v>
      </c>
      <c r="AS25" s="123">
        <f t="shared" si="14"/>
        <v>2.2507609974480722</v>
      </c>
      <c r="AT25" s="122">
        <f t="shared" si="14"/>
        <v>2.3894491951088934</v>
      </c>
      <c r="AU25" s="123" t="e">
        <f t="shared" si="14"/>
        <v>#N/A</v>
      </c>
      <c r="AV25" s="122" t="e">
        <f t="shared" si="14"/>
        <v>#N/A</v>
      </c>
      <c r="AW25" s="123" t="e">
        <f t="shared" si="14"/>
        <v>#N/A</v>
      </c>
      <c r="AX25" s="122" t="e">
        <f t="shared" si="14"/>
        <v>#N/A</v>
      </c>
      <c r="AY25" s="123" t="e">
        <f t="shared" si="14"/>
        <v>#N/A</v>
      </c>
      <c r="AZ25" s="122" t="e">
        <f t="shared" si="14"/>
        <v>#N/A</v>
      </c>
      <c r="BB25" s="49">
        <f>'SDR Patient and Stations'!AX12</f>
        <v>0</v>
      </c>
      <c r="BC25" s="52">
        <f>'SDR Patient and Stations'!AY12</f>
        <v>0</v>
      </c>
      <c r="BD25" s="49">
        <f>'SDR Patient and Stations'!AZ12</f>
        <v>0</v>
      </c>
    </row>
    <row r="26" spans="1:58" x14ac:dyDescent="0.55000000000000004">
      <c r="A26" s="192" t="s">
        <v>39</v>
      </c>
      <c r="B26" s="192"/>
      <c r="C26" s="192"/>
      <c r="D26" s="192"/>
      <c r="E26" s="192"/>
      <c r="F26" s="25">
        <f>HLOOKUP(F19,'SDR Patient and Stations'!$B$6:$AT$12,4,FALSE)</f>
        <v>29</v>
      </c>
      <c r="G26" s="49">
        <f>IF(F26+E28+(IF(F16&gt;0,0,F16))&gt;'SDR Patient and Stations'!$E$2,'SDR Patient and Stations'!$E$2,F26+E28+(IF(F16&gt;0,0,F16)))</f>
        <v>29</v>
      </c>
      <c r="H26" s="52">
        <f>IF(G26+F28+(IF(G16&gt;0,0,G16))&gt;'SDR Patient and Stations'!$E$2,'SDR Patient and Stations'!$E$2,G26+F28+(IF(G16&gt;0,0,G16)))</f>
        <v>29</v>
      </c>
      <c r="I26" s="116">
        <f>IF(H26+G28+(IF(H16&gt;0,0,H16))&gt;'SDR Patient and Stations'!$E$2,'SDR Patient and Stations'!$E$2,H26+G28+(IF(H16&gt;0,0,H16)))</f>
        <v>29</v>
      </c>
      <c r="J26" s="117">
        <f>IF(I26+H28+(IF(I16&gt;0,0,I16))&gt;'SDR Patient and Stations'!$E$2,'SDR Patient and Stations'!$E$2,I26+H28+(IF(I16&gt;0,0,I16)))</f>
        <v>38.973503965392936</v>
      </c>
      <c r="K26" s="116">
        <f>IF(J26+I28+(IF(J16&gt;0,0,J16))&gt;'SDR Patient and Stations'!$E$2,'SDR Patient and Stations'!$E$2,J26+I28+(IF(J16&gt;0,0,J16)))</f>
        <v>45.986994971388938</v>
      </c>
      <c r="L26" s="117">
        <f>IF(K26+J28+(IF(K16&gt;0,0,K16))&gt;'SDR Patient and Stations'!$E$2,'SDR Patient and Stations'!$E$2,K26+J28+(IF(K16&gt;0,0,K16)))</f>
        <v>48</v>
      </c>
      <c r="M26" s="116">
        <f>IF(L26+K28+(IF(L16&gt;0,0,L16))&gt;'SDR Patient and Stations'!$E$2,'SDR Patient and Stations'!$E$2,L26+K28+(IF(L16&gt;0,0,L16)))</f>
        <v>48</v>
      </c>
      <c r="N26" s="117">
        <f>IF(M26+L28+(IF(M16&gt;0,0,M16))&gt;'SDR Patient and Stations'!$E$2,'SDR Patient and Stations'!$E$2,M26+L28+(IF(M16&gt;0,0,M16)))</f>
        <v>48</v>
      </c>
      <c r="O26" s="116">
        <f>IF(N26+M28+(IF(N16&gt;0,0,N16))&gt;'SDR Patient and Stations'!$E$2,'SDR Patient and Stations'!$E$2,N26+M28+(IF(N16&gt;0,0,N16)))</f>
        <v>48</v>
      </c>
      <c r="P26" s="117">
        <f>IF(O26+N28+(IF(O16&gt;0,0,O16))&gt;'SDR Patient and Stations'!$E$2,'SDR Patient and Stations'!$E$2,O26+N28+(IF(O16&gt;0,0,O16)))</f>
        <v>48</v>
      </c>
      <c r="Q26" s="116">
        <f>IF(P26+O28+(IF(P16&gt;0,0,P16))&gt;'SDR Patient and Stations'!$E$2,'SDR Patient and Stations'!$E$2,P26+O28+(IF(P16&gt;0,0,P16)))</f>
        <v>48</v>
      </c>
      <c r="R26" s="117">
        <f>IF(Q26+P28+(IF(Q16&gt;0,0,Q16))&gt;'SDR Patient and Stations'!$E$2,'SDR Patient and Stations'!$E$2,Q26+P28+(IF(Q16&gt;0,0,Q16)))</f>
        <v>48</v>
      </c>
      <c r="S26" s="116">
        <f>IF(R26+Q28+(IF(R16&gt;0,0,R16))&gt;'SDR Patient and Stations'!$E$2,'SDR Patient and Stations'!$E$2,R26+Q28+(IF(R16&gt;0,0,R16)))</f>
        <v>48</v>
      </c>
      <c r="T26" s="117">
        <f>IF(S26+R28+(IF(S16&gt;0,0,S16))&gt;'SDR Patient and Stations'!$E$2,'SDR Patient and Stations'!$E$2,S26+R28+(IF(S16&gt;0,0,S16)))</f>
        <v>48</v>
      </c>
      <c r="U26" s="116">
        <f>IF(T26+S28+(IF(T16&gt;0,0,T16))&gt;'SDR Patient and Stations'!$E$2,'SDR Patient and Stations'!$E$2,T26+S28+(IF(T16&gt;0,0,T16)))</f>
        <v>48</v>
      </c>
      <c r="V26" s="117">
        <f>IF(U26+T28+(IF(U16&gt;0,0,U16))&gt;'SDR Patient and Stations'!$E$2,'SDR Patient and Stations'!$E$2,U26+T28+(IF(U16&gt;0,0,U16)))</f>
        <v>48</v>
      </c>
      <c r="W26" s="116">
        <f>IF(V26+U28+(IF(V16&gt;0,0,V16))&gt;'SDR Patient and Stations'!$E$2,'SDR Patient and Stations'!$E$2,V26+U28+(IF(V16&gt;0,0,V16)))</f>
        <v>38</v>
      </c>
      <c r="X26" s="117">
        <f>IF(W26+V28+(IF(W16&gt;0,0,W16))&gt;'SDR Patient and Stations'!$E$2,'SDR Patient and Stations'!$E$2,W26+V28+(IF(W16&gt;0,0,W16)))</f>
        <v>38</v>
      </c>
      <c r="Y26" s="116">
        <f>IF(X26+W28+(IF(X16&gt;0,0,X16))&gt;'SDR Patient and Stations'!$E$2,'SDR Patient and Stations'!$E$2,X26+W28+(IF(X16&gt;0,0,X16)))</f>
        <v>38</v>
      </c>
      <c r="Z26" s="117">
        <f>IF(Y26+X28+(IF(Y16&gt;0,0,Y16))&gt;'SDR Patient and Stations'!$E$2,'SDR Patient and Stations'!$E$2,Y26+X28+(IF(Y16&gt;0,0,Y16)))</f>
        <v>38</v>
      </c>
      <c r="AA26" s="116">
        <f>IF(Z26+Y28+(IF(Z16&gt;0,0,Z16))&gt;'SDR Patient and Stations'!$E$2,'SDR Patient and Stations'!$E$2,Z26+Y28+(IF(Z16&gt;0,0,Z16)))</f>
        <v>38</v>
      </c>
      <c r="AB26" s="117">
        <f>IF(AA26+Z28+(IF(AA16&gt;0,0,AA16))&gt;'SDR Patient and Stations'!$E$2,'SDR Patient and Stations'!$E$2,AA26+Z28+(IF(AA16&gt;0,0,AA16)))</f>
        <v>38</v>
      </c>
      <c r="AC26" s="116">
        <f>IF(AB26+AA28+(IF(AB16&gt;0,0,AB16))&gt;'SDR Patient and Stations'!$E$2,'SDR Patient and Stations'!$E$2,AB26+AA28+(IF(AB16&gt;0,0,AB16)))</f>
        <v>38</v>
      </c>
      <c r="AD26" s="117">
        <f>IF(AC26+AB28+(IF(AC16&gt;0,0,AC16))&gt;'SDR Patient and Stations'!$E$2,'SDR Patient and Stations'!$E$2,AC26+AB28+(IF(AC16&gt;0,0,AC16)))</f>
        <v>38</v>
      </c>
      <c r="AE26" s="116">
        <f>IF(AD26+AC28+(IF(AD16&gt;0,0,AD16))&gt;'SDR Patient and Stations'!$E$2,'SDR Patient and Stations'!$E$2,AD26+AC28+(IF(AD16&gt;0,0,AD16)))</f>
        <v>38</v>
      </c>
      <c r="AF26" s="117">
        <f>IF(AE26+AD28+(IF(AE16&gt;0,0,AE16))&gt;'SDR Patient and Stations'!$E$2,'SDR Patient and Stations'!$E$2,AE26+AD28+(IF(AE16&gt;0,0,AE16)))</f>
        <v>38</v>
      </c>
      <c r="AG26" s="116">
        <f>IF(AF26+AE28+(IF(AF16&gt;0,0,AF16))&gt;'SDR Patient and Stations'!$E$2,'SDR Patient and Stations'!$E$2,AF26+AE28+(IF(AF16&gt;0,0,AF16)))</f>
        <v>38</v>
      </c>
      <c r="AH26" s="117">
        <f>IF(AG26+AF28+(IF(AG16&gt;0,0,AG16))&gt;'SDR Patient and Stations'!$E$2,'SDR Patient and Stations'!$E$2,AG26+AF28+(IF(AG16&gt;0,0,AG16)))</f>
        <v>38</v>
      </c>
      <c r="AI26" s="116">
        <f>IF(AH26+AG28+(IF(AH16&gt;0,0,AH16))&gt;'SDR Patient and Stations'!$E$2,'SDR Patient and Stations'!$E$2,AH26+AG28+(IF(AH16&gt;0,0,AH16)))</f>
        <v>38</v>
      </c>
      <c r="AJ26" s="117">
        <f>IF(AI26+AH28+(IF(AI16&gt;0,0,AI16))&gt;'SDR Patient and Stations'!$E$2,'SDR Patient and Stations'!$E$2,AI26+AH28+(IF(AI16&gt;0,0,AI16)))</f>
        <v>38</v>
      </c>
      <c r="AK26" s="116">
        <f>IF(AJ26+AI28+(IF(AJ16&gt;0,0,AJ16))&gt;'SDR Patient and Stations'!$E$2,'SDR Patient and Stations'!$E$2,AJ26+AI28+(IF(AJ16&gt;0,0,AJ16)))</f>
        <v>38</v>
      </c>
      <c r="AL26" s="117">
        <f>IF(AK26+AJ28+(IF(AK16&gt;0,0,AK16))&gt;'SDR Patient and Stations'!$E$2,'SDR Patient and Stations'!$E$2,AK26+AJ28+(IF(AK16&gt;0,0,AK16)))</f>
        <v>38</v>
      </c>
      <c r="AM26" s="116">
        <f>IF(AL26+AK28+(IF(AL16&gt;0,0,AL16))&gt;'SDR Patient and Stations'!$E$2,'SDR Patient and Stations'!$E$2,AL26+AK28+(IF(AL16&gt;0,0,AL16)))</f>
        <v>38</v>
      </c>
      <c r="AN26" s="117">
        <f>IF(AM26+AL28+(IF(AM16&gt;0,0,AM16))&gt;'SDR Patient and Stations'!$E$2,'SDR Patient and Stations'!$E$2,AM26+AL28+(IF(AM16&gt;0,0,AM16)))</f>
        <v>32</v>
      </c>
      <c r="AO26" s="116">
        <f>IF(AN26+AM28+(IF(AN16&gt;0,0,AN16))&gt;'SDR Patient and Stations'!$E$2,'SDR Patient and Stations'!$E$2,AN26+AM28+(IF(AN16&gt;0,0,AN16)))</f>
        <v>32</v>
      </c>
      <c r="AP26" s="117">
        <f>IF(AO26+AN28+(IF(AO16&gt;0,0,AO16))&gt;'SDR Patient and Stations'!$E$2,'SDR Patient and Stations'!$E$2,AO26+AN28+(IF(AO16&gt;0,0,AO16)))</f>
        <v>32</v>
      </c>
      <c r="AQ26" s="116">
        <f>IF(AP26+AO28+(IF(AP16&gt;0,0,AP16))&gt;'SDR Patient and Stations'!$E$2,'SDR Patient and Stations'!$E$2,AP26+AO28+(IF(AP16&gt;0,0,AP16)))</f>
        <v>40.529605263157897</v>
      </c>
      <c r="AR26" s="117">
        <f>IF(AQ26+AP28+(IF(AQ16&gt;0,0,AQ16))&gt;'SDR Patient and Stations'!$E$2,'SDR Patient and Stations'!$E$2,AQ26+AP28+(IF(AQ16&gt;0,0,AQ16)))</f>
        <v>46.473524527337766</v>
      </c>
      <c r="AS26" s="116">
        <f>IF(AR26+AQ28+(IF(AR16&gt;0,0,AR16))&gt;'SDR Patient and Stations'!$E$2,'SDR Patient and Stations'!$E$2,AR26+AQ28+(IF(AR16&gt;0,0,AR16)))</f>
        <v>47.709740066184885</v>
      </c>
      <c r="AT26" s="117">
        <f>IF(AS26+AR28+(IF(AS16&gt;0,0,AS16))&gt;'SDR Patient and Stations'!$E$2,'SDR Patient and Stations'!$E$2,AS26+AR28+(IF(AS16&gt;0,0,AS16)))</f>
        <v>47.709740066184885</v>
      </c>
      <c r="AU26" s="116">
        <f>IF(AT26+AS28+(IF(AT16&gt;0,0,AT16))&gt;'SDR Patient and Stations'!$E$2,'SDR Patient and Stations'!$E$2,AT26+AS28+(IF(AT16&gt;0,0,AT16)))</f>
        <v>47.709740066184885</v>
      </c>
      <c r="AV26" s="117">
        <f>IF(AU26+AT28+(IF(AU16&gt;0,0,AU16))&gt;'SDR Patient and Stations'!$E$2,'SDR Patient and Stations'!$E$2,AU26+AT28+(IF(AU16&gt;0,0,AU16)))</f>
        <v>47.709740066184885</v>
      </c>
      <c r="AW26" s="116">
        <f>IF(AV26+AU28+(IF(AV16&gt;0,0,AV16))&gt;'SDR Patient and Stations'!$E$2,'SDR Patient and Stations'!$E$2,AV26+AU28+(IF(AV16&gt;0,0,AV16)))</f>
        <v>47.709740066184885</v>
      </c>
      <c r="AX26" s="117" t="e">
        <f>IF(AW26+AV28+(IF(AW16&gt;0,0,AW16))&gt;'SDR Patient and Stations'!$E$2,'SDR Patient and Stations'!$E$2,AW26+AV28+(IF(AW16&gt;0,0,AW16)))</f>
        <v>#N/A</v>
      </c>
      <c r="AY26" s="116" t="e">
        <f>IF(AX26+AW28+(IF(AX16&gt;0,0,AX16))&gt;'SDR Patient and Stations'!$E$2,'SDR Patient and Stations'!$E$2,AX26+AW28+(IF(AX16&gt;0,0,AX16)))</f>
        <v>#N/A</v>
      </c>
      <c r="AZ26" s="117" t="e">
        <f>IF(AY26+AX28+(IF(AY16&gt;0,0,AY16))&gt;'SDR Patient and Stations'!$E$2,'SDR Patient and Stations'!$E$2,AY26+AX28+(IF(AY16&gt;0,0,AY16)))</f>
        <v>#N/A</v>
      </c>
      <c r="BB26" s="49" t="e">
        <f>HLOOKUP(BB19,'SDR Patient and Stations'!$B$6:$AT$12,4,FALSE)</f>
        <v>#N/A</v>
      </c>
      <c r="BC26" s="52" t="e">
        <f>HLOOKUP(BC19,'SDR Patient and Stations'!$B$6:$AT$12,4,FALSE)</f>
        <v>#N/A</v>
      </c>
      <c r="BD26" s="49" t="e">
        <f>HLOOKUP(BD19,'SDR Patient and Stations'!$B$6:$AT$12,4,FALSE)</f>
        <v>#N/A</v>
      </c>
      <c r="BE26" s="52" t="e">
        <f>HLOOKUP(BE19,'SDR Patient and Stations'!$B$6:$AT$12,4,FALSE)</f>
        <v>#N/A</v>
      </c>
    </row>
    <row r="27" spans="1:58" ht="42.75" customHeight="1" x14ac:dyDescent="0.55000000000000004">
      <c r="A27" s="193" t="s">
        <v>60</v>
      </c>
      <c r="B27" s="193"/>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2" t="s">
        <v>58</v>
      </c>
      <c r="B28" s="192"/>
      <c r="F28" s="25"/>
      <c r="G28" s="116">
        <f>IF(F49&lt;0,0,F49)</f>
        <v>0</v>
      </c>
      <c r="H28" s="117">
        <f t="shared" ref="H28:AZ28" si="15">IF(G49&lt;0,0,G49)</f>
        <v>9.9735039653929363</v>
      </c>
      <c r="I28" s="116">
        <f t="shared" si="15"/>
        <v>7.0134910059960021</v>
      </c>
      <c r="J28" s="117">
        <f t="shared" si="15"/>
        <v>5.0626848018923667</v>
      </c>
      <c r="K28" s="116">
        <f t="shared" si="15"/>
        <v>0</v>
      </c>
      <c r="L28" s="117">
        <f t="shared" si="15"/>
        <v>0</v>
      </c>
      <c r="M28" s="116">
        <f t="shared" si="15"/>
        <v>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8.5296052631578974</v>
      </c>
      <c r="AP28" s="117">
        <f t="shared" si="15"/>
        <v>5.9439192641798684</v>
      </c>
      <c r="AQ28" s="116">
        <f t="shared" si="15"/>
        <v>1.2362155388471194</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4" t="s">
        <v>61</v>
      </c>
      <c r="B29" s="195"/>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Stations'!$B$6:$AT$12,3,FALSE)</f>
        <v>89</v>
      </c>
      <c r="G30" s="68">
        <f>HLOOKUP(G19,'SDR Patient and Stations'!$B$6:$AT$12,3,FALSE)</f>
        <v>93</v>
      </c>
      <c r="H30" s="60">
        <f>HLOOKUP(H19,'SDR Patient and Stations'!$B$6:$AT$12,3,FALSE)</f>
        <v>93</v>
      </c>
      <c r="I30" s="68">
        <f>HLOOKUP(I19,'SDR Patient and Stations'!$B$6:$AT$12,3,FALSE)</f>
        <v>96</v>
      </c>
      <c r="J30" s="60">
        <f>HLOOKUP(J19,'SDR Patient and Stations'!$B$6:$AT$12,3,FALSE)</f>
        <v>106</v>
      </c>
      <c r="K30" s="68">
        <f>HLOOKUP(K19,'SDR Patient and Stations'!$B$6:$AT$12,3,FALSE)</f>
        <v>105</v>
      </c>
      <c r="L30" s="60">
        <f>HLOOKUP(L19,'SDR Patient and Stations'!$B$6:$AT$12,3,FALSE)</f>
        <v>124</v>
      </c>
      <c r="M30" s="68">
        <f>HLOOKUP(M19,'SDR Patient and Stations'!$B$6:$AT$12,3,FALSE)</f>
        <v>129</v>
      </c>
      <c r="N30" s="60">
        <f>HLOOKUP(N19,'SDR Patient and Stations'!$B$6:$AT$12,3,FALSE)</f>
        <v>109</v>
      </c>
      <c r="O30" s="68">
        <f>HLOOKUP(O19,'SDR Patient and Stations'!$B$6:$AT$12,3,FALSE)</f>
        <v>105</v>
      </c>
      <c r="P30" s="60">
        <f>HLOOKUP(P19,'SDR Patient and Stations'!$B$6:$AT$12,3,FALSE)</f>
        <v>108</v>
      </c>
      <c r="Q30" s="68">
        <f>HLOOKUP(Q19,'SDR Patient and Stations'!$B$6:$AT$12,3,FALSE)</f>
        <v>106</v>
      </c>
      <c r="R30" s="60">
        <f>HLOOKUP(R19,'SDR Patient and Stations'!$B$6:$AT$12,3,FALSE)</f>
        <v>114</v>
      </c>
      <c r="S30" s="68">
        <f>HLOOKUP(S19,'SDR Patient and Stations'!$B$6:$AT$12,3,FALSE)</f>
        <v>98</v>
      </c>
      <c r="T30" s="60">
        <f>HLOOKUP(T19,'SDR Patient and Stations'!$B$6:$AT$12,3,FALSE)</f>
        <v>104</v>
      </c>
      <c r="U30" s="68">
        <f>HLOOKUP(U19,'SDR Patient and Stations'!$B$6:$AT$12,3,FALSE)</f>
        <v>105</v>
      </c>
      <c r="V30" s="60">
        <f>HLOOKUP(V19,'SDR Patient and Stations'!$B$6:$AT$12,3,FALSE)</f>
        <v>101</v>
      </c>
      <c r="W30" s="68">
        <f>HLOOKUP(W19,'SDR Patient and Stations'!$B$6:$AT$12,3,FALSE)</f>
        <v>96</v>
      </c>
      <c r="X30" s="60">
        <f>HLOOKUP(X19,'SDR Patient and Stations'!$B$6:$AT$12,3,FALSE)</f>
        <v>88</v>
      </c>
      <c r="Y30" s="68">
        <f>HLOOKUP(Y19,'SDR Patient and Stations'!$B$6:$AT$12,3,FALSE)</f>
        <v>99</v>
      </c>
      <c r="Z30" s="60">
        <f>HLOOKUP(Z19,'SDR Patient and Stations'!$B$6:$AT$12,3,FALSE)</f>
        <v>101</v>
      </c>
      <c r="AA30" s="68">
        <f>HLOOKUP(AA19,'SDR Patient and Stations'!$B$6:$AT$12,3,FALSE)</f>
        <v>89</v>
      </c>
      <c r="AB30" s="60">
        <f>HLOOKUP(AB19,'SDR Patient and Stations'!$B$6:$AT$12,3,FALSE)</f>
        <v>103</v>
      </c>
      <c r="AC30" s="68">
        <f>HLOOKUP(AC19,'SDR Patient and Stations'!$B$6:$AT$12,3,FALSE)</f>
        <v>102</v>
      </c>
      <c r="AD30" s="60">
        <f>HLOOKUP(AD19,'SDR Patient and Stations'!$B$6:$AT$12,3,FALSE)</f>
        <v>99</v>
      </c>
      <c r="AE30" s="68">
        <f>HLOOKUP(AE19,'SDR Patient and Stations'!$B$6:$AT$12,3,FALSE)</f>
        <v>93</v>
      </c>
      <c r="AF30" s="60">
        <f>HLOOKUP(AF19,'SDR Patient and Stations'!$B$6:$AT$12,3,FALSE)</f>
        <v>90</v>
      </c>
      <c r="AG30" s="68">
        <f>HLOOKUP(AG19,'SDR Patient and Stations'!$B$6:$AT$12,3,FALSE)</f>
        <v>98</v>
      </c>
      <c r="AH30" s="60">
        <f>HLOOKUP(AH19,'SDR Patient and Stations'!$B$6:$AT$12,3,FALSE)</f>
        <v>97</v>
      </c>
      <c r="AI30" s="68">
        <f>HLOOKUP(AI19,'SDR Patient and Stations'!$B$6:$AT$12,3,FALSE)</f>
        <v>97</v>
      </c>
      <c r="AJ30" s="60">
        <f>HLOOKUP(AJ19,'SDR Patient and Stations'!$B$6:$AT$12,3,FALSE)</f>
        <v>96</v>
      </c>
      <c r="AK30" s="68">
        <f>HLOOKUP(AK19,'SDR Patient and Stations'!$B$6:$AT$12,3,FALSE)</f>
        <v>100</v>
      </c>
      <c r="AL30" s="60">
        <f>HLOOKUP(AL19,'SDR Patient and Stations'!$B$6:$AT$12,3,FALSE)</f>
        <v>103</v>
      </c>
      <c r="AM30" s="68">
        <f>HLOOKUP(AM19,'SDR Patient and Stations'!$B$6:$AT$12,3,FALSE)</f>
        <v>105</v>
      </c>
      <c r="AN30" s="60">
        <f>HLOOKUP(AN19,'SDR Patient and Stations'!$B$6:$AT$12,3,FALSE)</f>
        <v>111</v>
      </c>
      <c r="AO30" s="68">
        <f>HLOOKUP(AO19,'SDR Patient and Stations'!$B$6:$AT$12,3,FALSE)</f>
        <v>109</v>
      </c>
      <c r="AP30" s="60">
        <f>HLOOKUP(AP19,'SDR Patient and Stations'!$B$6:$AT$12,3,FALSE)</f>
        <v>103</v>
      </c>
      <c r="AQ30" s="68">
        <f>HLOOKUP(AQ19,'SDR Patient and Stations'!$B$6:$AT$12,3,FALSE)</f>
        <v>103</v>
      </c>
      <c r="AR30" s="60">
        <f>HLOOKUP(AR19,'SDR Patient and Stations'!$B$6:$AT$12,3,FALSE)</f>
        <v>104</v>
      </c>
      <c r="AS30" s="68">
        <f>HLOOKUP(AS19,'SDR Patient and Stations'!$B$6:$AT$12,3,FALSE)</f>
        <v>108</v>
      </c>
      <c r="AT30" s="60">
        <f>HLOOKUP(AT19,'SDR Patient and Stations'!$B$6:$AT$12,3,FALSE)</f>
        <v>120</v>
      </c>
      <c r="AU30" s="68" t="e">
        <f>HLOOKUP(AU19,'SDR Patient and Stations'!$B$6:$AT$12,3,FALSE)</f>
        <v>#N/A</v>
      </c>
      <c r="AV30" s="60" t="e">
        <f>HLOOKUP(AV19,'SDR Patient and Stations'!$B$6:$AT$12,3,FALSE)</f>
        <v>#N/A</v>
      </c>
      <c r="AW30" s="68" t="e">
        <f>HLOOKUP(AW19,'SDR Patient and Stations'!$B$6:$AT$12,3,FALSE)</f>
        <v>#N/A</v>
      </c>
      <c r="AX30" s="60" t="e">
        <f>HLOOKUP(AX19,'SDR Patient and Stations'!$B$6:$AT$12,3,FALSE)</f>
        <v>#N/A</v>
      </c>
      <c r="AY30" s="68" t="e">
        <f>HLOOKUP(AY19,'SDR Patient and Stations'!$B$6:$AT$12,3,FALSE)</f>
        <v>#N/A</v>
      </c>
      <c r="AZ30" s="60" t="e">
        <f>HLOOKUP(AZ19,'SDR Patient and Stations'!$B$6:$AT$12,3,FALSE)</f>
        <v>#N/A</v>
      </c>
      <c r="BB30" s="68" t="e">
        <f>HLOOKUP(BB19,'SDR Patient and Stations'!$B$6:$AT$12,3,FALSE)</f>
        <v>#N/A</v>
      </c>
      <c r="BC30" s="60" t="e">
        <f>HLOOKUP(BC19,'SDR Patient and Stations'!$B$6:$AT$12,3,FALSE)</f>
        <v>#N/A</v>
      </c>
      <c r="BD30" s="68" t="e">
        <f>HLOOKUP(BD19,'SDR Patient and Stations'!$B$6:$AT$12,3,FALSE)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Stations'!$B$6:$AT$12,3,FALSE)</f>
        <v>70</v>
      </c>
      <c r="G32" s="68">
        <f>HLOOKUP(G20,'SDR Patient and Stations'!$B$6:$AT$12,3,FALSE)</f>
        <v>73</v>
      </c>
      <c r="H32" s="60">
        <f>HLOOKUP(H20,'SDR Patient and Stations'!$B$6:$AT$12,3,FALSE)</f>
        <v>79</v>
      </c>
      <c r="I32" s="68">
        <f>HLOOKUP(I20,'SDR Patient and Stations'!$B$6:$AT$12,3,FALSE)</f>
        <v>89</v>
      </c>
      <c r="J32" s="60">
        <f>HLOOKUP(J20,'SDR Patient and Stations'!$B$6:$AT$12,3,FALSE)</f>
        <v>93</v>
      </c>
      <c r="K32" s="68">
        <f>HLOOKUP(K20,'SDR Patient and Stations'!$B$6:$AT$12,3,FALSE)</f>
        <v>93</v>
      </c>
      <c r="L32" s="60">
        <f>HLOOKUP(L20,'SDR Patient and Stations'!$B$6:$AT$12,3,FALSE)</f>
        <v>96</v>
      </c>
      <c r="M32" s="68">
        <f>HLOOKUP(M20,'SDR Patient and Stations'!$B$6:$AT$12,3,FALSE)</f>
        <v>106</v>
      </c>
      <c r="N32" s="60">
        <f>HLOOKUP(N20,'SDR Patient and Stations'!$B$6:$AT$12,3,FALSE)</f>
        <v>105</v>
      </c>
      <c r="O32" s="68">
        <f>HLOOKUP(O20,'SDR Patient and Stations'!$B$6:$AT$12,3,FALSE)</f>
        <v>124</v>
      </c>
      <c r="P32" s="60">
        <f>HLOOKUP(P20,'SDR Patient and Stations'!$B$6:$AT$12,3,FALSE)</f>
        <v>129</v>
      </c>
      <c r="Q32" s="68">
        <f>HLOOKUP(Q20,'SDR Patient and Stations'!$B$6:$AT$12,3,FALSE)</f>
        <v>109</v>
      </c>
      <c r="R32" s="60">
        <f>HLOOKUP(R20,'SDR Patient and Stations'!$B$6:$AT$12,3,FALSE)</f>
        <v>105</v>
      </c>
      <c r="S32" s="68">
        <f>HLOOKUP(S20,'SDR Patient and Stations'!$B$6:$AT$12,3,FALSE)</f>
        <v>108</v>
      </c>
      <c r="T32" s="60">
        <f>HLOOKUP(T20,'SDR Patient and Stations'!$B$6:$AT$12,3,FALSE)</f>
        <v>106</v>
      </c>
      <c r="U32" s="68">
        <f>HLOOKUP(U20,'SDR Patient and Stations'!$B$6:$AT$12,3,FALSE)</f>
        <v>114</v>
      </c>
      <c r="V32" s="60">
        <f>HLOOKUP(V20,'SDR Patient and Stations'!$B$6:$AT$12,3,FALSE)</f>
        <v>98</v>
      </c>
      <c r="W32" s="68">
        <f>HLOOKUP(W20,'SDR Patient and Stations'!$B$6:$AT$12,3,FALSE)</f>
        <v>104</v>
      </c>
      <c r="X32" s="60">
        <f>HLOOKUP(X20,'SDR Patient and Stations'!$B$6:$AT$12,3,FALSE)</f>
        <v>105</v>
      </c>
      <c r="Y32" s="68">
        <f>HLOOKUP(Y20,'SDR Patient and Stations'!$B$6:$AT$12,3,FALSE)</f>
        <v>101</v>
      </c>
      <c r="Z32" s="60">
        <f>HLOOKUP(Z20,'SDR Patient and Stations'!$B$6:$AT$12,3,FALSE)</f>
        <v>96</v>
      </c>
      <c r="AA32" s="68">
        <f>HLOOKUP(AA20,'SDR Patient and Stations'!$B$6:$AT$12,3,FALSE)</f>
        <v>88</v>
      </c>
      <c r="AB32" s="60">
        <f>HLOOKUP(AB20,'SDR Patient and Stations'!$B$6:$AT$12,3,FALSE)</f>
        <v>99</v>
      </c>
      <c r="AC32" s="68">
        <f>HLOOKUP(AC20,'SDR Patient and Stations'!$B$6:$AT$12,3,FALSE)</f>
        <v>101</v>
      </c>
      <c r="AD32" s="60">
        <f>HLOOKUP(AD20,'SDR Patient and Stations'!$B$6:$AT$12,3,FALSE)</f>
        <v>89</v>
      </c>
      <c r="AE32" s="68">
        <f>HLOOKUP(AE20,'SDR Patient and Stations'!$B$6:$AT$12,3,FALSE)</f>
        <v>103</v>
      </c>
      <c r="AF32" s="60">
        <f>HLOOKUP(AF20,'SDR Patient and Stations'!$B$6:$AT$12,3,FALSE)</f>
        <v>102</v>
      </c>
      <c r="AG32" s="68">
        <f>HLOOKUP(AG20,'SDR Patient and Stations'!$B$6:$AT$12,3,FALSE)</f>
        <v>99</v>
      </c>
      <c r="AH32" s="60">
        <f>HLOOKUP(AH20,'SDR Patient and Stations'!$B$6:$AT$12,3,FALSE)</f>
        <v>93</v>
      </c>
      <c r="AI32" s="68">
        <f>HLOOKUP(AI20,'SDR Patient and Stations'!$B$6:$AT$12,3,FALSE)</f>
        <v>90</v>
      </c>
      <c r="AJ32" s="60">
        <f>HLOOKUP(AJ20,'SDR Patient and Stations'!$B$6:$AT$12,3,FALSE)</f>
        <v>98</v>
      </c>
      <c r="AK32" s="68">
        <f>HLOOKUP(AK20,'SDR Patient and Stations'!$B$6:$AT$12,3,FALSE)</f>
        <v>97</v>
      </c>
      <c r="AL32" s="60">
        <f>HLOOKUP(AL20,'SDR Patient and Stations'!$B$6:$AT$12,3,FALSE)</f>
        <v>97</v>
      </c>
      <c r="AM32" s="68">
        <f>HLOOKUP(AM20,'SDR Patient and Stations'!$B$6:$AT$12,3,FALSE)</f>
        <v>96</v>
      </c>
      <c r="AN32" s="60">
        <f>HLOOKUP(AN20,'SDR Patient and Stations'!$B$6:$AT$12,3,FALSE)</f>
        <v>100</v>
      </c>
      <c r="AO32" s="68">
        <f>HLOOKUP(AO20,'SDR Patient and Stations'!$B$6:$AT$12,3,FALSE)</f>
        <v>103</v>
      </c>
      <c r="AP32" s="60">
        <f>HLOOKUP(AP20,'SDR Patient and Stations'!$B$6:$AT$12,3,FALSE)</f>
        <v>105</v>
      </c>
      <c r="AQ32" s="68">
        <f>HLOOKUP(AQ20,'SDR Patient and Stations'!$B$6:$AT$12,3,FALSE)</f>
        <v>111</v>
      </c>
      <c r="AR32" s="60">
        <f>HLOOKUP(AR20,'SDR Patient and Stations'!$B$6:$AT$12,3,FALSE)</f>
        <v>109</v>
      </c>
      <c r="AS32" s="68">
        <f>HLOOKUP(AS20,'SDR Patient and Stations'!$B$6:$AT$12,3,FALSE)</f>
        <v>103</v>
      </c>
      <c r="AT32" s="60">
        <f>HLOOKUP(AT20,'SDR Patient and Stations'!$B$6:$AT$12,3,FALSE)</f>
        <v>103</v>
      </c>
      <c r="AU32" s="68">
        <f>HLOOKUP(AU20,'SDR Patient and Stations'!$B$6:$AT$12,3,FALSE)</f>
        <v>104</v>
      </c>
      <c r="AV32" s="60">
        <f>HLOOKUP(AV20,'SDR Patient and Stations'!$B$6:$AT$12,3,FALSE)</f>
        <v>108</v>
      </c>
      <c r="AW32" s="68">
        <f>HLOOKUP(AW20,'SDR Patient and Stations'!$B$6:$AT$12,3,FALSE)</f>
        <v>120</v>
      </c>
      <c r="AX32" s="60" t="e">
        <f>HLOOKUP(AX20,'SDR Patient and Stations'!$B$6:$AT$12,3,FALSE)</f>
        <v>#N/A</v>
      </c>
      <c r="AY32" s="68" t="e">
        <f>HLOOKUP(AY20,'SDR Patient and Stations'!$B$6:$AT$12,3,FALSE)</f>
        <v>#N/A</v>
      </c>
      <c r="AZ32" s="60" t="e">
        <f>HLOOKUP(AZ20,'SDR Patient and Stations'!$B$6:$AT$12,3,FALSE)</f>
        <v>#N/A</v>
      </c>
      <c r="BB32" s="68" t="e">
        <f>HLOOKUP(BB20,'SDR Patient and Stations'!$B$6:$AT$12,3,FALSE)</f>
        <v>#N/A</v>
      </c>
      <c r="BC32" s="60" t="e">
        <f>HLOOKUP(BC20,'SDR Patient and Stations'!$B$6:$AT$12,3,FALSE)</f>
        <v>#N/A</v>
      </c>
      <c r="BD32" s="68" t="e">
        <f>HLOOKUP(BD20,'SDR Patient and Stations'!$B$6:$AT$12,3,FALSE)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19</v>
      </c>
      <c r="G34" s="69">
        <f t="shared" si="16"/>
        <v>20</v>
      </c>
      <c r="H34" s="61">
        <f t="shared" si="16"/>
        <v>14</v>
      </c>
      <c r="I34" s="69">
        <f t="shared" si="16"/>
        <v>7</v>
      </c>
      <c r="J34" s="61">
        <f t="shared" si="16"/>
        <v>13</v>
      </c>
      <c r="K34" s="69">
        <f t="shared" si="16"/>
        <v>12</v>
      </c>
      <c r="L34" s="61">
        <f t="shared" si="16"/>
        <v>28</v>
      </c>
      <c r="M34" s="69">
        <f t="shared" si="16"/>
        <v>23</v>
      </c>
      <c r="N34" s="61">
        <f t="shared" si="16"/>
        <v>4</v>
      </c>
      <c r="O34" s="69">
        <f t="shared" si="16"/>
        <v>-19</v>
      </c>
      <c r="P34" s="61">
        <f t="shared" si="16"/>
        <v>-21</v>
      </c>
      <c r="Q34" s="69">
        <f t="shared" si="16"/>
        <v>-3</v>
      </c>
      <c r="R34" s="61">
        <f t="shared" si="16"/>
        <v>9</v>
      </c>
      <c r="S34" s="69">
        <f t="shared" si="16"/>
        <v>-10</v>
      </c>
      <c r="T34" s="61">
        <f t="shared" si="16"/>
        <v>-2</v>
      </c>
      <c r="U34" s="69">
        <f t="shared" si="16"/>
        <v>-9</v>
      </c>
      <c r="V34" s="61">
        <f t="shared" si="16"/>
        <v>3</v>
      </c>
      <c r="W34" s="69">
        <f t="shared" si="16"/>
        <v>-8</v>
      </c>
      <c r="X34" s="61">
        <f t="shared" si="16"/>
        <v>-17</v>
      </c>
      <c r="Y34" s="69">
        <f t="shared" si="16"/>
        <v>-2</v>
      </c>
      <c r="Z34" s="61">
        <f t="shared" si="16"/>
        <v>5</v>
      </c>
      <c r="AA34" s="69">
        <f t="shared" si="16"/>
        <v>1</v>
      </c>
      <c r="AB34" s="61">
        <f t="shared" si="16"/>
        <v>4</v>
      </c>
      <c r="AC34" s="69">
        <f t="shared" si="16"/>
        <v>1</v>
      </c>
      <c r="AD34" s="61">
        <f t="shared" si="16"/>
        <v>10</v>
      </c>
      <c r="AE34" s="69">
        <f t="shared" si="16"/>
        <v>-10</v>
      </c>
      <c r="AF34" s="61">
        <f t="shared" si="16"/>
        <v>-12</v>
      </c>
      <c r="AG34" s="69">
        <f t="shared" si="16"/>
        <v>-1</v>
      </c>
      <c r="AH34" s="61">
        <f t="shared" si="16"/>
        <v>4</v>
      </c>
      <c r="AI34" s="69">
        <f t="shared" si="16"/>
        <v>7</v>
      </c>
      <c r="AJ34" s="61">
        <f t="shared" si="16"/>
        <v>-2</v>
      </c>
      <c r="AK34" s="69">
        <f t="shared" si="16"/>
        <v>3</v>
      </c>
      <c r="AL34" s="61">
        <f t="shared" si="16"/>
        <v>6</v>
      </c>
      <c r="AM34" s="69">
        <f t="shared" si="16"/>
        <v>9</v>
      </c>
      <c r="AN34" s="61">
        <f t="shared" si="16"/>
        <v>11</v>
      </c>
      <c r="AO34" s="69">
        <f t="shared" si="16"/>
        <v>6</v>
      </c>
      <c r="AP34" s="61">
        <f t="shared" si="16"/>
        <v>-2</v>
      </c>
      <c r="AQ34" s="69">
        <f t="shared" si="16"/>
        <v>-8</v>
      </c>
      <c r="AR34" s="61">
        <f t="shared" si="16"/>
        <v>-5</v>
      </c>
      <c r="AS34" s="69">
        <f t="shared" si="16"/>
        <v>5</v>
      </c>
      <c r="AT34" s="61">
        <f t="shared" si="16"/>
        <v>17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0.27142857142857141</v>
      </c>
      <c r="G36" s="107">
        <f t="shared" ref="G36:AZ36" si="18">IFERROR(G34/G32,0)</f>
        <v>0.27397260273972601</v>
      </c>
      <c r="H36" s="108">
        <f t="shared" si="18"/>
        <v>0.17721518987341772</v>
      </c>
      <c r="I36" s="107">
        <f t="shared" si="18"/>
        <v>7.8651685393258425E-2</v>
      </c>
      <c r="J36" s="108">
        <f t="shared" si="18"/>
        <v>0.13978494623655913</v>
      </c>
      <c r="K36" s="107">
        <f t="shared" si="18"/>
        <v>0.12903225806451613</v>
      </c>
      <c r="L36" s="108">
        <f t="shared" si="18"/>
        <v>0.29166666666666669</v>
      </c>
      <c r="M36" s="107">
        <f t="shared" si="18"/>
        <v>0.21698113207547171</v>
      </c>
      <c r="N36" s="108">
        <f t="shared" si="18"/>
        <v>3.8095238095238099E-2</v>
      </c>
      <c r="O36" s="107">
        <f t="shared" si="18"/>
        <v>-0.15322580645161291</v>
      </c>
      <c r="P36" s="108">
        <f t="shared" si="18"/>
        <v>-0.16279069767441862</v>
      </c>
      <c r="Q36" s="107">
        <f t="shared" si="18"/>
        <v>-2.7522935779816515E-2</v>
      </c>
      <c r="R36" s="108">
        <f t="shared" si="18"/>
        <v>8.5714285714285715E-2</v>
      </c>
      <c r="S36" s="107">
        <f t="shared" si="18"/>
        <v>-9.2592592592592587E-2</v>
      </c>
      <c r="T36" s="108">
        <f t="shared" si="18"/>
        <v>-1.8867924528301886E-2</v>
      </c>
      <c r="U36" s="107">
        <f t="shared" si="18"/>
        <v>-7.8947368421052627E-2</v>
      </c>
      <c r="V36" s="108">
        <f t="shared" si="18"/>
        <v>3.0612244897959183E-2</v>
      </c>
      <c r="W36" s="107">
        <f t="shared" si="18"/>
        <v>-7.6923076923076927E-2</v>
      </c>
      <c r="X36" s="108">
        <f t="shared" si="18"/>
        <v>-0.16190476190476191</v>
      </c>
      <c r="Y36" s="107">
        <f t="shared" si="18"/>
        <v>-1.9801980198019802E-2</v>
      </c>
      <c r="Z36" s="108">
        <f t="shared" si="18"/>
        <v>5.2083333333333336E-2</v>
      </c>
      <c r="AA36" s="107">
        <f t="shared" si="18"/>
        <v>1.1363636363636364E-2</v>
      </c>
      <c r="AB36" s="108">
        <f t="shared" si="18"/>
        <v>4.0404040404040407E-2</v>
      </c>
      <c r="AC36" s="107">
        <f t="shared" si="18"/>
        <v>9.9009900990099011E-3</v>
      </c>
      <c r="AD36" s="108">
        <f t="shared" si="18"/>
        <v>0.11235955056179775</v>
      </c>
      <c r="AE36" s="107">
        <f t="shared" si="18"/>
        <v>-9.7087378640776698E-2</v>
      </c>
      <c r="AF36" s="108">
        <f t="shared" si="18"/>
        <v>-0.11764705882352941</v>
      </c>
      <c r="AG36" s="107">
        <f t="shared" si="18"/>
        <v>-1.0101010101010102E-2</v>
      </c>
      <c r="AH36" s="108">
        <f t="shared" si="18"/>
        <v>4.3010752688172046E-2</v>
      </c>
      <c r="AI36" s="107">
        <f t="shared" si="18"/>
        <v>7.7777777777777779E-2</v>
      </c>
      <c r="AJ36" s="108">
        <f t="shared" si="18"/>
        <v>-2.0408163265306121E-2</v>
      </c>
      <c r="AK36" s="107">
        <f t="shared" si="18"/>
        <v>3.0927835051546393E-2</v>
      </c>
      <c r="AL36" s="108">
        <f t="shared" si="18"/>
        <v>6.1855670103092786E-2</v>
      </c>
      <c r="AM36" s="107">
        <f t="shared" si="18"/>
        <v>9.375E-2</v>
      </c>
      <c r="AN36" s="108">
        <f t="shared" si="18"/>
        <v>0.11</v>
      </c>
      <c r="AO36" s="107">
        <f t="shared" si="18"/>
        <v>5.8252427184466021E-2</v>
      </c>
      <c r="AP36" s="108">
        <f t="shared" si="18"/>
        <v>-1.9047619047619049E-2</v>
      </c>
      <c r="AQ36" s="107">
        <f t="shared" si="18"/>
        <v>-7.2072072072072071E-2</v>
      </c>
      <c r="AR36" s="108">
        <f t="shared" si="18"/>
        <v>-4.5871559633027525E-2</v>
      </c>
      <c r="AS36" s="107">
        <f t="shared" si="18"/>
        <v>4.8543689320388349E-2</v>
      </c>
      <c r="AT36" s="108">
        <f t="shared" si="18"/>
        <v>0.1650485436893204</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1.5079365079365078E-2</v>
      </c>
      <c r="G38" s="107">
        <f t="shared" ref="G38:BD38" si="20">G36/18</f>
        <v>1.5220700152207001E-2</v>
      </c>
      <c r="H38" s="108">
        <f t="shared" si="20"/>
        <v>9.8452883263009851E-3</v>
      </c>
      <c r="I38" s="107">
        <f t="shared" si="20"/>
        <v>4.3695380774032462E-3</v>
      </c>
      <c r="J38" s="108">
        <f t="shared" si="20"/>
        <v>7.7658303464755067E-3</v>
      </c>
      <c r="K38" s="107">
        <f t="shared" si="20"/>
        <v>7.1684587813620072E-3</v>
      </c>
      <c r="L38" s="108">
        <f t="shared" si="20"/>
        <v>1.6203703703703706E-2</v>
      </c>
      <c r="M38" s="107">
        <f t="shared" si="20"/>
        <v>1.2054507337526206E-2</v>
      </c>
      <c r="N38" s="108">
        <f t="shared" si="20"/>
        <v>2.1164021164021165E-3</v>
      </c>
      <c r="O38" s="107">
        <f t="shared" si="20"/>
        <v>-8.512544802867384E-3</v>
      </c>
      <c r="P38" s="108">
        <f t="shared" si="20"/>
        <v>-9.0439276485788124E-3</v>
      </c>
      <c r="Q38" s="107">
        <f t="shared" si="20"/>
        <v>-1.5290519877675841E-3</v>
      </c>
      <c r="R38" s="108">
        <f t="shared" si="20"/>
        <v>4.7619047619047623E-3</v>
      </c>
      <c r="S38" s="107">
        <f t="shared" si="20"/>
        <v>-5.1440329218106996E-3</v>
      </c>
      <c r="T38" s="108">
        <f t="shared" si="20"/>
        <v>-1.0482180293501049E-3</v>
      </c>
      <c r="U38" s="107">
        <f t="shared" si="20"/>
        <v>-4.3859649122807015E-3</v>
      </c>
      <c r="V38" s="108">
        <f t="shared" si="20"/>
        <v>1.7006802721088435E-3</v>
      </c>
      <c r="W38" s="107">
        <f t="shared" si="20"/>
        <v>-4.2735042735042739E-3</v>
      </c>
      <c r="X38" s="108">
        <f t="shared" si="20"/>
        <v>-8.9947089947089946E-3</v>
      </c>
      <c r="Y38" s="107">
        <f t="shared" si="20"/>
        <v>-1.1001100110011001E-3</v>
      </c>
      <c r="Z38" s="108">
        <f t="shared" si="20"/>
        <v>2.8935185185185188E-3</v>
      </c>
      <c r="AA38" s="107">
        <f t="shared" si="20"/>
        <v>6.3131313131313137E-4</v>
      </c>
      <c r="AB38" s="108">
        <f t="shared" si="20"/>
        <v>2.2446689113355782E-3</v>
      </c>
      <c r="AC38" s="107">
        <f t="shared" si="20"/>
        <v>5.5005500550055003E-4</v>
      </c>
      <c r="AD38" s="108">
        <f t="shared" si="20"/>
        <v>6.2421972534332081E-3</v>
      </c>
      <c r="AE38" s="107">
        <f t="shared" si="20"/>
        <v>-5.3937432578209273E-3</v>
      </c>
      <c r="AF38" s="108">
        <f t="shared" si="20"/>
        <v>-6.5359477124183009E-3</v>
      </c>
      <c r="AG38" s="107">
        <f t="shared" si="20"/>
        <v>-5.6116722783389455E-4</v>
      </c>
      <c r="AH38" s="108">
        <f t="shared" si="20"/>
        <v>2.3894862604540027E-3</v>
      </c>
      <c r="AI38" s="107">
        <f t="shared" si="20"/>
        <v>4.3209876543209881E-3</v>
      </c>
      <c r="AJ38" s="108">
        <f t="shared" si="20"/>
        <v>-1.1337868480725622E-3</v>
      </c>
      <c r="AK38" s="107">
        <f t="shared" si="20"/>
        <v>1.718213058419244E-3</v>
      </c>
      <c r="AL38" s="108">
        <f t="shared" si="20"/>
        <v>3.4364261168384879E-3</v>
      </c>
      <c r="AM38" s="107">
        <f t="shared" si="20"/>
        <v>5.208333333333333E-3</v>
      </c>
      <c r="AN38" s="108">
        <f t="shared" si="20"/>
        <v>6.1111111111111114E-3</v>
      </c>
      <c r="AO38" s="107">
        <f t="shared" si="20"/>
        <v>3.2362459546925568E-3</v>
      </c>
      <c r="AP38" s="108">
        <f t="shared" si="20"/>
        <v>-1.0582010582010583E-3</v>
      </c>
      <c r="AQ38" s="107">
        <f t="shared" si="20"/>
        <v>-4.004004004004004E-3</v>
      </c>
      <c r="AR38" s="108">
        <f t="shared" si="20"/>
        <v>-2.5484199796126403E-3</v>
      </c>
      <c r="AS38" s="107">
        <f t="shared" si="20"/>
        <v>2.6968716289104636E-3</v>
      </c>
      <c r="AT38" s="108">
        <f t="shared" si="20"/>
        <v>9.1693635382955781E-3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0.27142857142857141</v>
      </c>
      <c r="G40" s="120">
        <f t="shared" ref="G40:BD40" si="21">G38*G41</f>
        <v>0.27397260273972601</v>
      </c>
      <c r="H40" s="108">
        <f t="shared" si="21"/>
        <v>0.17721518987341772</v>
      </c>
      <c r="I40" s="107">
        <f t="shared" si="21"/>
        <v>7.8651685393258425E-2</v>
      </c>
      <c r="J40" s="108">
        <f t="shared" si="21"/>
        <v>0.13978494623655913</v>
      </c>
      <c r="K40" s="107">
        <f t="shared" si="21"/>
        <v>0.12903225806451613</v>
      </c>
      <c r="L40" s="108">
        <f t="shared" si="21"/>
        <v>0.29166666666666674</v>
      </c>
      <c r="M40" s="107">
        <f t="shared" si="21"/>
        <v>0.21698113207547171</v>
      </c>
      <c r="N40" s="108">
        <f t="shared" si="21"/>
        <v>3.8095238095238099E-2</v>
      </c>
      <c r="O40" s="107">
        <f t="shared" si="21"/>
        <v>-0.15322580645161291</v>
      </c>
      <c r="P40" s="108">
        <f t="shared" si="21"/>
        <v>-0.16279069767441862</v>
      </c>
      <c r="Q40" s="107">
        <f t="shared" si="21"/>
        <v>-2.7522935779816515E-2</v>
      </c>
      <c r="R40" s="108">
        <f t="shared" si="21"/>
        <v>8.5714285714285715E-2</v>
      </c>
      <c r="S40" s="107">
        <f t="shared" si="21"/>
        <v>-9.2592592592592587E-2</v>
      </c>
      <c r="T40" s="108">
        <f t="shared" si="21"/>
        <v>-1.886792452830189E-2</v>
      </c>
      <c r="U40" s="107">
        <f t="shared" si="21"/>
        <v>-7.8947368421052627E-2</v>
      </c>
      <c r="V40" s="108">
        <f t="shared" si="21"/>
        <v>3.0612244897959183E-2</v>
      </c>
      <c r="W40" s="107">
        <f t="shared" si="21"/>
        <v>-7.6923076923076927E-2</v>
      </c>
      <c r="X40" s="108">
        <f t="shared" si="21"/>
        <v>-0.16190476190476191</v>
      </c>
      <c r="Y40" s="107">
        <f t="shared" si="21"/>
        <v>-1.9801980198019802E-2</v>
      </c>
      <c r="Z40" s="108">
        <f t="shared" si="21"/>
        <v>5.2083333333333336E-2</v>
      </c>
      <c r="AA40" s="107">
        <f t="shared" si="21"/>
        <v>1.1363636363636364E-2</v>
      </c>
      <c r="AB40" s="108">
        <f t="shared" si="21"/>
        <v>4.0404040404040407E-2</v>
      </c>
      <c r="AC40" s="107">
        <f t="shared" si="21"/>
        <v>9.9009900990099011E-3</v>
      </c>
      <c r="AD40" s="108">
        <f t="shared" si="21"/>
        <v>0.11235955056179775</v>
      </c>
      <c r="AE40" s="107">
        <f t="shared" si="21"/>
        <v>-9.7087378640776684E-2</v>
      </c>
      <c r="AF40" s="108">
        <f t="shared" si="21"/>
        <v>-0.11764705882352941</v>
      </c>
      <c r="AG40" s="107">
        <f t="shared" si="21"/>
        <v>-1.0101010101010102E-2</v>
      </c>
      <c r="AH40" s="108">
        <f t="shared" si="21"/>
        <v>4.3010752688172046E-2</v>
      </c>
      <c r="AI40" s="107">
        <f t="shared" si="21"/>
        <v>7.7777777777777779E-2</v>
      </c>
      <c r="AJ40" s="108">
        <f t="shared" si="21"/>
        <v>-2.0408163265306117E-2</v>
      </c>
      <c r="AK40" s="107">
        <f t="shared" si="21"/>
        <v>3.0927835051546393E-2</v>
      </c>
      <c r="AL40" s="108">
        <f t="shared" si="21"/>
        <v>6.1855670103092786E-2</v>
      </c>
      <c r="AM40" s="107">
        <f t="shared" si="21"/>
        <v>9.375E-2</v>
      </c>
      <c r="AN40" s="108">
        <f t="shared" si="21"/>
        <v>0.11</v>
      </c>
      <c r="AO40" s="107">
        <f t="shared" si="21"/>
        <v>5.8252427184466021E-2</v>
      </c>
      <c r="AP40" s="108">
        <f t="shared" si="21"/>
        <v>-1.9047619047619049E-2</v>
      </c>
      <c r="AQ40" s="107">
        <f t="shared" si="21"/>
        <v>-7.2072072072072071E-2</v>
      </c>
      <c r="AR40" s="108">
        <f t="shared" si="21"/>
        <v>-4.5871559633027525E-2</v>
      </c>
      <c r="AS40" s="107">
        <f t="shared" si="21"/>
        <v>4.8543689320388342E-2</v>
      </c>
      <c r="AT40" s="108">
        <f t="shared" si="21"/>
        <v>0.1650485436893204</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113.15714285714286</v>
      </c>
      <c r="G43" s="109">
        <f t="shared" ref="G43:BD43" si="22">G30+(G30*G40)</f>
        <v>118.47945205479452</v>
      </c>
      <c r="H43" s="110">
        <f t="shared" si="22"/>
        <v>109.48101265822785</v>
      </c>
      <c r="I43" s="109">
        <f t="shared" si="22"/>
        <v>103.55056179775281</v>
      </c>
      <c r="J43" s="110">
        <f t="shared" si="22"/>
        <v>120.81720430107526</v>
      </c>
      <c r="K43" s="109">
        <f t="shared" si="22"/>
        <v>118.54838709677419</v>
      </c>
      <c r="L43" s="110">
        <f t="shared" si="22"/>
        <v>160.16666666666669</v>
      </c>
      <c r="M43" s="109">
        <f t="shared" si="22"/>
        <v>156.99056603773585</v>
      </c>
      <c r="N43" s="110">
        <f t="shared" si="22"/>
        <v>113.15238095238095</v>
      </c>
      <c r="O43" s="109">
        <f t="shared" si="22"/>
        <v>88.911290322580641</v>
      </c>
      <c r="P43" s="110">
        <f t="shared" si="22"/>
        <v>90.418604651162781</v>
      </c>
      <c r="Q43" s="109">
        <f t="shared" si="22"/>
        <v>103.08256880733946</v>
      </c>
      <c r="R43" s="110">
        <f t="shared" si="22"/>
        <v>123.77142857142857</v>
      </c>
      <c r="S43" s="109">
        <f t="shared" si="22"/>
        <v>88.925925925925924</v>
      </c>
      <c r="T43" s="110">
        <f t="shared" si="22"/>
        <v>102.0377358490566</v>
      </c>
      <c r="U43" s="109">
        <f t="shared" si="22"/>
        <v>96.71052631578948</v>
      </c>
      <c r="V43" s="110">
        <f t="shared" si="22"/>
        <v>104.09183673469387</v>
      </c>
      <c r="W43" s="109">
        <f t="shared" si="22"/>
        <v>88.615384615384613</v>
      </c>
      <c r="X43" s="110">
        <f t="shared" si="22"/>
        <v>73.752380952380946</v>
      </c>
      <c r="Y43" s="109">
        <f t="shared" si="22"/>
        <v>97.039603960396036</v>
      </c>
      <c r="Z43" s="110">
        <f t="shared" si="22"/>
        <v>106.26041666666667</v>
      </c>
      <c r="AA43" s="109">
        <f t="shared" si="22"/>
        <v>90.01136363636364</v>
      </c>
      <c r="AB43" s="110">
        <f t="shared" si="22"/>
        <v>107.16161616161617</v>
      </c>
      <c r="AC43" s="109">
        <f t="shared" si="22"/>
        <v>103.00990099009901</v>
      </c>
      <c r="AD43" s="110">
        <f t="shared" si="22"/>
        <v>110.12359550561797</v>
      </c>
      <c r="AE43" s="109">
        <f t="shared" si="22"/>
        <v>83.970873786407765</v>
      </c>
      <c r="AF43" s="110">
        <f t="shared" si="22"/>
        <v>79.411764705882348</v>
      </c>
      <c r="AG43" s="109">
        <f t="shared" si="22"/>
        <v>97.01010101010101</v>
      </c>
      <c r="AH43" s="110">
        <f t="shared" si="22"/>
        <v>101.17204301075269</v>
      </c>
      <c r="AI43" s="109">
        <f t="shared" si="22"/>
        <v>104.54444444444445</v>
      </c>
      <c r="AJ43" s="110">
        <f t="shared" si="22"/>
        <v>94.040816326530617</v>
      </c>
      <c r="AK43" s="109">
        <f t="shared" si="22"/>
        <v>103.09278350515464</v>
      </c>
      <c r="AL43" s="110">
        <f t="shared" si="22"/>
        <v>109.37113402061856</v>
      </c>
      <c r="AM43" s="109">
        <f t="shared" si="22"/>
        <v>114.84375</v>
      </c>
      <c r="AN43" s="110">
        <f t="shared" si="22"/>
        <v>123.21000000000001</v>
      </c>
      <c r="AO43" s="109">
        <f t="shared" si="22"/>
        <v>115.34951456310679</v>
      </c>
      <c r="AP43" s="110">
        <f t="shared" si="22"/>
        <v>101.03809523809524</v>
      </c>
      <c r="AQ43" s="109">
        <f t="shared" si="22"/>
        <v>95.576576576576571</v>
      </c>
      <c r="AR43" s="110">
        <f t="shared" si="22"/>
        <v>99.22935779816514</v>
      </c>
      <c r="AS43" s="109">
        <f t="shared" si="22"/>
        <v>113.24271844660194</v>
      </c>
      <c r="AT43" s="110">
        <f t="shared" si="22"/>
        <v>139.80582524271844</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37.222744360902254</v>
      </c>
      <c r="G45" s="69">
        <f t="shared" ref="G45:AZ45" si="23">G43/$F$1</f>
        <v>38.973503965392936</v>
      </c>
      <c r="H45" s="61">
        <f t="shared" si="23"/>
        <v>36.013491005996002</v>
      </c>
      <c r="I45" s="69">
        <f t="shared" si="23"/>
        <v>34.062684801892367</v>
      </c>
      <c r="J45" s="61">
        <f t="shared" si="23"/>
        <v>39.742501414827387</v>
      </c>
      <c r="K45" s="69">
        <f t="shared" si="23"/>
        <v>38.996179966044139</v>
      </c>
      <c r="L45" s="61">
        <f t="shared" si="23"/>
        <v>52.686403508771939</v>
      </c>
      <c r="M45" s="69">
        <f t="shared" si="23"/>
        <v>51.641633565044685</v>
      </c>
      <c r="N45" s="61">
        <f t="shared" si="23"/>
        <v>37.221177944862156</v>
      </c>
      <c r="O45" s="69">
        <f t="shared" si="23"/>
        <v>29.247134974533104</v>
      </c>
      <c r="P45" s="61">
        <f t="shared" si="23"/>
        <v>29.742962056303547</v>
      </c>
      <c r="Q45" s="69">
        <f t="shared" si="23"/>
        <v>33.908739739256397</v>
      </c>
      <c r="R45" s="61">
        <f t="shared" si="23"/>
        <v>40.714285714285715</v>
      </c>
      <c r="S45" s="69">
        <f t="shared" si="23"/>
        <v>29.251949317738791</v>
      </c>
      <c r="T45" s="61">
        <f t="shared" si="23"/>
        <v>33.565044687189669</v>
      </c>
      <c r="U45" s="69">
        <f t="shared" si="23"/>
        <v>31.812673130193907</v>
      </c>
      <c r="V45" s="61">
        <f t="shared" si="23"/>
        <v>34.240735767991403</v>
      </c>
      <c r="W45" s="69">
        <f t="shared" si="23"/>
        <v>29.1497975708502</v>
      </c>
      <c r="X45" s="61">
        <f t="shared" si="23"/>
        <v>24.260651629072679</v>
      </c>
      <c r="Y45" s="69">
        <f t="shared" si="23"/>
        <v>31.920922355393433</v>
      </c>
      <c r="Z45" s="61">
        <f t="shared" si="23"/>
        <v>34.954084429824562</v>
      </c>
      <c r="AA45" s="69">
        <f t="shared" si="23"/>
        <v>29.609001196172251</v>
      </c>
      <c r="AB45" s="61">
        <f t="shared" si="23"/>
        <v>35.250531632110579</v>
      </c>
      <c r="AC45" s="69">
        <f t="shared" si="23"/>
        <v>33.884835852006255</v>
      </c>
      <c r="AD45" s="61">
        <f t="shared" si="23"/>
        <v>36.22486694263749</v>
      </c>
      <c r="AE45" s="69">
        <f t="shared" si="23"/>
        <v>27.621997956055186</v>
      </c>
      <c r="AF45" s="61">
        <f t="shared" si="23"/>
        <v>26.122291021671824</v>
      </c>
      <c r="AG45" s="69">
        <f t="shared" si="23"/>
        <v>31.911217437533228</v>
      </c>
      <c r="AH45" s="61">
        <f t="shared" si="23"/>
        <v>33.280277306168649</v>
      </c>
      <c r="AI45" s="69">
        <f t="shared" si="23"/>
        <v>34.389619883040936</v>
      </c>
      <c r="AJ45" s="61">
        <f t="shared" si="23"/>
        <v>30.934479054779807</v>
      </c>
      <c r="AK45" s="69">
        <f t="shared" si="23"/>
        <v>33.912099837221923</v>
      </c>
      <c r="AL45" s="61">
        <f t="shared" si="23"/>
        <v>35.977346717308734</v>
      </c>
      <c r="AM45" s="69">
        <f t="shared" si="23"/>
        <v>37.77754934210526</v>
      </c>
      <c r="AN45" s="61">
        <f t="shared" si="23"/>
        <v>40.529605263157897</v>
      </c>
      <c r="AO45" s="69">
        <f t="shared" si="23"/>
        <v>37.943919264179868</v>
      </c>
      <c r="AP45" s="61">
        <f t="shared" si="23"/>
        <v>33.236215538847119</v>
      </c>
      <c r="AQ45" s="69">
        <f t="shared" si="23"/>
        <v>31.439663347558081</v>
      </c>
      <c r="AR45" s="61">
        <f t="shared" si="23"/>
        <v>32.641236117817478</v>
      </c>
      <c r="AS45" s="69">
        <f t="shared" si="23"/>
        <v>37.250894225855902</v>
      </c>
      <c r="AT45" s="61">
        <f t="shared" si="23"/>
        <v>45.988758303525806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Stations'!E9</f>
        <v>29</v>
      </c>
      <c r="G47" s="173">
        <f>G45-G26</f>
        <v>9.9735039653929363</v>
      </c>
      <c r="H47" s="118">
        <f>H45-H26</f>
        <v>7.0134910059960021</v>
      </c>
      <c r="I47" s="119">
        <f t="shared" ref="I47:AZ47" si="24">I45-I26</f>
        <v>5.0626848018923667</v>
      </c>
      <c r="J47" s="118">
        <f t="shared" si="24"/>
        <v>0.76899744943445114</v>
      </c>
      <c r="K47" s="119">
        <f t="shared" si="24"/>
        <v>-6.9908150053447997</v>
      </c>
      <c r="L47" s="118">
        <f t="shared" si="24"/>
        <v>4.6864035087719387</v>
      </c>
      <c r="M47" s="119">
        <f t="shared" si="24"/>
        <v>3.6416335650446854</v>
      </c>
      <c r="N47" s="118">
        <f t="shared" si="24"/>
        <v>-10.778822055137844</v>
      </c>
      <c r="O47" s="119">
        <f t="shared" si="24"/>
        <v>-18.752865025466896</v>
      </c>
      <c r="P47" s="118">
        <f t="shared" si="24"/>
        <v>-18.257037943696453</v>
      </c>
      <c r="Q47" s="119">
        <f t="shared" si="24"/>
        <v>-14.091260260743603</v>
      </c>
      <c r="R47" s="118">
        <f t="shared" si="24"/>
        <v>-7.2857142857142847</v>
      </c>
      <c r="S47" s="119">
        <f t="shared" si="24"/>
        <v>-18.748050682261209</v>
      </c>
      <c r="T47" s="118">
        <f t="shared" si="24"/>
        <v>-14.434955312810331</v>
      </c>
      <c r="U47" s="119">
        <f t="shared" si="24"/>
        <v>-16.187326869806093</v>
      </c>
      <c r="V47" s="118">
        <f t="shared" si="24"/>
        <v>-13.759264232008597</v>
      </c>
      <c r="W47" s="119">
        <f t="shared" si="24"/>
        <v>-8.8502024291497996</v>
      </c>
      <c r="X47" s="118">
        <f t="shared" si="24"/>
        <v>-13.739348370927321</v>
      </c>
      <c r="Y47" s="119">
        <f t="shared" si="24"/>
        <v>-6.0790776446065671</v>
      </c>
      <c r="Z47" s="118">
        <f t="shared" si="24"/>
        <v>-3.0459155701754383</v>
      </c>
      <c r="AA47" s="119">
        <f t="shared" si="24"/>
        <v>-8.390998803827749</v>
      </c>
      <c r="AB47" s="118">
        <f t="shared" si="24"/>
        <v>-2.7494683678894205</v>
      </c>
      <c r="AC47" s="119">
        <f t="shared" si="24"/>
        <v>-4.1151641479937453</v>
      </c>
      <c r="AD47" s="118">
        <f t="shared" si="24"/>
        <v>-1.7751330573625097</v>
      </c>
      <c r="AE47" s="119">
        <f t="shared" si="24"/>
        <v>-10.378002043944814</v>
      </c>
      <c r="AF47" s="118">
        <f t="shared" si="24"/>
        <v>-11.877708978328176</v>
      </c>
      <c r="AG47" s="119">
        <f t="shared" si="24"/>
        <v>-6.088782562466772</v>
      </c>
      <c r="AH47" s="118">
        <f t="shared" si="24"/>
        <v>-4.7197226938313506</v>
      </c>
      <c r="AI47" s="119">
        <f t="shared" si="24"/>
        <v>-3.6103801169590639</v>
      </c>
      <c r="AJ47" s="118">
        <f t="shared" si="24"/>
        <v>-7.065520945220193</v>
      </c>
      <c r="AK47" s="119">
        <f t="shared" si="24"/>
        <v>-4.0879001627780767</v>
      </c>
      <c r="AL47" s="118">
        <f t="shared" si="24"/>
        <v>-2.022653282691266</v>
      </c>
      <c r="AM47" s="119">
        <f t="shared" si="24"/>
        <v>-0.22245065789473983</v>
      </c>
      <c r="AN47" s="118">
        <f t="shared" si="24"/>
        <v>8.5296052631578974</v>
      </c>
      <c r="AO47" s="119">
        <f t="shared" si="24"/>
        <v>5.9439192641798684</v>
      </c>
      <c r="AP47" s="118">
        <f t="shared" si="24"/>
        <v>1.2362155388471194</v>
      </c>
      <c r="AQ47" s="119">
        <f t="shared" si="24"/>
        <v>-9.089941915599816</v>
      </c>
      <c r="AR47" s="118">
        <f t="shared" si="24"/>
        <v>-13.832288409520288</v>
      </c>
      <c r="AS47" s="119">
        <f t="shared" si="24"/>
        <v>-10.458845840328983</v>
      </c>
      <c r="AT47" s="118">
        <f t="shared" si="24"/>
        <v>-1.7209817626590791</v>
      </c>
      <c r="AU47" s="119" t="e">
        <f t="shared" si="24"/>
        <v>#N/A</v>
      </c>
      <c r="AV47" s="118" t="e">
        <f t="shared" si="24"/>
        <v>#N/A</v>
      </c>
      <c r="AW47" s="119" t="e">
        <f t="shared" si="24"/>
        <v>#N/A</v>
      </c>
      <c r="AX47" s="118" t="e">
        <f t="shared" si="24"/>
        <v>#N/A</v>
      </c>
      <c r="AY47" s="119" t="e">
        <f t="shared" si="24"/>
        <v>#N/A</v>
      </c>
      <c r="AZ47" s="118" t="e">
        <f t="shared" si="24"/>
        <v>#N/A</v>
      </c>
      <c r="BB47" s="103">
        <f>'SDR Patient and Stations'!BA9</f>
        <v>0</v>
      </c>
      <c r="BC47" s="104">
        <f>'SDR Patient and Stations'!BB9</f>
        <v>0</v>
      </c>
      <c r="BD47" s="103">
        <f>'SDR Patient and Stations'!BC9</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9.9735039653929363</v>
      </c>
      <c r="H49" s="63">
        <f>IF((((IF(AND(H24&gt;($F$1-0.00001),((H45-H26)&gt;0)),(H45-H26),0)))&gt;=10),10,(IF(AND(H24&gt;($F$1-0.00001),((H45-H26)&gt;0)),(H45-H26),0)))</f>
        <v>7.0134910059960021</v>
      </c>
      <c r="I49" s="71">
        <f t="shared" ref="I49:AZ49" si="25">IF((((IF(AND(I24&gt;($F$1-0.00001),((I45-I26)&gt;0)),(I45-I26),0)))&gt;=10),10,(IF(AND(I24&gt;($F$1-0.00001),((I45-I26)&gt;0)),(I45-I26),0)))</f>
        <v>5.0626848018923667</v>
      </c>
      <c r="J49" s="63">
        <f t="shared" si="25"/>
        <v>0</v>
      </c>
      <c r="K49" s="71">
        <f t="shared" si="25"/>
        <v>0</v>
      </c>
      <c r="L49" s="63">
        <f t="shared" si="25"/>
        <v>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8.5296052631578974</v>
      </c>
      <c r="AO49" s="71">
        <f t="shared" si="25"/>
        <v>5.9439192641798684</v>
      </c>
      <c r="AP49" s="63">
        <f t="shared" si="25"/>
        <v>1.2362155388471194</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Wake Forest Baptist Health Model</dc:title>
  <dc:creator>N.C. State Health Coordinating Council</dc:creator>
  <cp:lastModifiedBy>Glendening, Erin</cp:lastModifiedBy>
  <dcterms:created xsi:type="dcterms:W3CDTF">2018-12-19T17:30:34Z</dcterms:created>
  <dcterms:modified xsi:type="dcterms:W3CDTF">2019-01-28T20:19:21Z</dcterms:modified>
</cp:coreProperties>
</file>